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0340" windowHeight="7650"/>
  </bookViews>
  <sheets>
    <sheet name="S7" sheetId="1" r:id="rId1"/>
  </sheets>
  <externalReferences>
    <externalReference r:id="rId2"/>
  </externalReferences>
  <definedNames>
    <definedName name="ＣＶ" localSheetId="0">'S7'!$AM$96:$AO$110</definedName>
    <definedName name="ＣＶＴ" localSheetId="0">'S7'!$AQ$96:$AS$111</definedName>
    <definedName name="ＩＶ" localSheetId="0">'S7'!$AI$96:$AK$110</definedName>
    <definedName name="_xlnm.Print_Area" localSheetId="0">'S7'!$B$2:$AC$125</definedName>
    <definedName name="TR1φ50" localSheetId="0">'S7'!$AN$48:$AQ$60</definedName>
    <definedName name="TR1φ60" localSheetId="0">'S7'!$AR$48:$AU$60</definedName>
    <definedName name="TR3φ50" localSheetId="0">'S7'!$AF$48:$AI$62</definedName>
    <definedName name="TR3φ60" localSheetId="0">'S7'!$AJ$49:$AM$62</definedName>
    <definedName name="火階">[1]火煙!$BY$196:$CD$215</definedName>
    <definedName name="階高">[1]照差!$CR$234:$DC$253</definedName>
    <definedName name="建物">[1]建物!$E$5:$AK$3264</definedName>
    <definedName name="提出">[1]提出!$BG$6:$BS$44</definedName>
    <definedName name="電気料金">[1]受変!$BW$11:$CA$21</definedName>
    <definedName name="電力会社">[1]受変!$CD$13:$CE$22</definedName>
  </definedNames>
  <calcPr calcId="145621"/>
</workbook>
</file>

<file path=xl/calcChain.xml><?xml version="1.0" encoding="utf-8"?>
<calcChain xmlns="http://schemas.openxmlformats.org/spreadsheetml/2006/main">
  <c r="X221" i="1" l="1"/>
  <c r="W219" i="1"/>
  <c r="V219" i="1"/>
  <c r="W218" i="1"/>
  <c r="V218" i="1"/>
  <c r="P218" i="1"/>
  <c r="G218" i="1"/>
  <c r="W216" i="1"/>
  <c r="V216" i="1" s="1"/>
  <c r="Q216" i="1"/>
  <c r="P216" i="1"/>
  <c r="K216" i="1"/>
  <c r="E216" i="1"/>
  <c r="D216" i="1"/>
  <c r="X174" i="1"/>
  <c r="W172" i="1"/>
  <c r="G172" i="1"/>
  <c r="F172" i="1" s="1"/>
  <c r="W171" i="1"/>
  <c r="V171" i="1"/>
  <c r="P171" i="1"/>
  <c r="G171" i="1"/>
  <c r="W169" i="1"/>
  <c r="V169" i="1" s="1"/>
  <c r="Q169" i="1"/>
  <c r="P169" i="1"/>
  <c r="K169" i="1"/>
  <c r="E169" i="1"/>
  <c r="D169" i="1"/>
  <c r="I167" i="1"/>
  <c r="N164" i="1"/>
  <c r="N162" i="1"/>
  <c r="N161" i="1"/>
  <c r="N157" i="1"/>
  <c r="I157" i="1"/>
  <c r="N155" i="1"/>
  <c r="I155" i="1"/>
  <c r="N154" i="1"/>
  <c r="N150" i="1"/>
  <c r="N149" i="1"/>
  <c r="N148" i="1"/>
  <c r="I147" i="1"/>
  <c r="N145" i="1"/>
  <c r="I143" i="1"/>
  <c r="N142" i="1"/>
  <c r="I141" i="1"/>
  <c r="N138" i="1"/>
  <c r="N136" i="1"/>
  <c r="I134" i="1"/>
  <c r="I131" i="1"/>
  <c r="I130" i="1"/>
  <c r="N129" i="1"/>
  <c r="I129" i="1"/>
  <c r="N128" i="1"/>
  <c r="D128" i="1"/>
  <c r="N165" i="1" s="1"/>
  <c r="X127" i="1"/>
  <c r="H123" i="1"/>
  <c r="W121" i="1"/>
  <c r="V121" i="1"/>
  <c r="G121" i="1"/>
  <c r="F121" i="1" s="1"/>
  <c r="W120" i="1"/>
  <c r="V120" i="1" s="1"/>
  <c r="P120" i="1"/>
  <c r="O120" i="1"/>
  <c r="G120" i="1"/>
  <c r="G219" i="1" s="1"/>
  <c r="F219" i="1" s="1"/>
  <c r="F120" i="1"/>
  <c r="E117" i="1"/>
  <c r="J108" i="1"/>
  <c r="U107" i="1"/>
  <c r="N107" i="1"/>
  <c r="G107" i="1"/>
  <c r="Y106" i="1"/>
  <c r="U106" i="1"/>
  <c r="H103" i="1"/>
  <c r="AT90" i="1"/>
  <c r="AS90" i="1"/>
  <c r="AR90" i="1"/>
  <c r="AQ90" i="1"/>
  <c r="AP90" i="1"/>
  <c r="AO90" i="1"/>
  <c r="AL90" i="1" s="1"/>
  <c r="AN90" i="1"/>
  <c r="AK90" i="1"/>
  <c r="AJ90" i="1"/>
  <c r="AG90" i="1"/>
  <c r="AF90" i="1"/>
  <c r="X90" i="1"/>
  <c r="C90" i="1"/>
  <c r="Z90" i="1" s="1"/>
  <c r="AT89" i="1"/>
  <c r="AS89" i="1"/>
  <c r="AN89" i="1"/>
  <c r="AJ89" i="1"/>
  <c r="AT88" i="1"/>
  <c r="AS88" i="1"/>
  <c r="AR88" i="1"/>
  <c r="AO88" i="1"/>
  <c r="AN88" i="1"/>
  <c r="AK88" i="1"/>
  <c r="AT87" i="1"/>
  <c r="AS87" i="1"/>
  <c r="AR87" i="1"/>
  <c r="AN87" i="1"/>
  <c r="AJ87" i="1"/>
  <c r="AT86" i="1"/>
  <c r="AS86" i="1"/>
  <c r="AR86" i="1"/>
  <c r="AP86" i="1"/>
  <c r="AM86" i="1" s="1"/>
  <c r="AO86" i="1"/>
  <c r="AN86" i="1"/>
  <c r="AT85" i="1"/>
  <c r="AS85" i="1"/>
  <c r="AR85" i="1"/>
  <c r="AQ85" i="1"/>
  <c r="AN85" i="1"/>
  <c r="AM85" i="1" s="1"/>
  <c r="AK85" i="1"/>
  <c r="AJ85" i="1"/>
  <c r="AF85" i="1"/>
  <c r="Z85" i="1"/>
  <c r="X85" i="1"/>
  <c r="C85" i="1"/>
  <c r="AG85" i="1" s="1"/>
  <c r="AT84" i="1"/>
  <c r="AS84" i="1"/>
  <c r="AO84" i="1"/>
  <c r="AN84" i="1"/>
  <c r="AT83" i="1"/>
  <c r="AS83" i="1"/>
  <c r="AN83" i="1"/>
  <c r="AT82" i="1"/>
  <c r="AS82" i="1"/>
  <c r="AO82" i="1"/>
  <c r="AL82" i="1" s="1"/>
  <c r="AN82" i="1"/>
  <c r="AT81" i="1"/>
  <c r="AS81" i="1"/>
  <c r="AO81" i="1"/>
  <c r="AN81" i="1"/>
  <c r="C81" i="1"/>
  <c r="C82" i="1" s="1"/>
  <c r="AR77" i="1"/>
  <c r="AQ77" i="1"/>
  <c r="AK77" i="1"/>
  <c r="AJ77" i="1"/>
  <c r="AR76" i="1"/>
  <c r="AQ76" i="1"/>
  <c r="AK76" i="1"/>
  <c r="AK89" i="1" s="1"/>
  <c r="AJ76" i="1"/>
  <c r="AR75" i="1"/>
  <c r="AP88" i="1" s="1"/>
  <c r="AQ75" i="1"/>
  <c r="AQ88" i="1" s="1"/>
  <c r="AK75" i="1"/>
  <c r="AJ75" i="1"/>
  <c r="AJ88" i="1" s="1"/>
  <c r="AR74" i="1"/>
  <c r="AQ74" i="1"/>
  <c r="AK74" i="1"/>
  <c r="AK87" i="1" s="1"/>
  <c r="AJ74" i="1"/>
  <c r="AR73" i="1"/>
  <c r="AQ73" i="1"/>
  <c r="AQ86" i="1" s="1"/>
  <c r="AK73" i="1"/>
  <c r="AK86" i="1" s="1"/>
  <c r="AI86" i="1" s="1"/>
  <c r="AJ73" i="1"/>
  <c r="AJ86" i="1" s="1"/>
  <c r="AR72" i="1"/>
  <c r="AP85" i="1" s="1"/>
  <c r="AQ72" i="1"/>
  <c r="AO85" i="1" s="1"/>
  <c r="AL85" i="1" s="1"/>
  <c r="AK72" i="1"/>
  <c r="AJ72" i="1"/>
  <c r="AR71" i="1"/>
  <c r="AR84" i="1" s="1"/>
  <c r="AQ71" i="1"/>
  <c r="AQ84" i="1" s="1"/>
  <c r="AK71" i="1"/>
  <c r="AK84" i="1" s="1"/>
  <c r="AJ71" i="1"/>
  <c r="AJ84" i="1" s="1"/>
  <c r="AR70" i="1"/>
  <c r="AQ70" i="1"/>
  <c r="AQ83" i="1" s="1"/>
  <c r="AO83" i="1" s="1"/>
  <c r="AK70" i="1"/>
  <c r="AK83" i="1" s="1"/>
  <c r="AJ70" i="1"/>
  <c r="AJ83" i="1" s="1"/>
  <c r="AR69" i="1"/>
  <c r="AR82" i="1" s="1"/>
  <c r="AP82" i="1" s="1"/>
  <c r="AQ69" i="1"/>
  <c r="AQ82" i="1" s="1"/>
  <c r="AK69" i="1"/>
  <c r="AK82" i="1" s="1"/>
  <c r="AJ69" i="1"/>
  <c r="AJ82" i="1" s="1"/>
  <c r="AH82" i="1" s="1"/>
  <c r="AR68" i="1"/>
  <c r="AQ68" i="1"/>
  <c r="AQ81" i="1" s="1"/>
  <c r="AK68" i="1"/>
  <c r="AK81" i="1" s="1"/>
  <c r="AJ68" i="1"/>
  <c r="AJ81" i="1" s="1"/>
  <c r="T68" i="1"/>
  <c r="AM62" i="1"/>
  <c r="AI62" i="1"/>
  <c r="AM61" i="1"/>
  <c r="AI61" i="1"/>
  <c r="AU60" i="1"/>
  <c r="AQ60" i="1"/>
  <c r="AM60" i="1"/>
  <c r="AI60" i="1"/>
  <c r="Y60" i="1"/>
  <c r="X60" i="1"/>
  <c r="U60" i="1"/>
  <c r="Y61" i="1" s="1"/>
  <c r="X61" i="1" s="1"/>
  <c r="T60" i="1"/>
  <c r="P60" i="1"/>
  <c r="O60" i="1"/>
  <c r="H60" i="1"/>
  <c r="D60" i="1"/>
  <c r="AU59" i="1"/>
  <c r="AQ59" i="1"/>
  <c r="AM59" i="1"/>
  <c r="AI59" i="1"/>
  <c r="AU58" i="1"/>
  <c r="AQ58" i="1"/>
  <c r="AM58" i="1"/>
  <c r="AI58" i="1"/>
  <c r="Y58" i="1"/>
  <c r="X58" i="1"/>
  <c r="U58" i="1"/>
  <c r="Y59" i="1" s="1"/>
  <c r="X59" i="1" s="1"/>
  <c r="T58" i="1"/>
  <c r="P58" i="1"/>
  <c r="L58" i="1"/>
  <c r="H58" i="1"/>
  <c r="D58" i="1"/>
  <c r="AU57" i="1"/>
  <c r="AQ57" i="1"/>
  <c r="AM57" i="1"/>
  <c r="AI57" i="1"/>
  <c r="AU56" i="1"/>
  <c r="AQ56" i="1"/>
  <c r="AM56" i="1"/>
  <c r="AI56" i="1"/>
  <c r="AU55" i="1"/>
  <c r="AQ55" i="1"/>
  <c r="AM55" i="1"/>
  <c r="AI55" i="1"/>
  <c r="AU54" i="1"/>
  <c r="AQ54" i="1"/>
  <c r="AM54" i="1"/>
  <c r="AI54" i="1"/>
  <c r="Y54" i="1"/>
  <c r="Y55" i="1" s="1"/>
  <c r="X55" i="1" s="1"/>
  <c r="X54" i="1"/>
  <c r="U54" i="1"/>
  <c r="T54" i="1"/>
  <c r="P54" i="1"/>
  <c r="O54" i="1"/>
  <c r="H54" i="1"/>
  <c r="D54" i="1"/>
  <c r="AU53" i="1"/>
  <c r="AQ53" i="1"/>
  <c r="AM53" i="1"/>
  <c r="AI53" i="1"/>
  <c r="Y53" i="1"/>
  <c r="X53" i="1" s="1"/>
  <c r="AU52" i="1"/>
  <c r="AQ52" i="1"/>
  <c r="AM52" i="1"/>
  <c r="AI52" i="1"/>
  <c r="Y52" i="1"/>
  <c r="U52" i="1"/>
  <c r="X52" i="1" s="1"/>
  <c r="T52" i="1"/>
  <c r="P52" i="1"/>
  <c r="L52" i="1"/>
  <c r="H52" i="1"/>
  <c r="D52" i="1"/>
  <c r="AU51" i="1"/>
  <c r="AQ51" i="1"/>
  <c r="AM51" i="1"/>
  <c r="AI51" i="1"/>
  <c r="AU50" i="1"/>
  <c r="AQ50" i="1"/>
  <c r="AM50" i="1"/>
  <c r="AI50" i="1"/>
  <c r="AU49" i="1"/>
  <c r="AQ49" i="1"/>
  <c r="AM49" i="1"/>
  <c r="AI49" i="1"/>
  <c r="AF19" i="1"/>
  <c r="AG19" i="1" s="1"/>
  <c r="R19" i="1" s="1"/>
  <c r="W19" i="1" s="1"/>
  <c r="Y19" i="1"/>
  <c r="AA19" i="1" s="1"/>
  <c r="H19" i="1"/>
  <c r="F19" i="1"/>
  <c r="AG18" i="1"/>
  <c r="AF18" i="1"/>
  <c r="AA18" i="1"/>
  <c r="Y18" i="1"/>
  <c r="R18" i="1"/>
  <c r="W18" i="1" s="1"/>
  <c r="H18" i="1"/>
  <c r="F18" i="1"/>
  <c r="AF17" i="1"/>
  <c r="AG17" i="1" s="1"/>
  <c r="R17" i="1"/>
  <c r="W17" i="1" s="1"/>
  <c r="Y17" i="1" s="1"/>
  <c r="AA17" i="1" s="1"/>
  <c r="F17" i="1"/>
  <c r="AG16" i="1"/>
  <c r="R16" i="1" s="1"/>
  <c r="W16" i="1" s="1"/>
  <c r="Y16" i="1" s="1"/>
  <c r="AA16" i="1" s="1"/>
  <c r="AF16" i="1"/>
  <c r="H16" i="1"/>
  <c r="F16" i="1"/>
  <c r="AF15" i="1"/>
  <c r="H15" i="1" s="1"/>
  <c r="Y15" i="1"/>
  <c r="AA15" i="1" s="1"/>
  <c r="F15" i="1"/>
  <c r="AG14" i="1"/>
  <c r="AF14" i="1"/>
  <c r="H14" i="1" s="1"/>
  <c r="AA14" i="1"/>
  <c r="Y14" i="1"/>
  <c r="W14" i="1"/>
  <c r="R14" i="1"/>
  <c r="F14" i="1"/>
  <c r="B14" i="1"/>
  <c r="B15" i="1" s="1"/>
  <c r="B16" i="1" s="1"/>
  <c r="B17" i="1" s="1"/>
  <c r="B18" i="1" s="1"/>
  <c r="B19" i="1" s="1"/>
  <c r="AG13" i="1"/>
  <c r="R13" i="1" s="1"/>
  <c r="W13" i="1" s="1"/>
  <c r="AF13" i="1"/>
  <c r="H13" i="1" s="1"/>
  <c r="Y13" i="1"/>
  <c r="AA13" i="1" s="1"/>
  <c r="F13" i="1"/>
  <c r="B13" i="1"/>
  <c r="AG12" i="1"/>
  <c r="R12" i="1" s="1"/>
  <c r="W12" i="1" s="1"/>
  <c r="AF12" i="1"/>
  <c r="AA12" i="1"/>
  <c r="Y12" i="1"/>
  <c r="H12" i="1"/>
  <c r="F12" i="1"/>
  <c r="B12" i="1"/>
  <c r="AF11" i="1"/>
  <c r="AG11" i="1" s="1"/>
  <c r="R11" i="1" s="1"/>
  <c r="W11" i="1" s="1"/>
  <c r="Y11" i="1"/>
  <c r="AA11" i="1" s="1"/>
  <c r="H11" i="1"/>
  <c r="F11" i="1"/>
  <c r="AG10" i="1"/>
  <c r="AF10" i="1"/>
  <c r="R10" i="1"/>
  <c r="W10" i="1" s="1"/>
  <c r="Y10" i="1" s="1"/>
  <c r="AA10" i="1" s="1"/>
  <c r="H10" i="1"/>
  <c r="F10" i="1"/>
  <c r="B10" i="1"/>
  <c r="B11" i="1" s="1"/>
  <c r="F171" i="1" l="1"/>
  <c r="O171" i="1"/>
  <c r="J169" i="1"/>
  <c r="AR81" i="1"/>
  <c r="AP81" i="1" s="1"/>
  <c r="AR83" i="1"/>
  <c r="AP83" i="1"/>
  <c r="AM83" i="1" s="1"/>
  <c r="AI83" i="1" s="1"/>
  <c r="AP87" i="1"/>
  <c r="AR89" i="1"/>
  <c r="AP89" i="1"/>
  <c r="AM89" i="1" s="1"/>
  <c r="AI89" i="1" s="1"/>
  <c r="AH85" i="1"/>
  <c r="AH90" i="1"/>
  <c r="AM82" i="1"/>
  <c r="AI82" i="1" s="1"/>
  <c r="AG82" i="1" s="1"/>
  <c r="AF82" i="1" s="1"/>
  <c r="AM88" i="1"/>
  <c r="AI88" i="1" s="1"/>
  <c r="AL88" i="1"/>
  <c r="AH88" i="1" s="1"/>
  <c r="AI85" i="1"/>
  <c r="C83" i="1"/>
  <c r="AL86" i="1"/>
  <c r="AH86" i="1" s="1"/>
  <c r="D175" i="1"/>
  <c r="I211" i="1" s="1"/>
  <c r="V172" i="1"/>
  <c r="H17" i="1"/>
  <c r="AO89" i="1"/>
  <c r="C86" i="1"/>
  <c r="AQ87" i="1"/>
  <c r="AO87" i="1" s="1"/>
  <c r="AL87" i="1" s="1"/>
  <c r="AH87" i="1" s="1"/>
  <c r="S128" i="1"/>
  <c r="D129" i="1" s="1"/>
  <c r="S129" i="1" s="1"/>
  <c r="D130" i="1" s="1"/>
  <c r="S130" i="1" s="1"/>
  <c r="D131" i="1" s="1"/>
  <c r="S131" i="1" s="1"/>
  <c r="D132" i="1" s="1"/>
  <c r="I132" i="1"/>
  <c r="N140" i="1"/>
  <c r="N147" i="1"/>
  <c r="I159" i="1"/>
  <c r="N166" i="1"/>
  <c r="AG15" i="1"/>
  <c r="R15" i="1" s="1"/>
  <c r="W15" i="1" s="1"/>
  <c r="AP84" i="1"/>
  <c r="AM84" i="1" s="1"/>
  <c r="AI84" i="1" s="1"/>
  <c r="AQ89" i="1"/>
  <c r="N131" i="1"/>
  <c r="I133" i="1"/>
  <c r="I139" i="1"/>
  <c r="N141" i="1"/>
  <c r="N146" i="1"/>
  <c r="N153" i="1"/>
  <c r="I165" i="1"/>
  <c r="AC129" i="1"/>
  <c r="N133" i="1"/>
  <c r="I135" i="1"/>
  <c r="N139" i="1"/>
  <c r="I151" i="1"/>
  <c r="N158" i="1"/>
  <c r="I163" i="1"/>
  <c r="AM90" i="1"/>
  <c r="AI90" i="1" s="1"/>
  <c r="P219" i="1"/>
  <c r="O219" i="1" s="1"/>
  <c r="P172" i="1"/>
  <c r="O172" i="1" s="1"/>
  <c r="P121" i="1"/>
  <c r="I166" i="1"/>
  <c r="I162" i="1"/>
  <c r="I158" i="1"/>
  <c r="I154" i="1"/>
  <c r="I150" i="1"/>
  <c r="I146" i="1"/>
  <c r="I142" i="1"/>
  <c r="I138" i="1"/>
  <c r="I164" i="1"/>
  <c r="I160" i="1"/>
  <c r="I156" i="1"/>
  <c r="I152" i="1"/>
  <c r="I148" i="1"/>
  <c r="I144" i="1"/>
  <c r="I140" i="1"/>
  <c r="I136" i="1"/>
  <c r="N167" i="1"/>
  <c r="N160" i="1"/>
  <c r="I153" i="1"/>
  <c r="N151" i="1"/>
  <c r="N144" i="1"/>
  <c r="I137" i="1"/>
  <c r="N134" i="1"/>
  <c r="N130" i="1"/>
  <c r="I161" i="1"/>
  <c r="N159" i="1"/>
  <c r="N152" i="1"/>
  <c r="I145" i="1"/>
  <c r="N143" i="1"/>
  <c r="N132" i="1"/>
  <c r="I128" i="1"/>
  <c r="AC128" i="1" s="1"/>
  <c r="N135" i="1"/>
  <c r="N137" i="1"/>
  <c r="I149" i="1"/>
  <c r="N156" i="1"/>
  <c r="N163" i="1"/>
  <c r="F218" i="1"/>
  <c r="O218" i="1"/>
  <c r="J216" i="1"/>
  <c r="I185" i="1"/>
  <c r="I193" i="1"/>
  <c r="D222" i="1"/>
  <c r="I242" i="1" s="1"/>
  <c r="I230" i="1"/>
  <c r="I179" i="1"/>
  <c r="I203" i="1"/>
  <c r="I224" i="1"/>
  <c r="I256" i="1"/>
  <c r="X82" i="1" l="1"/>
  <c r="Z82" i="1"/>
  <c r="AM81" i="1"/>
  <c r="AI81" i="1" s="1"/>
  <c r="AL81" i="1"/>
  <c r="I252" i="1"/>
  <c r="I207" i="1"/>
  <c r="I258" i="1"/>
  <c r="I226" i="1"/>
  <c r="I189" i="1"/>
  <c r="I248" i="1"/>
  <c r="I254" i="1"/>
  <c r="AM87" i="1"/>
  <c r="AI87" i="1" s="1"/>
  <c r="I213" i="1"/>
  <c r="AC130" i="1"/>
  <c r="X130" i="1" s="1"/>
  <c r="C84" i="1"/>
  <c r="I240" i="1"/>
  <c r="I195" i="1"/>
  <c r="I246" i="1"/>
  <c r="I209" i="1"/>
  <c r="I177" i="1"/>
  <c r="C87" i="1"/>
  <c r="AG86" i="1"/>
  <c r="AF86" i="1"/>
  <c r="X86" i="1" s="1"/>
  <c r="AL84" i="1"/>
  <c r="AH84" i="1" s="1"/>
  <c r="I236" i="1"/>
  <c r="I191" i="1"/>
  <c r="I205" i="1"/>
  <c r="I259" i="1"/>
  <c r="I255" i="1"/>
  <c r="I251" i="1"/>
  <c r="I247" i="1"/>
  <c r="I243" i="1"/>
  <c r="I239" i="1"/>
  <c r="I235" i="1"/>
  <c r="I231" i="1"/>
  <c r="I227" i="1"/>
  <c r="I223" i="1"/>
  <c r="N260" i="1"/>
  <c r="N256" i="1"/>
  <c r="N252" i="1"/>
  <c r="N248" i="1"/>
  <c r="N244" i="1"/>
  <c r="N240" i="1"/>
  <c r="N236" i="1"/>
  <c r="N232" i="1"/>
  <c r="N261" i="1"/>
  <c r="N253" i="1"/>
  <c r="N245" i="1"/>
  <c r="N237" i="1"/>
  <c r="N225" i="1"/>
  <c r="N223" i="1"/>
  <c r="I261" i="1"/>
  <c r="I253" i="1"/>
  <c r="I245" i="1"/>
  <c r="I237" i="1"/>
  <c r="N229" i="1"/>
  <c r="N227" i="1"/>
  <c r="I225" i="1"/>
  <c r="N258" i="1"/>
  <c r="N250" i="1"/>
  <c r="N242" i="1"/>
  <c r="N234" i="1"/>
  <c r="I229" i="1"/>
  <c r="N254" i="1"/>
  <c r="N246" i="1"/>
  <c r="N238" i="1"/>
  <c r="N230" i="1"/>
  <c r="N255" i="1"/>
  <c r="N239" i="1"/>
  <c r="N247" i="1"/>
  <c r="N249" i="1"/>
  <c r="N233" i="1"/>
  <c r="N224" i="1"/>
  <c r="I249" i="1"/>
  <c r="I233" i="1"/>
  <c r="N228" i="1"/>
  <c r="N259" i="1"/>
  <c r="N243" i="1"/>
  <c r="V123" i="1"/>
  <c r="N231" i="1"/>
  <c r="N222" i="1"/>
  <c r="S222" i="1" s="1"/>
  <c r="D223" i="1" s="1"/>
  <c r="S223" i="1" s="1"/>
  <c r="D224" i="1" s="1"/>
  <c r="S224" i="1" s="1"/>
  <c r="D225" i="1" s="1"/>
  <c r="S225" i="1" s="1"/>
  <c r="D226" i="1" s="1"/>
  <c r="S226" i="1" s="1"/>
  <c r="D227" i="1" s="1"/>
  <c r="S227" i="1" s="1"/>
  <c r="D228" i="1" s="1"/>
  <c r="S228" i="1" s="1"/>
  <c r="D229" i="1" s="1"/>
  <c r="S229" i="1" s="1"/>
  <c r="D230" i="1" s="1"/>
  <c r="S230" i="1" s="1"/>
  <c r="D231" i="1" s="1"/>
  <c r="S231" i="1" s="1"/>
  <c r="D232" i="1" s="1"/>
  <c r="S232" i="1" s="1"/>
  <c r="D233" i="1" s="1"/>
  <c r="S233" i="1" s="1"/>
  <c r="D234" i="1" s="1"/>
  <c r="S234" i="1" s="1"/>
  <c r="D235" i="1" s="1"/>
  <c r="S235" i="1" s="1"/>
  <c r="D236" i="1" s="1"/>
  <c r="S236" i="1" s="1"/>
  <c r="D237" i="1" s="1"/>
  <c r="S237" i="1" s="1"/>
  <c r="D238" i="1" s="1"/>
  <c r="S238" i="1" s="1"/>
  <c r="D239" i="1" s="1"/>
  <c r="S239" i="1" s="1"/>
  <c r="D240" i="1" s="1"/>
  <c r="S240" i="1" s="1"/>
  <c r="D241" i="1" s="1"/>
  <c r="S241" i="1" s="1"/>
  <c r="D242" i="1" s="1"/>
  <c r="S242" i="1" s="1"/>
  <c r="D243" i="1" s="1"/>
  <c r="S243" i="1" s="1"/>
  <c r="D244" i="1" s="1"/>
  <c r="S244" i="1" s="1"/>
  <c r="D245" i="1" s="1"/>
  <c r="S245" i="1" s="1"/>
  <c r="D246" i="1" s="1"/>
  <c r="S246" i="1" s="1"/>
  <c r="D247" i="1" s="1"/>
  <c r="S247" i="1" s="1"/>
  <c r="D248" i="1" s="1"/>
  <c r="S248" i="1" s="1"/>
  <c r="D249" i="1" s="1"/>
  <c r="S249" i="1" s="1"/>
  <c r="D250" i="1" s="1"/>
  <c r="S250" i="1" s="1"/>
  <c r="D251" i="1" s="1"/>
  <c r="S251" i="1" s="1"/>
  <c r="D252" i="1" s="1"/>
  <c r="S252" i="1" s="1"/>
  <c r="D253" i="1" s="1"/>
  <c r="S253" i="1" s="1"/>
  <c r="D254" i="1" s="1"/>
  <c r="S254" i="1" s="1"/>
  <c r="D255" i="1" s="1"/>
  <c r="S255" i="1" s="1"/>
  <c r="D256" i="1" s="1"/>
  <c r="S256" i="1" s="1"/>
  <c r="D257" i="1" s="1"/>
  <c r="S257" i="1" s="1"/>
  <c r="D258" i="1" s="1"/>
  <c r="S258" i="1" s="1"/>
  <c r="D259" i="1" s="1"/>
  <c r="S259" i="1" s="1"/>
  <c r="D260" i="1" s="1"/>
  <c r="S260" i="1" s="1"/>
  <c r="D261" i="1" s="1"/>
  <c r="S261" i="1" s="1"/>
  <c r="I257" i="1"/>
  <c r="I241" i="1"/>
  <c r="N226" i="1"/>
  <c r="N251" i="1"/>
  <c r="N235" i="1"/>
  <c r="N257" i="1"/>
  <c r="N241" i="1"/>
  <c r="I222" i="1"/>
  <c r="AC222" i="1" s="1"/>
  <c r="N211" i="1"/>
  <c r="I204" i="1"/>
  <c r="N202" i="1"/>
  <c r="N209" i="1"/>
  <c r="I202" i="1"/>
  <c r="N200" i="1"/>
  <c r="N193" i="1"/>
  <c r="I186" i="1"/>
  <c r="N184" i="1"/>
  <c r="N177" i="1"/>
  <c r="N175" i="1"/>
  <c r="S175" i="1" s="1"/>
  <c r="D176" i="1" s="1"/>
  <c r="S176" i="1" s="1"/>
  <c r="D177" i="1" s="1"/>
  <c r="S177" i="1" s="1"/>
  <c r="D178" i="1" s="1"/>
  <c r="S178" i="1" s="1"/>
  <c r="D179" i="1" s="1"/>
  <c r="S179" i="1" s="1"/>
  <c r="D180" i="1" s="1"/>
  <c r="S180" i="1" s="1"/>
  <c r="D181" i="1" s="1"/>
  <c r="S181" i="1" s="1"/>
  <c r="D182" i="1" s="1"/>
  <c r="S182" i="1" s="1"/>
  <c r="D183" i="1" s="1"/>
  <c r="S183" i="1" s="1"/>
  <c r="D184" i="1" s="1"/>
  <c r="S184" i="1" s="1"/>
  <c r="D185" i="1" s="1"/>
  <c r="S185" i="1" s="1"/>
  <c r="D186" i="1" s="1"/>
  <c r="S186" i="1" s="1"/>
  <c r="D187" i="1" s="1"/>
  <c r="S187" i="1" s="1"/>
  <c r="D188" i="1" s="1"/>
  <c r="S188" i="1" s="1"/>
  <c r="D189" i="1" s="1"/>
  <c r="S189" i="1" s="1"/>
  <c r="D190" i="1" s="1"/>
  <c r="S190" i="1" s="1"/>
  <c r="D191" i="1" s="1"/>
  <c r="S191" i="1" s="1"/>
  <c r="D192" i="1" s="1"/>
  <c r="S192" i="1" s="1"/>
  <c r="D193" i="1" s="1"/>
  <c r="S193" i="1" s="1"/>
  <c r="D194" i="1" s="1"/>
  <c r="S194" i="1" s="1"/>
  <c r="D195" i="1" s="1"/>
  <c r="S195" i="1" s="1"/>
  <c r="D196" i="1" s="1"/>
  <c r="S196" i="1" s="1"/>
  <c r="D197" i="1" s="1"/>
  <c r="S197" i="1" s="1"/>
  <c r="D198" i="1" s="1"/>
  <c r="S198" i="1" s="1"/>
  <c r="D199" i="1" s="1"/>
  <c r="S199" i="1" s="1"/>
  <c r="D200" i="1" s="1"/>
  <c r="S200" i="1" s="1"/>
  <c r="D201" i="1" s="1"/>
  <c r="S201" i="1" s="1"/>
  <c r="D202" i="1" s="1"/>
  <c r="S202" i="1" s="1"/>
  <c r="D203" i="1" s="1"/>
  <c r="S203" i="1" s="1"/>
  <c r="D204" i="1" s="1"/>
  <c r="S204" i="1" s="1"/>
  <c r="D205" i="1" s="1"/>
  <c r="S205" i="1" s="1"/>
  <c r="D206" i="1" s="1"/>
  <c r="S206" i="1" s="1"/>
  <c r="D207" i="1" s="1"/>
  <c r="S207" i="1" s="1"/>
  <c r="D208" i="1" s="1"/>
  <c r="S208" i="1" s="1"/>
  <c r="D209" i="1" s="1"/>
  <c r="S209" i="1" s="1"/>
  <c r="D210" i="1" s="1"/>
  <c r="S210" i="1" s="1"/>
  <c r="D211" i="1" s="1"/>
  <c r="S211" i="1" s="1"/>
  <c r="D212" i="1" s="1"/>
  <c r="S212" i="1" s="1"/>
  <c r="D213" i="1" s="1"/>
  <c r="S213" i="1" s="1"/>
  <c r="D214" i="1" s="1"/>
  <c r="S214" i="1" s="1"/>
  <c r="I210" i="1"/>
  <c r="N208" i="1"/>
  <c r="N201" i="1"/>
  <c r="I194" i="1"/>
  <c r="N192" i="1"/>
  <c r="N185" i="1"/>
  <c r="I178" i="1"/>
  <c r="N176" i="1"/>
  <c r="N204" i="1"/>
  <c r="N198" i="1"/>
  <c r="N186" i="1"/>
  <c r="N179" i="1"/>
  <c r="N197" i="1"/>
  <c r="N180" i="1"/>
  <c r="O123" i="1"/>
  <c r="N212" i="1"/>
  <c r="I198" i="1"/>
  <c r="N188" i="1"/>
  <c r="N181" i="1"/>
  <c r="I212" i="1"/>
  <c r="N206" i="1"/>
  <c r="N195" i="1"/>
  <c r="N190" i="1"/>
  <c r="I188" i="1"/>
  <c r="N183" i="1"/>
  <c r="I176" i="1"/>
  <c r="N214" i="1"/>
  <c r="I206" i="1"/>
  <c r="N203" i="1"/>
  <c r="I200" i="1"/>
  <c r="I190" i="1"/>
  <c r="N178" i="1"/>
  <c r="I214" i="1"/>
  <c r="I192" i="1"/>
  <c r="N199" i="1"/>
  <c r="N196" i="1"/>
  <c r="N189" i="1"/>
  <c r="I182" i="1"/>
  <c r="N213" i="1"/>
  <c r="N210" i="1"/>
  <c r="N207" i="1"/>
  <c r="I196" i="1"/>
  <c r="N191" i="1"/>
  <c r="I184" i="1"/>
  <c r="N205" i="1"/>
  <c r="N182" i="1"/>
  <c r="I180" i="1"/>
  <c r="N194" i="1"/>
  <c r="I175" i="1"/>
  <c r="AC175" i="1" s="1"/>
  <c r="I208" i="1"/>
  <c r="N187" i="1"/>
  <c r="I244" i="1"/>
  <c r="AL83" i="1"/>
  <c r="AH83" i="1" s="1"/>
  <c r="S132" i="1"/>
  <c r="D133" i="1" s="1"/>
  <c r="S133" i="1" s="1"/>
  <c r="D134" i="1" s="1"/>
  <c r="S134" i="1" s="1"/>
  <c r="D135" i="1" s="1"/>
  <c r="S135" i="1" s="1"/>
  <c r="D136" i="1" s="1"/>
  <c r="S136" i="1" s="1"/>
  <c r="D137" i="1" s="1"/>
  <c r="S137" i="1" s="1"/>
  <c r="D138" i="1" s="1"/>
  <c r="S138" i="1" s="1"/>
  <c r="D139" i="1" s="1"/>
  <c r="S139" i="1" s="1"/>
  <c r="D140" i="1" s="1"/>
  <c r="S140" i="1" s="1"/>
  <c r="D141" i="1" s="1"/>
  <c r="S141" i="1" s="1"/>
  <c r="D142" i="1" s="1"/>
  <c r="S142" i="1" s="1"/>
  <c r="D143" i="1" s="1"/>
  <c r="S143" i="1" s="1"/>
  <c r="D144" i="1" s="1"/>
  <c r="S144" i="1" s="1"/>
  <c r="D145" i="1" s="1"/>
  <c r="S145" i="1" s="1"/>
  <c r="D146" i="1" s="1"/>
  <c r="S146" i="1" s="1"/>
  <c r="D147" i="1" s="1"/>
  <c r="S147" i="1" s="1"/>
  <c r="D148" i="1" s="1"/>
  <c r="S148" i="1" s="1"/>
  <c r="D149" i="1" s="1"/>
  <c r="S149" i="1" s="1"/>
  <c r="D150" i="1" s="1"/>
  <c r="S150" i="1" s="1"/>
  <c r="D151" i="1" s="1"/>
  <c r="S151" i="1" s="1"/>
  <c r="D152" i="1" s="1"/>
  <c r="S152" i="1" s="1"/>
  <c r="D153" i="1" s="1"/>
  <c r="S153" i="1" s="1"/>
  <c r="D154" i="1" s="1"/>
  <c r="S154" i="1" s="1"/>
  <c r="D155" i="1" s="1"/>
  <c r="S155" i="1" s="1"/>
  <c r="D156" i="1" s="1"/>
  <c r="S156" i="1" s="1"/>
  <c r="D157" i="1" s="1"/>
  <c r="S157" i="1" s="1"/>
  <c r="D158" i="1" s="1"/>
  <c r="S158" i="1" s="1"/>
  <c r="D159" i="1" s="1"/>
  <c r="S159" i="1" s="1"/>
  <c r="D160" i="1" s="1"/>
  <c r="S160" i="1" s="1"/>
  <c r="D161" i="1" s="1"/>
  <c r="S161" i="1" s="1"/>
  <c r="D162" i="1" s="1"/>
  <c r="S162" i="1" s="1"/>
  <c r="D163" i="1" s="1"/>
  <c r="S163" i="1" s="1"/>
  <c r="D164" i="1" s="1"/>
  <c r="S164" i="1" s="1"/>
  <c r="D165" i="1" s="1"/>
  <c r="S165" i="1" s="1"/>
  <c r="D166" i="1" s="1"/>
  <c r="S166" i="1" s="1"/>
  <c r="D167" i="1" s="1"/>
  <c r="S167" i="1" s="1"/>
  <c r="I199" i="1"/>
  <c r="I250" i="1"/>
  <c r="I181" i="1"/>
  <c r="I260" i="1"/>
  <c r="I232" i="1"/>
  <c r="I187" i="1"/>
  <c r="I238" i="1"/>
  <c r="I201" i="1"/>
  <c r="O121" i="1"/>
  <c r="R125" i="1"/>
  <c r="X129" i="1"/>
  <c r="AL89" i="1"/>
  <c r="AH89" i="1" s="1"/>
  <c r="I228" i="1"/>
  <c r="I183" i="1"/>
  <c r="I234" i="1"/>
  <c r="I197" i="1"/>
  <c r="AG83" i="1" l="1"/>
  <c r="AF83" i="1" s="1"/>
  <c r="K125" i="1"/>
  <c r="D123" i="1"/>
  <c r="AC223" i="1"/>
  <c r="X223" i="1" s="1"/>
  <c r="AC131" i="1"/>
  <c r="X131" i="1" s="1"/>
  <c r="AC176" i="1"/>
  <c r="X176" i="1" s="1"/>
  <c r="Z86" i="1"/>
  <c r="AH81" i="1"/>
  <c r="AG81" i="1" s="1"/>
  <c r="AF81" i="1" s="1"/>
  <c r="AG87" i="1"/>
  <c r="C88" i="1"/>
  <c r="AF87" i="1"/>
  <c r="X87" i="1" s="1"/>
  <c r="Z87" i="1"/>
  <c r="AG84" i="1"/>
  <c r="AF84" i="1" s="1"/>
  <c r="X81" i="1" l="1"/>
  <c r="Z81" i="1"/>
  <c r="X84" i="1"/>
  <c r="Z84" i="1"/>
  <c r="AC177" i="1"/>
  <c r="X177" i="1" s="1"/>
  <c r="AC224" i="1"/>
  <c r="X224" i="1"/>
  <c r="C89" i="1"/>
  <c r="AG88" i="1"/>
  <c r="AF88" i="1" s="1"/>
  <c r="AC132" i="1"/>
  <c r="X132" i="1"/>
  <c r="X83" i="1"/>
  <c r="Z83" i="1"/>
  <c r="X88" i="1" l="1"/>
  <c r="Z88" i="1"/>
  <c r="AC225" i="1"/>
  <c r="X225" i="1"/>
  <c r="AC178" i="1"/>
  <c r="X133" i="1"/>
  <c r="AC133" i="1"/>
  <c r="AG89" i="1"/>
  <c r="AF89" i="1"/>
  <c r="X89" i="1" s="1"/>
  <c r="AC134" i="1" l="1"/>
  <c r="X134" i="1"/>
  <c r="AC179" i="1"/>
  <c r="X179" i="1"/>
  <c r="Z89" i="1"/>
  <c r="AC226" i="1"/>
  <c r="X226" i="1"/>
  <c r="X178" i="1"/>
  <c r="AC227" i="1" l="1"/>
  <c r="AC180" i="1"/>
  <c r="X180" i="1"/>
  <c r="AC135" i="1"/>
  <c r="X135" i="1"/>
  <c r="AC228" i="1" l="1"/>
  <c r="AC136" i="1"/>
  <c r="X136" i="1" s="1"/>
  <c r="AC181" i="1"/>
  <c r="X181" i="1"/>
  <c r="X227" i="1"/>
  <c r="AC182" i="1" l="1"/>
  <c r="X182" i="1"/>
  <c r="AC137" i="1"/>
  <c r="X137" i="1"/>
  <c r="AC229" i="1"/>
  <c r="X229" i="1"/>
  <c r="X228" i="1"/>
  <c r="AC230" i="1" l="1"/>
  <c r="AC138" i="1"/>
  <c r="X138" i="1"/>
  <c r="AC183" i="1"/>
  <c r="AC184" i="1" l="1"/>
  <c r="X183" i="1"/>
  <c r="AC139" i="1"/>
  <c r="X139" i="1"/>
  <c r="AC231" i="1"/>
  <c r="X231" i="1" s="1"/>
  <c r="X230" i="1"/>
  <c r="AC232" i="1" l="1"/>
  <c r="AC140" i="1"/>
  <c r="AC185" i="1"/>
  <c r="X184" i="1"/>
  <c r="AC186" i="1" l="1"/>
  <c r="X186" i="1"/>
  <c r="AC141" i="1"/>
  <c r="X141" i="1"/>
  <c r="X185" i="1"/>
  <c r="X140" i="1"/>
  <c r="AC233" i="1"/>
  <c r="X233" i="1"/>
  <c r="X232" i="1"/>
  <c r="AC234" i="1" l="1"/>
  <c r="X234" i="1"/>
  <c r="AC142" i="1"/>
  <c r="X142" i="1"/>
  <c r="AC187" i="1"/>
  <c r="X187" i="1"/>
  <c r="AC188" i="1" l="1"/>
  <c r="AC143" i="1"/>
  <c r="X143" i="1"/>
  <c r="AC235" i="1"/>
  <c r="AC189" i="1" l="1"/>
  <c r="AC236" i="1"/>
  <c r="X235" i="1"/>
  <c r="X144" i="1"/>
  <c r="AC144" i="1"/>
  <c r="X188" i="1"/>
  <c r="AC190" i="1" l="1"/>
  <c r="AC145" i="1"/>
  <c r="AC237" i="1"/>
  <c r="X237" i="1"/>
  <c r="X236" i="1"/>
  <c r="X189" i="1"/>
  <c r="AC238" i="1" l="1"/>
  <c r="AC191" i="1"/>
  <c r="X191" i="1"/>
  <c r="AC146" i="1"/>
  <c r="X145" i="1"/>
  <c r="X190" i="1"/>
  <c r="AC147" i="1" l="1"/>
  <c r="AC239" i="1"/>
  <c r="X239" i="1"/>
  <c r="X146" i="1"/>
  <c r="AC192" i="1"/>
  <c r="X192" i="1"/>
  <c r="X238" i="1"/>
  <c r="AC193" i="1" l="1"/>
  <c r="AC148" i="1"/>
  <c r="X148" i="1"/>
  <c r="X240" i="1"/>
  <c r="AC240" i="1"/>
  <c r="X147" i="1"/>
  <c r="AC194" i="1" l="1"/>
  <c r="X194" i="1"/>
  <c r="AC241" i="1"/>
  <c r="X241" i="1"/>
  <c r="AC149" i="1"/>
  <c r="X193" i="1"/>
  <c r="AC150" i="1" l="1"/>
  <c r="AC242" i="1"/>
  <c r="X242" i="1"/>
  <c r="X149" i="1"/>
  <c r="AC195" i="1"/>
  <c r="X195" i="1"/>
  <c r="AC196" i="1" l="1"/>
  <c r="AC151" i="1"/>
  <c r="AC243" i="1"/>
  <c r="X150" i="1"/>
  <c r="AC244" i="1" l="1"/>
  <c r="X244" i="1"/>
  <c r="X243" i="1"/>
  <c r="AC197" i="1"/>
  <c r="X197" i="1"/>
  <c r="AC152" i="1"/>
  <c r="X151" i="1"/>
  <c r="X196" i="1"/>
  <c r="AC153" i="1" l="1"/>
  <c r="X153" i="1"/>
  <c r="X152" i="1"/>
  <c r="AC198" i="1"/>
  <c r="X198" i="1" s="1"/>
  <c r="AC245" i="1"/>
  <c r="X245" i="1"/>
  <c r="AC246" i="1" l="1"/>
  <c r="X246" i="1"/>
  <c r="AC199" i="1"/>
  <c r="AC154" i="1"/>
  <c r="AC155" i="1" l="1"/>
  <c r="X155" i="1"/>
  <c r="X154" i="1"/>
  <c r="AC200" i="1"/>
  <c r="X200" i="1"/>
  <c r="X199" i="1"/>
  <c r="AC247" i="1"/>
  <c r="X247" i="1"/>
  <c r="AC201" i="1" l="1"/>
  <c r="X201" i="1"/>
  <c r="AC248" i="1"/>
  <c r="X248" i="1"/>
  <c r="AC156" i="1"/>
  <c r="AC157" i="1" l="1"/>
  <c r="X156" i="1"/>
  <c r="AC249" i="1"/>
  <c r="X249" i="1"/>
  <c r="AC202" i="1"/>
  <c r="X202" i="1"/>
  <c r="AC203" i="1" l="1"/>
  <c r="AC250" i="1"/>
  <c r="X250" i="1"/>
  <c r="AC158" i="1"/>
  <c r="X158" i="1"/>
  <c r="X157" i="1"/>
  <c r="AC159" i="1" l="1"/>
  <c r="X159" i="1"/>
  <c r="AC204" i="1"/>
  <c r="AC251" i="1"/>
  <c r="X203" i="1"/>
  <c r="AC252" i="1" l="1"/>
  <c r="X252" i="1"/>
  <c r="X251" i="1"/>
  <c r="AC205" i="1"/>
  <c r="X205" i="1" s="1"/>
  <c r="X204" i="1"/>
  <c r="AC160" i="1"/>
  <c r="X160" i="1"/>
  <c r="AC161" i="1" l="1"/>
  <c r="AC206" i="1"/>
  <c r="AC253" i="1"/>
  <c r="AC254" i="1" l="1"/>
  <c r="X254" i="1"/>
  <c r="AC207" i="1"/>
  <c r="X207" i="1"/>
  <c r="X162" i="1"/>
  <c r="AC162" i="1"/>
  <c r="X253" i="1"/>
  <c r="X206" i="1"/>
  <c r="X161" i="1"/>
  <c r="AC163" i="1" l="1"/>
  <c r="X163" i="1"/>
  <c r="AC208" i="1"/>
  <c r="X255" i="1"/>
  <c r="AC255" i="1"/>
  <c r="AC256" i="1" l="1"/>
  <c r="X256" i="1"/>
  <c r="AC209" i="1"/>
  <c r="X208" i="1"/>
  <c r="AC164" i="1"/>
  <c r="AC165" i="1" l="1"/>
  <c r="X165" i="1"/>
  <c r="X164" i="1"/>
  <c r="X210" i="1"/>
  <c r="AC210" i="1"/>
  <c r="X209" i="1"/>
  <c r="AC257" i="1"/>
  <c r="X257" i="1"/>
  <c r="AC258" i="1" l="1"/>
  <c r="AC211" i="1"/>
  <c r="X211" i="1"/>
  <c r="AC166" i="1"/>
  <c r="AC167" i="1" l="1"/>
  <c r="X167" i="1"/>
  <c r="AC259" i="1"/>
  <c r="X166" i="1"/>
  <c r="AC212" i="1"/>
  <c r="X212" i="1"/>
  <c r="X258" i="1"/>
  <c r="AC213" i="1" l="1"/>
  <c r="X213" i="1"/>
  <c r="AC260" i="1"/>
  <c r="X260" i="1"/>
  <c r="X259" i="1"/>
  <c r="AC261" i="1" l="1"/>
  <c r="X261" i="1" s="1"/>
  <c r="AC214" i="1"/>
  <c r="X214" i="1"/>
</calcChain>
</file>

<file path=xl/comments1.xml><?xml version="1.0" encoding="utf-8"?>
<comments xmlns="http://schemas.openxmlformats.org/spreadsheetml/2006/main">
  <authors>
    <author>ESE Service</author>
  </authors>
  <commentList>
    <comment ref="C5" authorId="0">
      <text>
        <r>
          <rPr>
            <b/>
            <sz val="12"/>
            <color indexed="81"/>
            <rFont val="HGPｺﾞｼｯｸE"/>
            <family val="3"/>
            <charset val="128"/>
          </rPr>
          <t xml:space="preserve"> </t>
        </r>
        <r>
          <rPr>
            <b/>
            <sz val="14"/>
            <color indexed="18"/>
            <rFont val="HGPｺﾞｼｯｸE"/>
            <family val="3"/>
            <charset val="128"/>
          </rPr>
          <t xml:space="preserve">　　　　　　 </t>
        </r>
        <r>
          <rPr>
            <b/>
            <sz val="12"/>
            <color indexed="37"/>
            <rFont val="ＭＳ Ｐ明朝"/>
            <family val="1"/>
            <charset val="128"/>
          </rPr>
          <t xml:space="preserve">簡易照度計算 </t>
        </r>
        <r>
          <rPr>
            <b/>
            <sz val="11"/>
            <color indexed="37"/>
            <rFont val="ＭＳ Ｐ明朝"/>
            <family val="1"/>
            <charset val="128"/>
          </rPr>
          <t>（平均照度法）</t>
        </r>
        <r>
          <rPr>
            <sz val="18"/>
            <color indexed="18"/>
            <rFont val="HGPｺﾞｼｯｸE"/>
            <family val="3"/>
            <charset val="128"/>
          </rPr>
          <t>　</t>
        </r>
        <r>
          <rPr>
            <b/>
            <sz val="9"/>
            <color indexed="81"/>
            <rFont val="HGPｺﾞｼｯｸE"/>
            <family val="3"/>
            <charset val="128"/>
          </rPr>
          <t xml:space="preserve">
</t>
        </r>
        <r>
          <rPr>
            <b/>
            <sz val="9"/>
            <color indexed="32"/>
            <rFont val="Meiryo UI"/>
            <family val="3"/>
            <charset val="128"/>
          </rPr>
          <t>　　</t>
        </r>
        <r>
          <rPr>
            <sz val="9"/>
            <color indexed="32"/>
            <rFont val="Meiryo UI"/>
            <family val="3"/>
            <charset val="128"/>
          </rPr>
          <t>概算照明率：Ｕ＝(１＋Ｋ</t>
        </r>
        <r>
          <rPr>
            <vertAlign val="superscript"/>
            <sz val="11"/>
            <color indexed="32"/>
            <rFont val="Meiryo UI"/>
            <family val="3"/>
            <charset val="128"/>
          </rPr>
          <t>-2</t>
        </r>
        <r>
          <rPr>
            <sz val="9"/>
            <color indexed="32"/>
            <rFont val="Meiryo UI"/>
            <family val="3"/>
            <charset val="128"/>
          </rPr>
          <t>)</t>
        </r>
        <r>
          <rPr>
            <vertAlign val="superscript"/>
            <sz val="11"/>
            <color indexed="32"/>
            <rFont val="Meiryo UI"/>
            <family val="3"/>
            <charset val="128"/>
          </rPr>
          <t>0.5</t>
        </r>
        <r>
          <rPr>
            <sz val="9"/>
            <color indexed="32"/>
            <rFont val="Meiryo UI"/>
            <family val="3"/>
            <charset val="128"/>
          </rPr>
          <t>－Ｋ</t>
        </r>
        <r>
          <rPr>
            <vertAlign val="superscript"/>
            <sz val="11"/>
            <color indexed="32"/>
            <rFont val="Meiryo UI"/>
            <family val="3"/>
            <charset val="128"/>
          </rPr>
          <t>-1</t>
        </r>
        <r>
          <rPr>
            <sz val="14"/>
            <color indexed="32"/>
            <rFont val="Meiryo UI"/>
            <family val="3"/>
            <charset val="128"/>
          </rPr>
          <t xml:space="preserve"> </t>
        </r>
        <r>
          <rPr>
            <sz val="9"/>
            <color indexed="32"/>
            <rFont val="Meiryo UI"/>
            <family val="3"/>
            <charset val="128"/>
          </rPr>
          <t xml:space="preserve">
　　　　　　　  </t>
        </r>
        <r>
          <rPr>
            <sz val="8"/>
            <color indexed="32"/>
            <rFont val="Meiryo UI"/>
            <family val="3"/>
            <charset val="128"/>
          </rPr>
          <t xml:space="preserve"> Ｋ：室指数　　　Ｋ</t>
        </r>
        <r>
          <rPr>
            <b/>
            <vertAlign val="superscript"/>
            <sz val="8"/>
            <color indexed="32"/>
            <rFont val="Meiryo UI"/>
            <family val="3"/>
            <charset val="128"/>
          </rPr>
          <t>-1</t>
        </r>
        <r>
          <rPr>
            <sz val="8"/>
            <color indexed="32"/>
            <rFont val="Meiryo UI"/>
            <family val="3"/>
            <charset val="128"/>
          </rPr>
          <t>＝(間口＋奥行) × 天井高 ／ (間口×奥行)</t>
        </r>
        <r>
          <rPr>
            <sz val="9"/>
            <color indexed="32"/>
            <rFont val="Meiryo UI"/>
            <family val="3"/>
            <charset val="128"/>
          </rPr>
          <t xml:space="preserve">
　　　　　反射率：ρc＝天井面反射率、 ρw＝壁面反射率、 ρf＝床面反射率より</t>
        </r>
        <r>
          <rPr>
            <sz val="12"/>
            <color indexed="32"/>
            <rFont val="Meiryo UI"/>
            <family val="3"/>
            <charset val="128"/>
          </rPr>
          <t xml:space="preserve"> </t>
        </r>
        <r>
          <rPr>
            <sz val="9"/>
            <color indexed="32"/>
            <rFont val="Meiryo UI"/>
            <family val="3"/>
            <charset val="128"/>
          </rPr>
          <t xml:space="preserve">
　　　　　４回反射までを考慮した照明率</t>
        </r>
        <r>
          <rPr>
            <sz val="6"/>
            <color indexed="32"/>
            <rFont val="Meiryo UI"/>
            <family val="3"/>
            <charset val="128"/>
          </rPr>
          <t xml:space="preserve"> </t>
        </r>
        <r>
          <rPr>
            <sz val="9"/>
            <color indexed="32"/>
            <rFont val="Meiryo UI"/>
            <family val="3"/>
            <charset val="128"/>
          </rPr>
          <t>Ｕt は、</t>
        </r>
        <r>
          <rPr>
            <sz val="10"/>
            <color indexed="32"/>
            <rFont val="Meiryo UI"/>
            <family val="3"/>
            <charset val="128"/>
          </rPr>
          <t>　</t>
        </r>
        <r>
          <rPr>
            <sz val="9"/>
            <color indexed="32"/>
            <rFont val="Meiryo UI"/>
            <family val="3"/>
            <charset val="128"/>
          </rPr>
          <t xml:space="preserve">
　   　　Ｕt</t>
        </r>
        <r>
          <rPr>
            <sz val="8"/>
            <color indexed="32"/>
            <rFont val="Meiryo UI"/>
            <family val="3"/>
            <charset val="128"/>
          </rPr>
          <t>≒</t>
        </r>
        <r>
          <rPr>
            <sz val="9"/>
            <color indexed="32"/>
            <rFont val="Meiryo UI"/>
            <family val="3"/>
            <charset val="128"/>
          </rPr>
          <t>ｆ</t>
        </r>
        <r>
          <rPr>
            <sz val="8"/>
            <color indexed="32"/>
            <rFont val="Meiryo UI"/>
            <family val="3"/>
            <charset val="128"/>
          </rPr>
          <t>(Ｕ)・</t>
        </r>
        <r>
          <rPr>
            <sz val="9"/>
            <color indexed="32"/>
            <rFont val="Meiryo UI"/>
            <family val="3"/>
            <charset val="128"/>
          </rPr>
          <t>[ｆ(ρ)・(</t>
        </r>
        <r>
          <rPr>
            <sz val="8"/>
            <color indexed="32"/>
            <rFont val="Meiryo UI"/>
            <family val="3"/>
            <charset val="128"/>
          </rPr>
          <t>ρc・ρf＋ρc</t>
        </r>
        <r>
          <rPr>
            <vertAlign val="superscript"/>
            <sz val="11"/>
            <color indexed="32"/>
            <rFont val="Meiryo UI"/>
            <family val="3"/>
            <charset val="128"/>
          </rPr>
          <t>2</t>
        </r>
        <r>
          <rPr>
            <sz val="8"/>
            <color indexed="32"/>
            <rFont val="Meiryo UI"/>
            <family val="3"/>
            <charset val="128"/>
          </rPr>
          <t>・ρf</t>
        </r>
        <r>
          <rPr>
            <vertAlign val="superscript"/>
            <sz val="11"/>
            <color indexed="32"/>
            <rFont val="Meiryo UI"/>
            <family val="3"/>
            <charset val="128"/>
          </rPr>
          <t>2</t>
        </r>
        <r>
          <rPr>
            <sz val="11"/>
            <color indexed="32"/>
            <rFont val="Meiryo UI"/>
            <family val="3"/>
            <charset val="128"/>
          </rPr>
          <t>)</t>
        </r>
        <r>
          <rPr>
            <sz val="9"/>
            <color indexed="32"/>
            <rFont val="Meiryo UI"/>
            <family val="3"/>
            <charset val="128"/>
          </rPr>
          <t>]</t>
        </r>
        <r>
          <rPr>
            <sz val="8"/>
            <color indexed="32"/>
            <rFont val="Meiryo UI"/>
            <family val="3"/>
            <charset val="128"/>
          </rPr>
          <t>＋</t>
        </r>
        <r>
          <rPr>
            <sz val="9"/>
            <color indexed="32"/>
            <rFont val="Meiryo UI"/>
            <family val="3"/>
            <charset val="128"/>
          </rPr>
          <t>ｆ(K)・[</t>
        </r>
        <r>
          <rPr>
            <sz val="8"/>
            <color indexed="32"/>
            <rFont val="Meiryo UI"/>
            <family val="3"/>
            <charset val="128"/>
          </rPr>
          <t>ρw＋ρc・ρw＋ρc・ρf・ρw</t>
        </r>
        <r>
          <rPr>
            <sz val="9"/>
            <color indexed="32"/>
            <rFont val="Meiryo UI"/>
            <family val="3"/>
            <charset val="128"/>
          </rPr>
          <t>］
　　　   　　</t>
        </r>
        <r>
          <rPr>
            <sz val="8"/>
            <color indexed="32"/>
            <rFont val="Meiryo UI"/>
            <family val="3"/>
            <charset val="128"/>
          </rPr>
          <t xml:space="preserve">ただし、 </t>
        </r>
        <r>
          <rPr>
            <sz val="9"/>
            <color indexed="32"/>
            <rFont val="Meiryo UI"/>
            <family val="3"/>
            <charset val="128"/>
          </rPr>
          <t>ｆ</t>
        </r>
        <r>
          <rPr>
            <sz val="8"/>
            <color indexed="32"/>
            <rFont val="Meiryo UI"/>
            <family val="3"/>
            <charset val="128"/>
          </rPr>
          <t>(Ｕ)，</t>
        </r>
        <r>
          <rPr>
            <sz val="9"/>
            <color indexed="32"/>
            <rFont val="Meiryo UI"/>
            <family val="3"/>
            <charset val="128"/>
          </rPr>
          <t>ｆ</t>
        </r>
        <r>
          <rPr>
            <sz val="8"/>
            <color indexed="32"/>
            <rFont val="Meiryo UI"/>
            <family val="3"/>
            <charset val="128"/>
          </rPr>
          <t>(ρ)，ｆ(Ｋ) ：Ｕ，ρ，Ｋ に関する函数。</t>
        </r>
        <r>
          <rPr>
            <sz val="9"/>
            <color indexed="32"/>
            <rFont val="Meiryo UI"/>
            <family val="3"/>
            <charset val="128"/>
          </rPr>
          <t xml:space="preserve">
　　　　　Ｎ＝Ｅ・Ａ／(Ｍ・Ｕt・Ｆ・n)
</t>
        </r>
        <r>
          <rPr>
            <sz val="8"/>
            <color indexed="32"/>
            <rFont val="ＭＳ 明朝"/>
            <family val="1"/>
            <charset val="128"/>
          </rPr>
          <t>　　</t>
        </r>
        <r>
          <rPr>
            <sz val="8"/>
            <color indexed="32"/>
            <rFont val="Meiryo UI"/>
            <family val="3"/>
            <charset val="128"/>
          </rPr>
          <t xml:space="preserve">   </t>
        </r>
        <r>
          <rPr>
            <sz val="8"/>
            <color indexed="32"/>
            <rFont val="ＭＳ 明朝"/>
            <family val="1"/>
            <charset val="128"/>
          </rPr>
          <t xml:space="preserve">   　　</t>
        </r>
        <r>
          <rPr>
            <sz val="8"/>
            <color indexed="32"/>
            <rFont val="Meiryo UI"/>
            <family val="3"/>
            <charset val="128"/>
          </rPr>
          <t xml:space="preserve">Ｎ：照明器具台数　　　Ｅ：設計照度 [Lx]　　　Ｍ：保守率
</t>
        </r>
        <r>
          <rPr>
            <sz val="8"/>
            <color indexed="32"/>
            <rFont val="ＭＳ 明朝"/>
            <family val="1"/>
            <charset val="128"/>
          </rPr>
          <t>　</t>
        </r>
        <r>
          <rPr>
            <sz val="8"/>
            <color indexed="32"/>
            <rFont val="Meiryo UI"/>
            <family val="3"/>
            <charset val="128"/>
          </rPr>
          <t xml:space="preserve">                  Ｕ</t>
        </r>
        <r>
          <rPr>
            <sz val="9"/>
            <color indexed="32"/>
            <rFont val="Meiryo UI"/>
            <family val="3"/>
            <charset val="128"/>
          </rPr>
          <t>t</t>
        </r>
        <r>
          <rPr>
            <sz val="8"/>
            <color indexed="32"/>
            <rFont val="Meiryo UI"/>
            <family val="3"/>
            <charset val="128"/>
          </rPr>
          <t xml:space="preserve">：照明率
</t>
        </r>
        <r>
          <rPr>
            <sz val="8"/>
            <color indexed="32"/>
            <rFont val="ＭＳ 明朝"/>
            <family val="1"/>
            <charset val="128"/>
          </rPr>
          <t xml:space="preserve">　　　       </t>
        </r>
        <r>
          <rPr>
            <sz val="8"/>
            <color indexed="32"/>
            <rFont val="Meiryo UI"/>
            <family val="3"/>
            <charset val="128"/>
          </rPr>
          <t>Ｆ：ランプ１本あたりの光束 [lm]　　　ｎ：ランプ本数／器具１台</t>
        </r>
        <r>
          <rPr>
            <sz val="9"/>
            <color indexed="81"/>
            <rFont val="HGPｺﾞｼｯｸE"/>
            <family val="3"/>
            <charset val="128"/>
          </rPr>
          <t xml:space="preserve">
</t>
        </r>
        <r>
          <rPr>
            <sz val="9"/>
            <color indexed="12"/>
            <rFont val="HGPｺﾞｼｯｸE"/>
            <family val="3"/>
            <charset val="128"/>
          </rPr>
          <t xml:space="preserve">
</t>
        </r>
        <r>
          <rPr>
            <sz val="8"/>
            <color indexed="12"/>
            <rFont val="Meiryo UI"/>
            <family val="3"/>
            <charset val="128"/>
          </rPr>
          <t>　　　</t>
        </r>
        <r>
          <rPr>
            <sz val="8"/>
            <color indexed="81"/>
            <rFont val="Meiryo UI"/>
            <family val="3"/>
            <charset val="128"/>
          </rPr>
          <t xml:space="preserve">床面の反射率について </t>
        </r>
        <r>
          <rPr>
            <b/>
            <sz val="8"/>
            <color indexed="81"/>
            <rFont val="Meiryo UI"/>
            <family val="3"/>
            <charset val="128"/>
          </rPr>
          <t>：</t>
        </r>
        <r>
          <rPr>
            <sz val="8"/>
            <color indexed="18"/>
            <rFont val="Meiryo UI"/>
            <family val="3"/>
            <charset val="128"/>
          </rPr>
          <t xml:space="preserve"> </t>
        </r>
        <r>
          <rPr>
            <sz val="8"/>
            <color indexed="81"/>
            <rFont val="Meiryo UI"/>
            <family val="3"/>
            <charset val="128"/>
          </rPr>
          <t>各メーカの照明率資料は、床面の反射率が 10％ の値です。
　　　　　　　　　　　　　　　　　　</t>
        </r>
        <r>
          <rPr>
            <b/>
            <sz val="8"/>
            <color indexed="81"/>
            <rFont val="Meiryo UI"/>
            <family val="3"/>
            <charset val="128"/>
          </rPr>
          <t>　</t>
        </r>
        <r>
          <rPr>
            <sz val="8"/>
            <color indexed="81"/>
            <rFont val="Meiryo UI"/>
            <family val="3"/>
            <charset val="128"/>
          </rPr>
          <t>この反射率を 15～20 ％ に変更可能なら、必要器具台数
　　　　　　　　　　　　　　　　　　</t>
        </r>
        <r>
          <rPr>
            <b/>
            <sz val="8"/>
            <color indexed="81"/>
            <rFont val="Meiryo UI"/>
            <family val="3"/>
            <charset val="128"/>
          </rPr>
          <t>　</t>
        </r>
        <r>
          <rPr>
            <sz val="8"/>
            <color indexed="81"/>
            <rFont val="Meiryo UI"/>
            <family val="3"/>
            <charset val="128"/>
          </rPr>
          <t>を 数パーセント 以上少なくすることが可能です</t>
        </r>
        <r>
          <rPr>
            <sz val="8"/>
            <color indexed="18"/>
            <rFont val="Meiryo UI"/>
            <family val="3"/>
            <charset val="128"/>
          </rPr>
          <t>。</t>
        </r>
        <r>
          <rPr>
            <sz val="9"/>
            <color indexed="81"/>
            <rFont val="HGPｺﾞｼｯｸE"/>
            <family val="3"/>
            <charset val="128"/>
          </rPr>
          <t xml:space="preserve">
</t>
        </r>
        <r>
          <rPr>
            <b/>
            <sz val="9"/>
            <color indexed="81"/>
            <rFont val="HGPｺﾞｼｯｸE"/>
            <family val="3"/>
            <charset val="128"/>
          </rPr>
          <t>　　　　　　　　　　　　　　　　　</t>
        </r>
        <r>
          <rPr>
            <b/>
            <sz val="9"/>
            <color indexed="81"/>
            <rFont val="Meiryo UI"/>
            <family val="3"/>
            <charset val="128"/>
          </rPr>
          <t xml:space="preserve">    </t>
        </r>
        <r>
          <rPr>
            <b/>
            <sz val="9"/>
            <color indexed="81"/>
            <rFont val="HGPｺﾞｼｯｸE"/>
            <family val="3"/>
            <charset val="128"/>
          </rPr>
          <t>　　　　　　　　　　　</t>
        </r>
        <r>
          <rPr>
            <b/>
            <sz val="9"/>
            <color indexed="18"/>
            <rFont val="Times New Roman"/>
            <family val="1"/>
          </rPr>
          <t xml:space="preserve">2010. 03. 28   </t>
        </r>
        <r>
          <rPr>
            <b/>
            <i/>
            <sz val="9"/>
            <color indexed="18"/>
            <rFont val="Times New Roman"/>
            <family val="1"/>
          </rPr>
          <t>ESE  Service</t>
        </r>
        <r>
          <rPr>
            <b/>
            <sz val="9"/>
            <color indexed="18"/>
            <rFont val="Times New Roman"/>
            <family val="1"/>
          </rPr>
          <t xml:space="preserve">
 </t>
        </r>
      </text>
    </comment>
    <comment ref="S6" authorId="0">
      <text>
        <r>
          <rPr>
            <b/>
            <sz val="12"/>
            <color indexed="81"/>
            <rFont val="ＭＳ Ｐ明朝"/>
            <family val="1"/>
            <charset val="128"/>
          </rPr>
          <t xml:space="preserve">    　　　　</t>
        </r>
        <r>
          <rPr>
            <b/>
            <sz val="11"/>
            <color indexed="37"/>
            <rFont val="ＭＳ Ｐ明朝"/>
            <family val="1"/>
            <charset val="128"/>
          </rPr>
          <t>ランプ光束 [ｌｍ]</t>
        </r>
        <r>
          <rPr>
            <sz val="18"/>
            <color theme="1"/>
            <rFont val="ＭＳ Ｐゴシック"/>
            <family val="3"/>
            <charset val="128"/>
            <scheme val="minor"/>
          </rPr>
          <t xml:space="preserve"> </t>
        </r>
        <r>
          <rPr>
            <b/>
            <sz val="9"/>
            <color indexed="81"/>
            <rFont val="ＭＳ Ｐ明朝"/>
            <family val="1"/>
            <charset val="128"/>
          </rPr>
          <t xml:space="preserve">
</t>
        </r>
        <r>
          <rPr>
            <sz val="8"/>
            <color indexed="32"/>
            <rFont val="ＭＳ Ｐ明朝"/>
            <family val="1"/>
            <charset val="128"/>
          </rPr>
          <t xml:space="preserve"> </t>
        </r>
        <r>
          <rPr>
            <sz val="10"/>
            <color theme="1"/>
            <rFont val="ＭＳ Ｐゴシック"/>
            <family val="2"/>
            <charset val="128"/>
            <scheme val="minor"/>
          </rPr>
          <t xml:space="preserve">            </t>
        </r>
        <r>
          <rPr>
            <sz val="10"/>
            <color indexed="81"/>
            <rFont val="ＭＳ Ｐゴシック"/>
            <family val="3"/>
            <charset val="128"/>
            <scheme val="minor"/>
          </rPr>
          <t xml:space="preserve">FPL </t>
        </r>
        <r>
          <rPr>
            <sz val="11"/>
            <color indexed="81"/>
            <rFont val="ＭＳ Ｐゴシック"/>
            <family val="3"/>
            <charset val="128"/>
            <scheme val="minor"/>
          </rPr>
          <t xml:space="preserve">            </t>
        </r>
        <r>
          <rPr>
            <sz val="10"/>
            <color indexed="81"/>
            <rFont val="ＭＳ Ｐゴシック"/>
            <family val="3"/>
            <charset val="128"/>
            <scheme val="minor"/>
          </rPr>
          <t>FML</t>
        </r>
        <r>
          <rPr>
            <sz val="11"/>
            <color indexed="81"/>
            <rFont val="ＭＳ Ｐゴシック"/>
            <family val="3"/>
            <charset val="128"/>
            <scheme val="minor"/>
          </rPr>
          <t xml:space="preserve">           </t>
        </r>
        <r>
          <rPr>
            <sz val="10"/>
            <color indexed="81"/>
            <rFont val="ＭＳ Ｐゴシック"/>
            <family val="3"/>
            <charset val="128"/>
            <scheme val="minor"/>
          </rPr>
          <t>FDL</t>
        </r>
        <r>
          <rPr>
            <sz val="10"/>
            <color theme="1"/>
            <rFont val="ＭＳ Ｐゴシック"/>
            <family val="2"/>
            <charset val="128"/>
            <scheme val="minor"/>
          </rPr>
          <t xml:space="preserve"> </t>
        </r>
        <r>
          <rPr>
            <sz val="12"/>
            <color theme="1"/>
            <rFont val="ＭＳ Ｐゴシック"/>
            <family val="3"/>
            <charset val="128"/>
            <scheme val="minor"/>
          </rPr>
          <t xml:space="preserve"> </t>
        </r>
        <r>
          <rPr>
            <sz val="8"/>
            <color indexed="32"/>
            <rFont val="ＭＳ ゴシック"/>
            <family val="3"/>
            <charset val="128"/>
          </rPr>
          <t xml:space="preserve">
    9W     </t>
        </r>
        <r>
          <rPr>
            <b/>
            <sz val="8"/>
            <color indexed="32"/>
            <rFont val="ＭＳ ゴシック"/>
            <family val="3"/>
            <charset val="128"/>
          </rPr>
          <t xml:space="preserve"> 540</t>
        </r>
        <r>
          <rPr>
            <sz val="8"/>
            <color indexed="32"/>
            <rFont val="ＭＳ ゴシック"/>
            <family val="3"/>
            <charset val="128"/>
          </rPr>
          <t xml:space="preserve">                        </t>
        </r>
        <r>
          <rPr>
            <b/>
            <sz val="8"/>
            <color indexed="32"/>
            <rFont val="ＭＳ ゴシック"/>
            <family val="3"/>
            <charset val="128"/>
          </rPr>
          <t>520</t>
        </r>
        <r>
          <rPr>
            <sz val="8"/>
            <color indexed="32"/>
            <rFont val="ＭＳ ゴシック"/>
            <family val="3"/>
            <charset val="128"/>
          </rPr>
          <t xml:space="preserve">
   13W  </t>
        </r>
        <r>
          <rPr>
            <b/>
            <sz val="8"/>
            <color indexed="32"/>
            <rFont val="ＭＳ ゴシック"/>
            <family val="3"/>
            <charset val="128"/>
          </rPr>
          <t xml:space="preserve"> 790</t>
        </r>
        <r>
          <rPr>
            <sz val="8"/>
            <color indexed="32"/>
            <rFont val="ＭＳ ゴシック"/>
            <family val="3"/>
            <charset val="128"/>
          </rPr>
          <t>～</t>
        </r>
        <r>
          <rPr>
            <b/>
            <sz val="8"/>
            <color indexed="32"/>
            <rFont val="ＭＳ ゴシック"/>
            <family val="3"/>
            <charset val="128"/>
          </rPr>
          <t xml:space="preserve"> 840</t>
        </r>
        <r>
          <rPr>
            <sz val="8"/>
            <color indexed="32"/>
            <rFont val="ＭＳ ゴシック"/>
            <family val="3"/>
            <charset val="128"/>
          </rPr>
          <t xml:space="preserve">       </t>
        </r>
        <r>
          <rPr>
            <b/>
            <sz val="8"/>
            <color indexed="32"/>
            <rFont val="ＭＳ ゴシック"/>
            <family val="3"/>
            <charset val="128"/>
          </rPr>
          <t xml:space="preserve">850     </t>
        </r>
        <r>
          <rPr>
            <sz val="8"/>
            <color indexed="32"/>
            <rFont val="ＭＳ ゴシック"/>
            <family val="3"/>
            <charset val="128"/>
          </rPr>
          <t xml:space="preserve">  </t>
        </r>
        <r>
          <rPr>
            <b/>
            <sz val="8"/>
            <color indexed="32"/>
            <rFont val="ＭＳ ゴシック"/>
            <family val="3"/>
            <charset val="128"/>
          </rPr>
          <t>750</t>
        </r>
        <r>
          <rPr>
            <sz val="8"/>
            <color indexed="32"/>
            <rFont val="ＭＳ ゴシック"/>
            <family val="3"/>
            <charset val="128"/>
          </rPr>
          <t>～</t>
        </r>
        <r>
          <rPr>
            <b/>
            <sz val="8"/>
            <color indexed="32"/>
            <rFont val="ＭＳ ゴシック"/>
            <family val="3"/>
            <charset val="128"/>
          </rPr>
          <t xml:space="preserve"> 800</t>
        </r>
        <r>
          <rPr>
            <sz val="8"/>
            <color indexed="32"/>
            <rFont val="ＭＳ ゴシック"/>
            <family val="3"/>
            <charset val="128"/>
          </rPr>
          <t xml:space="preserve">
   18W  </t>
        </r>
        <r>
          <rPr>
            <b/>
            <sz val="8"/>
            <color indexed="32"/>
            <rFont val="ＭＳ ゴシック"/>
            <family val="3"/>
            <charset val="128"/>
          </rPr>
          <t>1050</t>
        </r>
        <r>
          <rPr>
            <sz val="8"/>
            <color indexed="32"/>
            <rFont val="ＭＳ ゴシック"/>
            <family val="3"/>
            <charset val="128"/>
          </rPr>
          <t>～</t>
        </r>
        <r>
          <rPr>
            <b/>
            <sz val="8"/>
            <color indexed="32"/>
            <rFont val="ＭＳ ゴシック"/>
            <family val="3"/>
            <charset val="128"/>
          </rPr>
          <t>1120</t>
        </r>
        <r>
          <rPr>
            <sz val="8"/>
            <color indexed="32"/>
            <rFont val="ＭＳ ゴシック"/>
            <family val="3"/>
            <charset val="128"/>
          </rPr>
          <t xml:space="preserve">   </t>
        </r>
        <r>
          <rPr>
            <b/>
            <sz val="8"/>
            <color indexed="32"/>
            <rFont val="ＭＳ ゴシック"/>
            <family val="3"/>
            <charset val="128"/>
          </rPr>
          <t>1030</t>
        </r>
        <r>
          <rPr>
            <sz val="8"/>
            <color indexed="32"/>
            <rFont val="ＭＳ ゴシック"/>
            <family val="3"/>
            <charset val="128"/>
          </rPr>
          <t>～</t>
        </r>
        <r>
          <rPr>
            <b/>
            <sz val="8"/>
            <color indexed="32"/>
            <rFont val="ＭＳ ゴシック"/>
            <family val="3"/>
            <charset val="128"/>
          </rPr>
          <t>1100</t>
        </r>
        <r>
          <rPr>
            <sz val="8"/>
            <color indexed="32"/>
            <rFont val="ＭＳ ゴシック"/>
            <family val="3"/>
            <charset val="128"/>
          </rPr>
          <t xml:space="preserve">   </t>
        </r>
        <r>
          <rPr>
            <b/>
            <sz val="8"/>
            <color indexed="32"/>
            <rFont val="ＭＳ ゴシック"/>
            <family val="3"/>
            <charset val="128"/>
          </rPr>
          <t>1000</t>
        </r>
        <r>
          <rPr>
            <sz val="8"/>
            <color indexed="32"/>
            <rFont val="ＭＳ ゴシック"/>
            <family val="3"/>
            <charset val="128"/>
          </rPr>
          <t>～</t>
        </r>
        <r>
          <rPr>
            <b/>
            <sz val="8"/>
            <color indexed="32"/>
            <rFont val="ＭＳ ゴシック"/>
            <family val="3"/>
            <charset val="128"/>
          </rPr>
          <t>1070</t>
        </r>
        <r>
          <rPr>
            <sz val="8"/>
            <color indexed="32"/>
            <rFont val="ＭＳ ゴシック"/>
            <family val="3"/>
            <charset val="128"/>
          </rPr>
          <t xml:space="preserve">
   27W  </t>
        </r>
        <r>
          <rPr>
            <b/>
            <sz val="8"/>
            <color indexed="32"/>
            <rFont val="ＭＳ ゴシック"/>
            <family val="3"/>
            <charset val="128"/>
          </rPr>
          <t>1690</t>
        </r>
        <r>
          <rPr>
            <sz val="8"/>
            <color indexed="32"/>
            <rFont val="ＭＳ ゴシック"/>
            <family val="3"/>
            <charset val="128"/>
          </rPr>
          <t>～</t>
        </r>
        <r>
          <rPr>
            <b/>
            <sz val="8"/>
            <color indexed="32"/>
            <rFont val="ＭＳ ゴシック"/>
            <family val="3"/>
            <charset val="128"/>
          </rPr>
          <t>1855</t>
        </r>
        <r>
          <rPr>
            <sz val="8"/>
            <color indexed="32"/>
            <rFont val="ＭＳ ゴシック"/>
            <family val="3"/>
            <charset val="128"/>
          </rPr>
          <t xml:space="preserve">   </t>
        </r>
        <r>
          <rPr>
            <b/>
            <sz val="8"/>
            <color indexed="32"/>
            <rFont val="ＭＳ ゴシック"/>
            <family val="3"/>
            <charset val="128"/>
          </rPr>
          <t>1480</t>
        </r>
        <r>
          <rPr>
            <sz val="8"/>
            <color indexed="32"/>
            <rFont val="ＭＳ ゴシック"/>
            <family val="3"/>
            <charset val="128"/>
          </rPr>
          <t>～</t>
        </r>
        <r>
          <rPr>
            <b/>
            <sz val="8"/>
            <color indexed="32"/>
            <rFont val="ＭＳ ゴシック"/>
            <family val="3"/>
            <charset val="128"/>
          </rPr>
          <t>1600</t>
        </r>
        <r>
          <rPr>
            <sz val="8"/>
            <color indexed="32"/>
            <rFont val="ＭＳ ゴシック"/>
            <family val="3"/>
            <charset val="128"/>
          </rPr>
          <t xml:space="preserve">   </t>
        </r>
        <r>
          <rPr>
            <b/>
            <sz val="8"/>
            <color indexed="32"/>
            <rFont val="ＭＳ ゴシック"/>
            <family val="3"/>
            <charset val="128"/>
          </rPr>
          <t>1450</t>
        </r>
        <r>
          <rPr>
            <sz val="8"/>
            <color indexed="32"/>
            <rFont val="ＭＳ ゴシック"/>
            <family val="3"/>
            <charset val="128"/>
          </rPr>
          <t>～</t>
        </r>
        <r>
          <rPr>
            <b/>
            <sz val="8"/>
            <color indexed="32"/>
            <rFont val="ＭＳ ゴシック"/>
            <family val="3"/>
            <charset val="128"/>
          </rPr>
          <t>1550</t>
        </r>
        <r>
          <rPr>
            <sz val="8"/>
            <color indexed="32"/>
            <rFont val="ＭＳ ゴシック"/>
            <family val="3"/>
            <charset val="128"/>
          </rPr>
          <t xml:space="preserve">
   28W  </t>
        </r>
        <r>
          <rPr>
            <b/>
            <sz val="8"/>
            <color indexed="32"/>
            <rFont val="ＭＳ ゴシック"/>
            <family val="3"/>
            <charset val="128"/>
          </rPr>
          <t>1970</t>
        </r>
        <r>
          <rPr>
            <sz val="8"/>
            <color indexed="32"/>
            <rFont val="ＭＳ ゴシック"/>
            <family val="3"/>
            <charset val="128"/>
          </rPr>
          <t>～</t>
        </r>
        <r>
          <rPr>
            <b/>
            <sz val="8"/>
            <color indexed="32"/>
            <rFont val="ＭＳ ゴシック"/>
            <family val="3"/>
            <charset val="128"/>
          </rPr>
          <t>2100</t>
        </r>
        <r>
          <rPr>
            <sz val="8"/>
            <color indexed="32"/>
            <rFont val="ＭＳ ゴシック"/>
            <family val="3"/>
            <charset val="128"/>
          </rPr>
          <t xml:space="preserve">
   36W  </t>
        </r>
        <r>
          <rPr>
            <b/>
            <sz val="8"/>
            <color indexed="32"/>
            <rFont val="ＭＳ ゴシック"/>
            <family val="3"/>
            <charset val="128"/>
          </rPr>
          <t>2720</t>
        </r>
        <r>
          <rPr>
            <sz val="8"/>
            <color indexed="32"/>
            <rFont val="ＭＳ ゴシック"/>
            <family val="3"/>
            <charset val="128"/>
          </rPr>
          <t>～</t>
        </r>
        <r>
          <rPr>
            <b/>
            <sz val="8"/>
            <color indexed="32"/>
            <rFont val="ＭＳ ゴシック"/>
            <family val="3"/>
            <charset val="128"/>
          </rPr>
          <t>2900</t>
        </r>
        <r>
          <rPr>
            <sz val="8"/>
            <color indexed="32"/>
            <rFont val="ＭＳ ゴシック"/>
            <family val="3"/>
            <charset val="128"/>
          </rPr>
          <t xml:space="preserve">      </t>
        </r>
        <r>
          <rPr>
            <b/>
            <sz val="8"/>
            <color indexed="32"/>
            <rFont val="ＭＳ ゴシック"/>
            <family val="3"/>
            <charset val="128"/>
          </rPr>
          <t>2900</t>
        </r>
        <r>
          <rPr>
            <sz val="8"/>
            <color indexed="32"/>
            <rFont val="ＭＳ ゴシック"/>
            <family val="3"/>
            <charset val="128"/>
          </rPr>
          <t xml:space="preserve">
   55W  </t>
        </r>
        <r>
          <rPr>
            <b/>
            <sz val="8"/>
            <color indexed="32"/>
            <rFont val="ＭＳ ゴシック"/>
            <family val="3"/>
            <charset val="128"/>
          </rPr>
          <t>4230</t>
        </r>
        <r>
          <rPr>
            <sz val="8"/>
            <color indexed="32"/>
            <rFont val="ＭＳ ゴシック"/>
            <family val="3"/>
            <charset val="128"/>
          </rPr>
          <t>～</t>
        </r>
        <r>
          <rPr>
            <b/>
            <sz val="8"/>
            <color indexed="32"/>
            <rFont val="ＭＳ ゴシック"/>
            <family val="3"/>
            <charset val="128"/>
          </rPr>
          <t>4500</t>
        </r>
        <r>
          <rPr>
            <sz val="8"/>
            <color indexed="32"/>
            <rFont val="ＭＳ ゴシック"/>
            <family val="3"/>
            <charset val="128"/>
          </rPr>
          <t xml:space="preserve">      </t>
        </r>
        <r>
          <rPr>
            <b/>
            <sz val="8"/>
            <color indexed="32"/>
            <rFont val="ＭＳ ゴシック"/>
            <family val="3"/>
            <charset val="128"/>
          </rPr>
          <t>4350</t>
        </r>
        <r>
          <rPr>
            <sz val="8"/>
            <color indexed="32"/>
            <rFont val="ＭＳ ゴシック"/>
            <family val="3"/>
            <charset val="128"/>
          </rPr>
          <t xml:space="preserve">
   96W  </t>
        </r>
        <r>
          <rPr>
            <b/>
            <sz val="8"/>
            <color indexed="32"/>
            <rFont val="ＭＳ ゴシック"/>
            <family val="3"/>
            <charset val="128"/>
          </rPr>
          <t>8100</t>
        </r>
        <r>
          <rPr>
            <sz val="8"/>
            <color indexed="32"/>
            <rFont val="ＭＳ ゴシック"/>
            <family val="3"/>
            <charset val="128"/>
          </rPr>
          <t>～</t>
        </r>
        <r>
          <rPr>
            <b/>
            <sz val="8"/>
            <color indexed="32"/>
            <rFont val="ＭＳ ゴシック"/>
            <family val="3"/>
            <charset val="128"/>
          </rPr>
          <t>8600</t>
        </r>
        <r>
          <rPr>
            <sz val="8"/>
            <color indexed="32"/>
            <rFont val="ＭＳ ゴシック"/>
            <family val="3"/>
            <charset val="128"/>
          </rPr>
          <t xml:space="preserve">      </t>
        </r>
        <r>
          <rPr>
            <b/>
            <sz val="8"/>
            <color indexed="32"/>
            <rFont val="ＭＳ ゴシック"/>
            <family val="3"/>
            <charset val="128"/>
          </rPr>
          <t>7500</t>
        </r>
        <r>
          <rPr>
            <sz val="8"/>
            <color indexed="32"/>
            <rFont val="ＭＳ ゴシック"/>
            <family val="3"/>
            <charset val="128"/>
          </rPr>
          <t xml:space="preserve">
 </t>
        </r>
        <r>
          <rPr>
            <sz val="10"/>
            <color theme="1"/>
            <rFont val="ＭＳ Ｐゴシック"/>
            <family val="2"/>
            <charset val="128"/>
            <scheme val="minor"/>
          </rPr>
          <t xml:space="preserve">      </t>
        </r>
        <r>
          <rPr>
            <sz val="10"/>
            <color indexed="81"/>
            <rFont val="ＭＳ Ｐゴシック"/>
            <family val="3"/>
            <charset val="128"/>
            <scheme val="minor"/>
          </rPr>
          <t>FHT</t>
        </r>
        <r>
          <rPr>
            <sz val="11"/>
            <color indexed="81"/>
            <rFont val="ＭＳ Ｐゴシック"/>
            <family val="3"/>
            <charset val="128"/>
            <scheme val="minor"/>
          </rPr>
          <t xml:space="preserve">              </t>
        </r>
        <r>
          <rPr>
            <sz val="10"/>
            <color indexed="81"/>
            <rFont val="ＭＳ Ｐゴシック"/>
            <family val="3"/>
            <charset val="128"/>
            <scheme val="minor"/>
          </rPr>
          <t>FHP</t>
        </r>
        <r>
          <rPr>
            <sz val="12"/>
            <color theme="1"/>
            <rFont val="ＭＳ Ｐゴシック"/>
            <family val="3"/>
            <charset val="128"/>
            <scheme val="minor"/>
          </rPr>
          <t xml:space="preserve"> </t>
        </r>
        <r>
          <rPr>
            <sz val="8"/>
            <color indexed="32"/>
            <rFont val="ＭＳ ゴシック"/>
            <family val="3"/>
            <charset val="128"/>
          </rPr>
          <t xml:space="preserve">
   16W  </t>
        </r>
        <r>
          <rPr>
            <b/>
            <sz val="8"/>
            <color indexed="32"/>
            <rFont val="ＭＳ ゴシック"/>
            <family val="3"/>
            <charset val="128"/>
          </rPr>
          <t>1200</t>
        </r>
        <r>
          <rPr>
            <sz val="8"/>
            <color indexed="32"/>
            <rFont val="ＭＳ ゴシック"/>
            <family val="3"/>
            <charset val="128"/>
          </rPr>
          <t xml:space="preserve">
   24W  </t>
        </r>
        <r>
          <rPr>
            <b/>
            <sz val="8"/>
            <color indexed="32"/>
            <rFont val="ＭＳ ゴシック"/>
            <family val="3"/>
            <charset val="128"/>
          </rPr>
          <t>1800</t>
        </r>
        <r>
          <rPr>
            <sz val="8"/>
            <color indexed="32"/>
            <rFont val="ＭＳ ゴシック"/>
            <family val="3"/>
            <charset val="128"/>
          </rPr>
          <t xml:space="preserve">     </t>
        </r>
        <r>
          <rPr>
            <b/>
            <sz val="8"/>
            <color indexed="32"/>
            <rFont val="ＭＳ ゴシック"/>
            <family val="3"/>
            <charset val="128"/>
          </rPr>
          <t xml:space="preserve">  </t>
        </r>
        <r>
          <rPr>
            <sz val="8"/>
            <color indexed="32"/>
            <rFont val="ＭＳ ゴシック"/>
            <family val="3"/>
            <charset val="128"/>
          </rPr>
          <t xml:space="preserve">23W  </t>
        </r>
        <r>
          <rPr>
            <b/>
            <sz val="8"/>
            <color indexed="32"/>
            <rFont val="ＭＳ ゴシック"/>
            <family val="3"/>
            <charset val="128"/>
          </rPr>
          <t>1770</t>
        </r>
        <r>
          <rPr>
            <sz val="8"/>
            <color indexed="32"/>
            <rFont val="ＭＳ ゴシック"/>
            <family val="3"/>
            <charset val="128"/>
          </rPr>
          <t xml:space="preserve">
   32W  </t>
        </r>
        <r>
          <rPr>
            <b/>
            <sz val="8"/>
            <color indexed="32"/>
            <rFont val="ＭＳ ゴシック"/>
            <family val="3"/>
            <charset val="128"/>
          </rPr>
          <t>2400</t>
        </r>
        <r>
          <rPr>
            <sz val="8"/>
            <color indexed="32"/>
            <rFont val="ＭＳ ゴシック"/>
            <family val="3"/>
            <charset val="128"/>
          </rPr>
          <t xml:space="preserve">     </t>
        </r>
        <r>
          <rPr>
            <b/>
            <sz val="8"/>
            <color indexed="32"/>
            <rFont val="ＭＳ ゴシック"/>
            <family val="3"/>
            <charset val="128"/>
          </rPr>
          <t xml:space="preserve">  </t>
        </r>
        <r>
          <rPr>
            <sz val="8"/>
            <color indexed="32"/>
            <rFont val="ＭＳ ゴシック"/>
            <family val="3"/>
            <charset val="128"/>
          </rPr>
          <t xml:space="preserve">32W  </t>
        </r>
        <r>
          <rPr>
            <b/>
            <sz val="8"/>
            <color indexed="32"/>
            <rFont val="ＭＳ ゴシック"/>
            <family val="3"/>
            <charset val="128"/>
          </rPr>
          <t>2900</t>
        </r>
        <r>
          <rPr>
            <sz val="8"/>
            <color indexed="32"/>
            <rFont val="ＭＳ ゴシック"/>
            <family val="3"/>
            <charset val="128"/>
          </rPr>
          <t xml:space="preserve">
   42W  </t>
        </r>
        <r>
          <rPr>
            <b/>
            <sz val="8"/>
            <color indexed="32"/>
            <rFont val="ＭＳ ゴシック"/>
            <family val="3"/>
            <charset val="128"/>
          </rPr>
          <t>3200</t>
        </r>
        <r>
          <rPr>
            <sz val="8"/>
            <color indexed="32"/>
            <rFont val="ＭＳ ゴシック"/>
            <family val="3"/>
            <charset val="128"/>
          </rPr>
          <t xml:space="preserve">     </t>
        </r>
        <r>
          <rPr>
            <b/>
            <sz val="8"/>
            <color indexed="32"/>
            <rFont val="ＭＳ ゴシック"/>
            <family val="3"/>
            <charset val="128"/>
          </rPr>
          <t xml:space="preserve">  </t>
        </r>
        <r>
          <rPr>
            <sz val="8"/>
            <color indexed="32"/>
            <rFont val="ＭＳ ゴシック"/>
            <family val="3"/>
            <charset val="128"/>
          </rPr>
          <t xml:space="preserve">45W  </t>
        </r>
        <r>
          <rPr>
            <b/>
            <sz val="8"/>
            <color indexed="32"/>
            <rFont val="ＭＳ ゴシック"/>
            <family val="3"/>
            <charset val="128"/>
          </rPr>
          <t>4350</t>
        </r>
      </text>
    </comment>
    <comment ref="U6" authorId="0">
      <text>
        <r>
          <rPr>
            <b/>
            <sz val="12"/>
            <color indexed="81"/>
            <rFont val="ＭＳ Ｐ明朝"/>
            <family val="1"/>
            <charset val="128"/>
          </rPr>
          <t xml:space="preserve">     　</t>
        </r>
        <r>
          <rPr>
            <b/>
            <sz val="11"/>
            <color indexed="37"/>
            <rFont val="ＭＳ Ｐ明朝"/>
            <family val="1"/>
            <charset val="128"/>
          </rPr>
          <t>ランプ光束 [ｌｍ]</t>
        </r>
        <r>
          <rPr>
            <sz val="18"/>
            <color theme="1"/>
            <rFont val="ＭＳ Ｐゴシック"/>
            <family val="3"/>
            <charset val="128"/>
            <scheme val="minor"/>
          </rPr>
          <t xml:space="preserve"> </t>
        </r>
        <r>
          <rPr>
            <b/>
            <sz val="9"/>
            <color indexed="81"/>
            <rFont val="ＭＳ Ｐ明朝"/>
            <family val="1"/>
            <charset val="128"/>
          </rPr>
          <t xml:space="preserve">
</t>
        </r>
        <r>
          <rPr>
            <sz val="8"/>
            <color indexed="32"/>
            <rFont val="ＭＳ ゴシック"/>
            <family val="3"/>
            <charset val="128"/>
          </rPr>
          <t xml:space="preserve">　           </t>
        </r>
        <r>
          <rPr>
            <sz val="10"/>
            <color indexed="81"/>
            <rFont val="ＭＳ Ｐゴシック"/>
            <family val="3"/>
            <charset val="128"/>
          </rPr>
          <t xml:space="preserve"> FCL   FCL(パルック)</t>
        </r>
        <r>
          <rPr>
            <sz val="12"/>
            <color indexed="32"/>
            <rFont val="ＭＳ ゴシック"/>
            <family val="3"/>
            <charset val="128"/>
          </rPr>
          <t xml:space="preserve"> </t>
        </r>
        <r>
          <rPr>
            <sz val="8"/>
            <color indexed="32"/>
            <rFont val="ＭＳ ゴシック"/>
            <family val="3"/>
            <charset val="128"/>
          </rPr>
          <t xml:space="preserve">
   30形(28W)  </t>
        </r>
        <r>
          <rPr>
            <b/>
            <sz val="8"/>
            <color indexed="32"/>
            <rFont val="ＭＳ ゴシック"/>
            <family val="3"/>
            <charset val="128"/>
          </rPr>
          <t>1600</t>
        </r>
        <r>
          <rPr>
            <sz val="8"/>
            <color indexed="32"/>
            <rFont val="ＭＳ ゴシック"/>
            <family val="3"/>
            <charset val="128"/>
          </rPr>
          <t xml:space="preserve">      </t>
        </r>
        <r>
          <rPr>
            <b/>
            <sz val="8"/>
            <color indexed="32"/>
            <rFont val="ＭＳ ゴシック"/>
            <family val="3"/>
            <charset val="128"/>
          </rPr>
          <t>2210</t>
        </r>
        <r>
          <rPr>
            <sz val="8"/>
            <color indexed="32"/>
            <rFont val="ＭＳ ゴシック"/>
            <family val="3"/>
            <charset val="128"/>
          </rPr>
          <t xml:space="preserve">
   32形(30W)  </t>
        </r>
        <r>
          <rPr>
            <b/>
            <sz val="8"/>
            <color indexed="32"/>
            <rFont val="ＭＳ ゴシック"/>
            <family val="3"/>
            <charset val="128"/>
          </rPr>
          <t>1960</t>
        </r>
        <r>
          <rPr>
            <sz val="8"/>
            <color indexed="32"/>
            <rFont val="ＭＳ ゴシック"/>
            <family val="3"/>
            <charset val="128"/>
          </rPr>
          <t xml:space="preserve">      </t>
        </r>
        <r>
          <rPr>
            <b/>
            <sz val="8"/>
            <color indexed="32"/>
            <rFont val="ＭＳ ゴシック"/>
            <family val="3"/>
            <charset val="128"/>
          </rPr>
          <t>2640</t>
        </r>
        <r>
          <rPr>
            <sz val="8"/>
            <color indexed="32"/>
            <rFont val="ＭＳ ゴシック"/>
            <family val="3"/>
            <charset val="128"/>
          </rPr>
          <t xml:space="preserve">
   40形(38W)  </t>
        </r>
        <r>
          <rPr>
            <b/>
            <sz val="8"/>
            <color indexed="32"/>
            <rFont val="ＭＳ ゴシック"/>
            <family val="3"/>
            <charset val="128"/>
          </rPr>
          <t>2680</t>
        </r>
        <r>
          <rPr>
            <sz val="8"/>
            <color indexed="32"/>
            <rFont val="ＭＳ ゴシック"/>
            <family val="3"/>
            <charset val="128"/>
          </rPr>
          <t xml:space="preserve">      </t>
        </r>
        <r>
          <rPr>
            <b/>
            <sz val="8"/>
            <color indexed="32"/>
            <rFont val="ＭＳ ゴシック"/>
            <family val="3"/>
            <charset val="128"/>
          </rPr>
          <t>3440</t>
        </r>
        <r>
          <rPr>
            <sz val="8"/>
            <color indexed="32"/>
            <rFont val="ＭＳ ゴシック"/>
            <family val="3"/>
            <charset val="128"/>
          </rPr>
          <t xml:space="preserve">
   </t>
        </r>
        <r>
          <rPr>
            <sz val="10"/>
            <color indexed="81"/>
            <rFont val="ＭＳ Ｐゴシック"/>
            <family val="3"/>
            <charset val="128"/>
          </rPr>
          <t>FHD(ツインパルック)</t>
        </r>
        <r>
          <rPr>
            <sz val="12"/>
            <color theme="1"/>
            <rFont val="ＭＳ Ｐゴシック"/>
            <family val="3"/>
            <charset val="128"/>
            <scheme val="minor"/>
          </rPr>
          <t xml:space="preserve"> </t>
        </r>
        <r>
          <rPr>
            <sz val="8"/>
            <color indexed="32"/>
            <rFont val="ＭＳ ゴシック"/>
            <family val="3"/>
            <charset val="128"/>
          </rPr>
          <t xml:space="preserve">
   40形(41W)  </t>
        </r>
        <r>
          <rPr>
            <b/>
            <sz val="8"/>
            <color indexed="32"/>
            <rFont val="ＭＳ ゴシック"/>
            <family val="3"/>
            <charset val="128"/>
          </rPr>
          <t>3210</t>
        </r>
        <r>
          <rPr>
            <sz val="8"/>
            <color indexed="32"/>
            <rFont val="ＭＳ ゴシック"/>
            <family val="3"/>
            <charset val="128"/>
          </rPr>
          <t>～</t>
        </r>
        <r>
          <rPr>
            <b/>
            <sz val="8"/>
            <color indexed="32"/>
            <rFont val="ＭＳ ゴシック"/>
            <family val="3"/>
            <charset val="128"/>
          </rPr>
          <t>3450</t>
        </r>
        <r>
          <rPr>
            <sz val="8"/>
            <color indexed="32"/>
            <rFont val="ＭＳ ゴシック"/>
            <family val="3"/>
            <charset val="128"/>
          </rPr>
          <t xml:space="preserve">
   70形(68W)  </t>
        </r>
        <r>
          <rPr>
            <b/>
            <sz val="8"/>
            <color indexed="32"/>
            <rFont val="ＭＳ ゴシック"/>
            <family val="3"/>
            <charset val="128"/>
          </rPr>
          <t>5750</t>
        </r>
        <r>
          <rPr>
            <sz val="8"/>
            <color indexed="32"/>
            <rFont val="ＭＳ ゴシック"/>
            <family val="3"/>
            <charset val="128"/>
          </rPr>
          <t>～</t>
        </r>
        <r>
          <rPr>
            <b/>
            <sz val="8"/>
            <color indexed="32"/>
            <rFont val="ＭＳ ゴシック"/>
            <family val="3"/>
            <charset val="128"/>
          </rPr>
          <t>6550</t>
        </r>
        <r>
          <rPr>
            <sz val="8"/>
            <color indexed="32"/>
            <rFont val="ＭＳ ゴシック"/>
            <family val="3"/>
            <charset val="128"/>
          </rPr>
          <t xml:space="preserve">
   85形(83W)  </t>
        </r>
        <r>
          <rPr>
            <b/>
            <sz val="8"/>
            <color indexed="32"/>
            <rFont val="ＭＳ ゴシック"/>
            <family val="3"/>
            <charset val="128"/>
          </rPr>
          <t>7100</t>
        </r>
        <r>
          <rPr>
            <sz val="8"/>
            <color indexed="32"/>
            <rFont val="ＭＳ ゴシック"/>
            <family val="3"/>
            <charset val="128"/>
          </rPr>
          <t>～</t>
        </r>
        <r>
          <rPr>
            <b/>
            <sz val="8"/>
            <color indexed="32"/>
            <rFont val="ＭＳ ゴシック"/>
            <family val="3"/>
            <charset val="128"/>
          </rPr>
          <t>8100</t>
        </r>
        <r>
          <rPr>
            <sz val="8"/>
            <color indexed="32"/>
            <rFont val="ＭＳ ゴシック"/>
            <family val="3"/>
            <charset val="128"/>
          </rPr>
          <t xml:space="preserve">
  100形(97W)  </t>
        </r>
        <r>
          <rPr>
            <b/>
            <sz val="8"/>
            <color indexed="32"/>
            <rFont val="ＭＳ ゴシック"/>
            <family val="3"/>
            <charset val="128"/>
          </rPr>
          <t>8620</t>
        </r>
        <r>
          <rPr>
            <sz val="8"/>
            <color indexed="32"/>
            <rFont val="ＭＳ ゴシック"/>
            <family val="3"/>
            <charset val="128"/>
          </rPr>
          <t>～</t>
        </r>
        <r>
          <rPr>
            <b/>
            <sz val="8"/>
            <color indexed="32"/>
            <rFont val="ＭＳ ゴシック"/>
            <family val="3"/>
            <charset val="128"/>
          </rPr>
          <t>9850</t>
        </r>
        <r>
          <rPr>
            <sz val="8"/>
            <color indexed="32"/>
            <rFont val="ＭＳ ゴシック"/>
            <family val="3"/>
            <charset val="128"/>
          </rPr>
          <t xml:space="preserve">
</t>
        </r>
        <r>
          <rPr>
            <sz val="10"/>
            <color theme="1"/>
            <rFont val="ＭＳ Ｐゴシック"/>
            <family val="2"/>
            <charset val="128"/>
            <scheme val="minor"/>
          </rPr>
          <t xml:space="preserve">　　 </t>
        </r>
        <r>
          <rPr>
            <sz val="10"/>
            <color theme="1"/>
            <rFont val="ＭＳ Ｐゴシック"/>
            <family val="3"/>
            <charset val="128"/>
            <scheme val="minor"/>
          </rPr>
          <t xml:space="preserve"> LED直管</t>
        </r>
        <r>
          <rPr>
            <sz val="10"/>
            <color theme="1"/>
            <rFont val="ＭＳ Ｐゴシック"/>
            <family val="2"/>
            <charset val="128"/>
            <scheme val="minor"/>
          </rPr>
          <t xml:space="preserve">　 　　 　   </t>
        </r>
        <r>
          <rPr>
            <sz val="10"/>
            <color theme="1"/>
            <rFont val="ＭＳ Ｐゴシック"/>
            <family val="3"/>
            <charset val="128"/>
            <scheme val="minor"/>
          </rPr>
          <t>LED電球             DL</t>
        </r>
        <r>
          <rPr>
            <sz val="12"/>
            <color theme="1"/>
            <rFont val="ＭＳ Ｐゴシック"/>
            <family val="3"/>
            <charset val="128"/>
            <scheme val="minor"/>
          </rPr>
          <t>　</t>
        </r>
        <r>
          <rPr>
            <sz val="10"/>
            <color theme="1"/>
            <rFont val="ＭＳ Ｐゴシック"/>
            <family val="2"/>
            <charset val="128"/>
            <scheme val="minor"/>
          </rPr>
          <t xml:space="preserve">
</t>
        </r>
        <r>
          <rPr>
            <sz val="8"/>
            <color indexed="32"/>
            <rFont val="ＭＳ ゴシック"/>
            <family val="3"/>
            <charset val="128"/>
          </rPr>
          <t xml:space="preserve">  20形(14.0W)  </t>
        </r>
        <r>
          <rPr>
            <b/>
            <sz val="8"/>
            <color indexed="32"/>
            <rFont val="ＭＳ ゴシック"/>
            <family val="3"/>
            <charset val="128"/>
          </rPr>
          <t>1200</t>
        </r>
        <r>
          <rPr>
            <sz val="8"/>
            <color indexed="32"/>
            <rFont val="ＭＳ ゴシック"/>
            <family val="3"/>
            <charset val="128"/>
          </rPr>
          <t xml:space="preserve">   (4.0W)  </t>
        </r>
        <r>
          <rPr>
            <b/>
            <sz val="8"/>
            <color indexed="32"/>
            <rFont val="ＭＳ ゴシック"/>
            <family val="3"/>
            <charset val="128"/>
          </rPr>
          <t>340</t>
        </r>
        <r>
          <rPr>
            <sz val="8"/>
            <color indexed="32"/>
            <rFont val="ＭＳ ゴシック"/>
            <family val="3"/>
            <charset val="128"/>
          </rPr>
          <t xml:space="preserve">     950LM:</t>
        </r>
        <r>
          <rPr>
            <b/>
            <sz val="8"/>
            <color indexed="32"/>
            <rFont val="ＭＳ ゴシック"/>
            <family val="3"/>
            <charset val="128"/>
          </rPr>
          <t>1015</t>
        </r>
        <r>
          <rPr>
            <sz val="8"/>
            <color indexed="32"/>
            <rFont val="ＭＳ ゴシック"/>
            <family val="3"/>
            <charset val="128"/>
          </rPr>
          <t xml:space="preserve">
  40形(27.2W)  </t>
        </r>
        <r>
          <rPr>
            <b/>
            <sz val="8"/>
            <color indexed="32"/>
            <rFont val="ＭＳ ゴシック"/>
            <family val="3"/>
            <charset val="128"/>
          </rPr>
          <t>2400</t>
        </r>
        <r>
          <rPr>
            <sz val="8"/>
            <color indexed="32"/>
            <rFont val="ＭＳ ゴシック"/>
            <family val="3"/>
            <charset val="128"/>
          </rPr>
          <t xml:space="preserve">   (6.9W)  </t>
        </r>
        <r>
          <rPr>
            <b/>
            <sz val="8"/>
            <color indexed="32"/>
            <rFont val="ＭＳ ゴシック"/>
            <family val="3"/>
            <charset val="128"/>
          </rPr>
          <t>570</t>
        </r>
        <r>
          <rPr>
            <sz val="8"/>
            <color indexed="32"/>
            <rFont val="ＭＳ ゴシック"/>
            <family val="3"/>
            <charset val="128"/>
          </rPr>
          <t xml:space="preserve">    1900LM:</t>
        </r>
        <r>
          <rPr>
            <b/>
            <sz val="8"/>
            <color indexed="32"/>
            <rFont val="ＭＳ ゴシック"/>
            <family val="3"/>
            <charset val="128"/>
          </rPr>
          <t>2200</t>
        </r>
        <r>
          <rPr>
            <sz val="8"/>
            <color indexed="32"/>
            <rFont val="ＭＳ ゴシック"/>
            <family val="3"/>
            <charset val="128"/>
          </rPr>
          <t xml:space="preserve">
               </t>
        </r>
        <r>
          <rPr>
            <b/>
            <sz val="8"/>
            <color indexed="32"/>
            <rFont val="ＭＳ ゴシック"/>
            <family val="3"/>
            <charset val="128"/>
          </rPr>
          <t xml:space="preserve">    </t>
        </r>
        <r>
          <rPr>
            <sz val="8"/>
            <color indexed="32"/>
            <rFont val="ＭＳ ゴシック"/>
            <family val="3"/>
            <charset val="128"/>
          </rPr>
          <t xml:space="preserve">   (9.2W)  </t>
        </r>
        <r>
          <rPr>
            <b/>
            <sz val="8"/>
            <color indexed="32"/>
            <rFont val="ＭＳ ゴシック"/>
            <family val="3"/>
            <charset val="128"/>
          </rPr>
          <t>825</t>
        </r>
        <r>
          <rPr>
            <sz val="8"/>
            <color indexed="32"/>
            <rFont val="ＭＳ ゴシック"/>
            <family val="3"/>
            <charset val="128"/>
          </rPr>
          <t xml:space="preserve">    3300LM:</t>
        </r>
        <r>
          <rPr>
            <b/>
            <sz val="8"/>
            <color indexed="32"/>
            <rFont val="ＭＳ ゴシック"/>
            <family val="3"/>
            <charset val="128"/>
          </rPr>
          <t>3705</t>
        </r>
        <r>
          <rPr>
            <sz val="8"/>
            <color indexed="32"/>
            <rFont val="ＭＳ ゴシック"/>
            <family val="3"/>
            <charset val="128"/>
          </rPr>
          <t xml:space="preserve">
  6300LM  </t>
        </r>
        <r>
          <rPr>
            <b/>
            <sz val="8"/>
            <color indexed="32"/>
            <rFont val="ＭＳ ゴシック"/>
            <family val="3"/>
            <charset val="128"/>
          </rPr>
          <t>6680</t>
        </r>
        <r>
          <rPr>
            <sz val="8"/>
            <color indexed="32"/>
            <rFont val="ＭＳ ゴシック"/>
            <family val="3"/>
            <charset val="128"/>
          </rPr>
          <t xml:space="preserve">        (7.2W)  </t>
        </r>
        <r>
          <rPr>
            <b/>
            <sz val="8"/>
            <color indexed="32"/>
            <rFont val="ＭＳ ゴシック"/>
            <family val="3"/>
            <charset val="128"/>
          </rPr>
          <t>485</t>
        </r>
        <r>
          <rPr>
            <sz val="8"/>
            <color indexed="32"/>
            <rFont val="ＭＳ ゴシック"/>
            <family val="3"/>
            <charset val="128"/>
          </rPr>
          <t xml:space="preserve">    6800LM:</t>
        </r>
        <r>
          <rPr>
            <b/>
            <sz val="8"/>
            <color indexed="32"/>
            <rFont val="ＭＳ ゴシック"/>
            <family val="3"/>
            <charset val="128"/>
          </rPr>
          <t>7820</t>
        </r>
        <r>
          <rPr>
            <sz val="8"/>
            <color indexed="32"/>
            <rFont val="ＭＳ ゴシック"/>
            <family val="3"/>
            <charset val="128"/>
          </rPr>
          <t xml:space="preserve">
  3151LM  </t>
        </r>
        <r>
          <rPr>
            <b/>
            <sz val="8"/>
            <color indexed="32"/>
            <rFont val="ＭＳ ゴシック"/>
            <family val="3"/>
            <charset val="128"/>
          </rPr>
          <t>3200</t>
        </r>
        <r>
          <rPr>
            <sz val="8"/>
            <color indexed="32"/>
            <rFont val="ＭＳ ゴシック"/>
            <family val="3"/>
            <charset val="128"/>
          </rPr>
          <t xml:space="preserve">        (7.6W)  </t>
        </r>
        <r>
          <rPr>
            <b/>
            <sz val="8"/>
            <color indexed="32"/>
            <rFont val="ＭＳ ゴシック"/>
            <family val="3"/>
            <charset val="128"/>
          </rPr>
          <t>530</t>
        </r>
        <r>
          <rPr>
            <sz val="8"/>
            <color indexed="32"/>
            <rFont val="ＭＳ ゴシック"/>
            <family val="3"/>
            <charset val="128"/>
          </rPr>
          <t xml:space="preserve">
               </t>
        </r>
        <r>
          <rPr>
            <b/>
            <sz val="8"/>
            <color indexed="32"/>
            <rFont val="ＭＳ ゴシック"/>
            <family val="3"/>
            <charset val="128"/>
          </rPr>
          <t xml:space="preserve">    </t>
        </r>
        <r>
          <rPr>
            <sz val="8"/>
            <color indexed="32"/>
            <rFont val="ＭＳ ゴシック"/>
            <family val="3"/>
            <charset val="128"/>
          </rPr>
          <t xml:space="preserve">   (6.0W)  </t>
        </r>
        <r>
          <rPr>
            <b/>
            <sz val="8"/>
            <color indexed="32"/>
            <rFont val="ＭＳ ゴシック"/>
            <family val="3"/>
            <charset val="128"/>
          </rPr>
          <t>480</t>
        </r>
        <r>
          <rPr>
            <sz val="8"/>
            <color indexed="32"/>
            <rFont val="ＭＳ ゴシック"/>
            <family val="3"/>
            <charset val="128"/>
          </rPr>
          <t xml:space="preserve">
               </t>
        </r>
        <r>
          <rPr>
            <b/>
            <sz val="8"/>
            <color indexed="32"/>
            <rFont val="ＭＳ ゴシック"/>
            <family val="3"/>
            <charset val="128"/>
          </rPr>
          <t xml:space="preserve">    </t>
        </r>
        <r>
          <rPr>
            <sz val="8"/>
            <color indexed="32"/>
            <rFont val="ＭＳ ゴシック"/>
            <family val="3"/>
            <charset val="128"/>
          </rPr>
          <t xml:space="preserve">   (6.4W)  </t>
        </r>
        <r>
          <rPr>
            <b/>
            <sz val="8"/>
            <color indexed="32"/>
            <rFont val="ＭＳ ゴシック"/>
            <family val="3"/>
            <charset val="128"/>
          </rPr>
          <t xml:space="preserve">450
 </t>
        </r>
      </text>
    </comment>
    <comment ref="X6" authorId="0">
      <text>
        <r>
          <rPr>
            <b/>
            <sz val="12"/>
            <color indexed="81"/>
            <rFont val="ＭＳ Ｐ明朝"/>
            <family val="1"/>
            <charset val="128"/>
          </rPr>
          <t xml:space="preserve">    　　　</t>
        </r>
        <r>
          <rPr>
            <b/>
            <sz val="11"/>
            <color indexed="37"/>
            <rFont val="ＭＳ Ｐ明朝"/>
            <family val="1"/>
            <charset val="128"/>
          </rPr>
          <t>ランプ光束 [ｌｍ]</t>
        </r>
        <r>
          <rPr>
            <sz val="18"/>
            <color theme="1"/>
            <rFont val="ＭＳ Ｐゴシック"/>
            <family val="3"/>
            <charset val="128"/>
            <scheme val="minor"/>
          </rPr>
          <t xml:space="preserve"> </t>
        </r>
        <r>
          <rPr>
            <b/>
            <sz val="9"/>
            <color indexed="81"/>
            <rFont val="ＭＳ Ｐ明朝"/>
            <family val="1"/>
            <charset val="128"/>
          </rPr>
          <t xml:space="preserve">
</t>
        </r>
        <r>
          <rPr>
            <sz val="8"/>
            <color indexed="32"/>
            <rFont val="ＭＳ ゴシック"/>
            <family val="3"/>
            <charset val="128"/>
          </rPr>
          <t>　</t>
        </r>
        <r>
          <rPr>
            <sz val="10"/>
            <color indexed="81"/>
            <rFont val="ＭＳ ゴシック"/>
            <family val="3"/>
            <charset val="128"/>
          </rPr>
          <t>G-Ｈf</t>
        </r>
        <r>
          <rPr>
            <sz val="8"/>
            <color indexed="32"/>
            <rFont val="ＭＳ ゴシック"/>
            <family val="3"/>
            <charset val="128"/>
          </rPr>
          <t xml:space="preserve"> 63形(63)W     </t>
        </r>
        <r>
          <rPr>
            <b/>
            <sz val="8"/>
            <color indexed="32"/>
            <rFont val="ＭＳ ゴシック"/>
            <family val="3"/>
            <charset val="128"/>
          </rPr>
          <t>6560</t>
        </r>
        <r>
          <rPr>
            <b/>
            <sz val="12"/>
            <color indexed="32"/>
            <rFont val="ＭＳ ゴシック"/>
            <family val="3"/>
            <charset val="128"/>
          </rPr>
          <t xml:space="preserve"> </t>
        </r>
        <r>
          <rPr>
            <sz val="8"/>
            <color indexed="32"/>
            <rFont val="ＭＳ ゴシック"/>
            <family val="3"/>
            <charset val="128"/>
          </rPr>
          <t xml:space="preserve">
　 </t>
        </r>
        <r>
          <rPr>
            <sz val="10"/>
            <color indexed="81"/>
            <rFont val="ＭＳ ゴシック"/>
            <family val="3"/>
            <charset val="128"/>
          </rPr>
          <t>Ｈf</t>
        </r>
        <r>
          <rPr>
            <sz val="8"/>
            <color indexed="32"/>
            <rFont val="ＭＳ ゴシック"/>
            <family val="3"/>
            <charset val="128"/>
          </rPr>
          <t xml:space="preserve">  16形(16W/23W) </t>
        </r>
        <r>
          <rPr>
            <b/>
            <sz val="8"/>
            <color indexed="32"/>
            <rFont val="ＭＳ ゴシック"/>
            <family val="3"/>
            <charset val="128"/>
          </rPr>
          <t>1470</t>
        </r>
        <r>
          <rPr>
            <sz val="8"/>
            <color indexed="32"/>
            <rFont val="ＭＳ ゴシック"/>
            <family val="3"/>
            <charset val="128"/>
          </rPr>
          <t>／</t>
        </r>
        <r>
          <rPr>
            <b/>
            <sz val="8"/>
            <color indexed="32"/>
            <rFont val="ＭＳ ゴシック"/>
            <family val="3"/>
            <charset val="128"/>
          </rPr>
          <t>2100</t>
        </r>
        <r>
          <rPr>
            <sz val="8"/>
            <color indexed="32"/>
            <rFont val="ＭＳ ゴシック"/>
            <family val="3"/>
            <charset val="128"/>
          </rPr>
          <t xml:space="preserve">
         32形(32W/45W) </t>
        </r>
        <r>
          <rPr>
            <b/>
            <sz val="8"/>
            <color indexed="32"/>
            <rFont val="ＭＳ ゴシック"/>
            <family val="3"/>
            <charset val="128"/>
          </rPr>
          <t>3520</t>
        </r>
        <r>
          <rPr>
            <sz val="8"/>
            <color indexed="32"/>
            <rFont val="ＭＳ ゴシック"/>
            <family val="3"/>
            <charset val="128"/>
          </rPr>
          <t>／</t>
        </r>
        <r>
          <rPr>
            <b/>
            <sz val="8"/>
            <color indexed="32"/>
            <rFont val="ＭＳ ゴシック"/>
            <family val="3"/>
            <charset val="128"/>
          </rPr>
          <t xml:space="preserve">4950
</t>
        </r>
        <r>
          <rPr>
            <sz val="8"/>
            <color indexed="32"/>
            <rFont val="ＭＳ ゴシック"/>
            <family val="3"/>
            <charset val="128"/>
          </rPr>
          <t xml:space="preserve">         50形(50W/65W) </t>
        </r>
        <r>
          <rPr>
            <b/>
            <sz val="8"/>
            <color indexed="32"/>
            <rFont val="ＭＳ ゴシック"/>
            <family val="3"/>
            <charset val="128"/>
          </rPr>
          <t>5200</t>
        </r>
        <r>
          <rPr>
            <sz val="8"/>
            <color indexed="32"/>
            <rFont val="ＭＳ ゴシック"/>
            <family val="3"/>
            <charset val="128"/>
          </rPr>
          <t>／</t>
        </r>
        <r>
          <rPr>
            <b/>
            <sz val="8"/>
            <color indexed="32"/>
            <rFont val="ＭＳ ゴシック"/>
            <family val="3"/>
            <charset val="128"/>
          </rPr>
          <t>6400</t>
        </r>
        <r>
          <rPr>
            <sz val="8"/>
            <color indexed="32"/>
            <rFont val="ＭＳ ゴシック"/>
            <family val="3"/>
            <charset val="128"/>
          </rPr>
          <t xml:space="preserve">
         86形(84W)     </t>
        </r>
        <r>
          <rPr>
            <b/>
            <sz val="8"/>
            <color indexed="32"/>
            <rFont val="ＭＳ ゴシック"/>
            <family val="3"/>
            <charset val="128"/>
          </rPr>
          <t>9200</t>
        </r>
        <r>
          <rPr>
            <sz val="8"/>
            <color indexed="32"/>
            <rFont val="ＭＳ ゴシック"/>
            <family val="3"/>
            <charset val="128"/>
          </rPr>
          <t xml:space="preserve">
 </t>
        </r>
        <r>
          <rPr>
            <sz val="10"/>
            <color theme="1"/>
            <rFont val="ＭＳ Ｐゴシック"/>
            <family val="2"/>
            <charset val="128"/>
            <scheme val="minor"/>
          </rPr>
          <t xml:space="preserve">          </t>
        </r>
        <r>
          <rPr>
            <sz val="10"/>
            <color theme="1"/>
            <rFont val="ＭＳ Ｐゴシック"/>
            <family val="3"/>
            <charset val="128"/>
            <scheme val="minor"/>
          </rPr>
          <t>FL(G)</t>
        </r>
        <r>
          <rPr>
            <sz val="10"/>
            <color theme="1"/>
            <rFont val="ＭＳ Ｐゴシック"/>
            <family val="2"/>
            <charset val="128"/>
            <scheme val="minor"/>
          </rPr>
          <t xml:space="preserve">             </t>
        </r>
        <r>
          <rPr>
            <sz val="10"/>
            <color theme="1"/>
            <rFont val="ＭＳ Ｐゴシック"/>
            <family val="3"/>
            <charset val="128"/>
            <scheme val="minor"/>
          </rPr>
          <t>FLR</t>
        </r>
        <r>
          <rPr>
            <sz val="12"/>
            <color theme="1"/>
            <rFont val="ＭＳ Ｐゴシック"/>
            <family val="3"/>
            <charset val="128"/>
            <scheme val="minor"/>
          </rPr>
          <t xml:space="preserve"> </t>
        </r>
        <r>
          <rPr>
            <sz val="8"/>
            <color indexed="32"/>
            <rFont val="ＭＳ ゴシック"/>
            <family val="3"/>
            <charset val="128"/>
          </rPr>
          <t xml:space="preserve">
     10形(10W) </t>
        </r>
        <r>
          <rPr>
            <b/>
            <sz val="8"/>
            <color indexed="32"/>
            <rFont val="ＭＳ ゴシック"/>
            <family val="3"/>
            <charset val="128"/>
          </rPr>
          <t xml:space="preserve"> 460</t>
        </r>
        <r>
          <rPr>
            <sz val="8"/>
            <color indexed="32"/>
            <rFont val="ＭＳ ゴシック"/>
            <family val="3"/>
            <charset val="128"/>
          </rPr>
          <t xml:space="preserve">
     15形(15W) </t>
        </r>
        <r>
          <rPr>
            <b/>
            <sz val="8"/>
            <color indexed="32"/>
            <rFont val="ＭＳ ゴシック"/>
            <family val="3"/>
            <charset val="128"/>
          </rPr>
          <t xml:space="preserve"> 820</t>
        </r>
        <r>
          <rPr>
            <sz val="8"/>
            <color indexed="32"/>
            <rFont val="ＭＳ ゴシック"/>
            <family val="3"/>
            <charset val="128"/>
          </rPr>
          <t xml:space="preserve">
     20形(18W) </t>
        </r>
        <r>
          <rPr>
            <b/>
            <sz val="8"/>
            <color indexed="32"/>
            <rFont val="ＭＳ ゴシック"/>
            <family val="3"/>
            <charset val="128"/>
          </rPr>
          <t>1170</t>
        </r>
        <r>
          <rPr>
            <sz val="8"/>
            <color indexed="32"/>
            <rFont val="ＭＳ ゴシック"/>
            <family val="3"/>
            <charset val="128"/>
          </rPr>
          <t xml:space="preserve">
     30形(30W) </t>
        </r>
        <r>
          <rPr>
            <b/>
            <sz val="8"/>
            <color indexed="32"/>
            <rFont val="ＭＳ ゴシック"/>
            <family val="3"/>
            <charset val="128"/>
          </rPr>
          <t>1700</t>
        </r>
        <r>
          <rPr>
            <sz val="8"/>
            <color indexed="32"/>
            <rFont val="ＭＳ ゴシック"/>
            <family val="3"/>
            <charset val="128"/>
          </rPr>
          <t xml:space="preserve">
     32形(32W) </t>
        </r>
        <r>
          <rPr>
            <b/>
            <sz val="8"/>
            <color indexed="32"/>
            <rFont val="ＭＳ ゴシック"/>
            <family val="3"/>
            <charset val="128"/>
          </rPr>
          <t>2090</t>
        </r>
        <r>
          <rPr>
            <sz val="8"/>
            <color indexed="32"/>
            <rFont val="ＭＳ ゴシック"/>
            <family val="3"/>
            <charset val="128"/>
          </rPr>
          <t xml:space="preserve">    (32W)      </t>
        </r>
        <r>
          <rPr>
            <b/>
            <sz val="8"/>
            <color indexed="32"/>
            <rFont val="ＭＳ ゴシック"/>
            <family val="3"/>
            <charset val="128"/>
          </rPr>
          <t>2000</t>
        </r>
        <r>
          <rPr>
            <sz val="8"/>
            <color indexed="32"/>
            <rFont val="ＭＳ ゴシック"/>
            <family val="3"/>
            <charset val="128"/>
          </rPr>
          <t xml:space="preserve">
     40形(37W) </t>
        </r>
        <r>
          <rPr>
            <b/>
            <sz val="8"/>
            <color indexed="32"/>
            <rFont val="ＭＳ ゴシック"/>
            <family val="3"/>
            <charset val="128"/>
          </rPr>
          <t>2950</t>
        </r>
        <r>
          <rPr>
            <sz val="8"/>
            <color indexed="32"/>
            <rFont val="ＭＳ ゴシック"/>
            <family val="3"/>
            <charset val="128"/>
          </rPr>
          <t xml:space="preserve">    (36～40W)  </t>
        </r>
        <r>
          <rPr>
            <b/>
            <sz val="8"/>
            <color indexed="32"/>
            <rFont val="ＭＳ ゴシック"/>
            <family val="3"/>
            <charset val="128"/>
          </rPr>
          <t>2850</t>
        </r>
        <r>
          <rPr>
            <sz val="8"/>
            <color indexed="32"/>
            <rFont val="ＭＳ ゴシック"/>
            <family val="3"/>
            <charset val="128"/>
          </rPr>
          <t xml:space="preserve">
    110形      </t>
        </r>
        <r>
          <rPr>
            <b/>
            <sz val="8"/>
            <color indexed="32"/>
            <rFont val="ＭＳ ゴシック"/>
            <family val="3"/>
            <charset val="128"/>
          </rPr>
          <t xml:space="preserve">    </t>
        </r>
        <r>
          <rPr>
            <sz val="8"/>
            <color indexed="32"/>
            <rFont val="ＭＳ ゴシック"/>
            <family val="3"/>
            <charset val="128"/>
          </rPr>
          <t xml:space="preserve">  (100～110W)  </t>
        </r>
        <r>
          <rPr>
            <b/>
            <sz val="8"/>
            <color indexed="32"/>
            <rFont val="ＭＳ ゴシック"/>
            <family val="3"/>
            <charset val="128"/>
          </rPr>
          <t xml:space="preserve">8500
 </t>
        </r>
      </text>
    </comment>
    <comment ref="C23" authorId="0">
      <text>
        <r>
          <rPr>
            <b/>
            <sz val="12"/>
            <color indexed="81"/>
            <rFont val="HGPｺﾞｼｯｸE"/>
            <family val="3"/>
            <charset val="128"/>
          </rPr>
          <t xml:space="preserve"> </t>
        </r>
        <r>
          <rPr>
            <b/>
            <sz val="14"/>
            <color indexed="18"/>
            <rFont val="HGPｺﾞｼｯｸE"/>
            <family val="3"/>
            <charset val="128"/>
          </rPr>
          <t xml:space="preserve">　　　　 　　　 </t>
        </r>
        <r>
          <rPr>
            <b/>
            <sz val="12"/>
            <color indexed="37"/>
            <rFont val="ＭＳ Ｐ明朝"/>
            <family val="1"/>
            <charset val="128"/>
          </rPr>
          <t>インピーダンス合成計算</t>
        </r>
        <r>
          <rPr>
            <b/>
            <sz val="18"/>
            <color indexed="18"/>
            <rFont val="HGPｺﾞｼｯｸE"/>
            <family val="3"/>
            <charset val="128"/>
          </rPr>
          <t xml:space="preserve"> </t>
        </r>
        <r>
          <rPr>
            <b/>
            <sz val="9"/>
            <color indexed="81"/>
            <rFont val="HGPｺﾞｼｯｸE"/>
            <family val="3"/>
            <charset val="128"/>
          </rPr>
          <t xml:space="preserve">
</t>
        </r>
        <r>
          <rPr>
            <b/>
            <sz val="9"/>
            <color indexed="81"/>
            <rFont val="Meiryo UI"/>
            <family val="3"/>
            <charset val="128"/>
          </rPr>
          <t>　</t>
        </r>
        <r>
          <rPr>
            <sz val="9"/>
            <color indexed="12"/>
            <rFont val="Meiryo UI"/>
            <family val="3"/>
            <charset val="128"/>
          </rPr>
          <t>　</t>
        </r>
        <r>
          <rPr>
            <sz val="9"/>
            <color indexed="32"/>
            <rFont val="Meiryo UI"/>
            <family val="3"/>
            <charset val="128"/>
          </rPr>
          <t>直列回路：Ｚ</t>
        </r>
        <r>
          <rPr>
            <vertAlign val="subscript"/>
            <sz val="11"/>
            <color indexed="32"/>
            <rFont val="Meiryo UI"/>
            <family val="3"/>
            <charset val="128"/>
          </rPr>
          <t>1</t>
        </r>
        <r>
          <rPr>
            <sz val="9"/>
            <color indexed="32"/>
            <rFont val="Meiryo UI"/>
            <family val="3"/>
            <charset val="128"/>
          </rPr>
          <t>=Ｒ</t>
        </r>
        <r>
          <rPr>
            <vertAlign val="subscript"/>
            <sz val="11"/>
            <color indexed="32"/>
            <rFont val="Meiryo UI"/>
            <family val="3"/>
            <charset val="128"/>
          </rPr>
          <t>1</t>
        </r>
        <r>
          <rPr>
            <sz val="9"/>
            <color indexed="32"/>
            <rFont val="Meiryo UI"/>
            <family val="3"/>
            <charset val="128"/>
          </rPr>
          <t>＋jＸ</t>
        </r>
        <r>
          <rPr>
            <vertAlign val="subscript"/>
            <sz val="11"/>
            <color indexed="32"/>
            <rFont val="Meiryo UI"/>
            <family val="3"/>
            <charset val="128"/>
          </rPr>
          <t>1</t>
        </r>
        <r>
          <rPr>
            <sz val="9"/>
            <color indexed="32"/>
            <rFont val="Meiryo UI"/>
            <family val="3"/>
            <charset val="128"/>
          </rPr>
          <t>、Ｚ</t>
        </r>
        <r>
          <rPr>
            <vertAlign val="subscript"/>
            <sz val="11"/>
            <color indexed="32"/>
            <rFont val="Meiryo UI"/>
            <family val="3"/>
            <charset val="128"/>
          </rPr>
          <t>2</t>
        </r>
        <r>
          <rPr>
            <sz val="9"/>
            <color indexed="32"/>
            <rFont val="Meiryo UI"/>
            <family val="3"/>
            <charset val="128"/>
          </rPr>
          <t>=Ｒ</t>
        </r>
        <r>
          <rPr>
            <vertAlign val="subscript"/>
            <sz val="11"/>
            <color indexed="32"/>
            <rFont val="Meiryo UI"/>
            <family val="3"/>
            <charset val="128"/>
          </rPr>
          <t>2</t>
        </r>
        <r>
          <rPr>
            <sz val="9"/>
            <color indexed="32"/>
            <rFont val="Meiryo UI"/>
            <family val="3"/>
            <charset val="128"/>
          </rPr>
          <t>＋jＸ</t>
        </r>
        <r>
          <rPr>
            <vertAlign val="subscript"/>
            <sz val="11"/>
            <color indexed="32"/>
            <rFont val="Meiryo UI"/>
            <family val="3"/>
            <charset val="128"/>
          </rPr>
          <t>2</t>
        </r>
        <r>
          <rPr>
            <sz val="9"/>
            <color indexed="32"/>
            <rFont val="Meiryo UI"/>
            <family val="3"/>
            <charset val="128"/>
          </rPr>
          <t xml:space="preserve"> の合成インピーダンス Ｚは、</t>
        </r>
        <r>
          <rPr>
            <sz val="12"/>
            <color indexed="12"/>
            <rFont val="Meiryo UI"/>
            <family val="3"/>
            <charset val="128"/>
          </rPr>
          <t xml:space="preserve"> </t>
        </r>
        <r>
          <rPr>
            <sz val="9"/>
            <color indexed="12"/>
            <rFont val="Meiryo UI"/>
            <family val="3"/>
            <charset val="128"/>
          </rPr>
          <t xml:space="preserve">
　　　　　　　　   　</t>
        </r>
        <r>
          <rPr>
            <sz val="8"/>
            <color indexed="81"/>
            <rFont val="Meiryo UI"/>
            <family val="3"/>
            <charset val="128"/>
          </rPr>
          <t>Ｚ＝Ｚ</t>
        </r>
        <r>
          <rPr>
            <b/>
            <vertAlign val="subscript"/>
            <sz val="9"/>
            <color indexed="81"/>
            <rFont val="Meiryo UI"/>
            <family val="3"/>
            <charset val="128"/>
          </rPr>
          <t>1</t>
        </r>
        <r>
          <rPr>
            <sz val="8"/>
            <color indexed="81"/>
            <rFont val="Meiryo UI"/>
            <family val="3"/>
            <charset val="128"/>
          </rPr>
          <t>＋Ｚ</t>
        </r>
        <r>
          <rPr>
            <b/>
            <vertAlign val="subscript"/>
            <sz val="10"/>
            <color indexed="81"/>
            <rFont val="Meiryo UI"/>
            <family val="3"/>
            <charset val="128"/>
          </rPr>
          <t>2</t>
        </r>
        <r>
          <rPr>
            <sz val="8"/>
            <color indexed="81"/>
            <rFont val="Meiryo UI"/>
            <family val="3"/>
            <charset val="128"/>
          </rPr>
          <t>＝(Ｒ</t>
        </r>
        <r>
          <rPr>
            <b/>
            <vertAlign val="subscript"/>
            <sz val="9"/>
            <color indexed="81"/>
            <rFont val="Meiryo UI"/>
            <family val="3"/>
            <charset val="128"/>
          </rPr>
          <t>1</t>
        </r>
        <r>
          <rPr>
            <sz val="8"/>
            <color indexed="81"/>
            <rFont val="Meiryo UI"/>
            <family val="3"/>
            <charset val="128"/>
          </rPr>
          <t>＋Ｒ</t>
        </r>
        <r>
          <rPr>
            <b/>
            <vertAlign val="subscript"/>
            <sz val="10"/>
            <color indexed="81"/>
            <rFont val="Meiryo UI"/>
            <family val="3"/>
            <charset val="128"/>
          </rPr>
          <t>2</t>
        </r>
        <r>
          <rPr>
            <sz val="8"/>
            <color indexed="81"/>
            <rFont val="Meiryo UI"/>
            <family val="3"/>
            <charset val="128"/>
          </rPr>
          <t>)＋j(Ｘ</t>
        </r>
        <r>
          <rPr>
            <b/>
            <vertAlign val="subscript"/>
            <sz val="9"/>
            <color indexed="81"/>
            <rFont val="Meiryo UI"/>
            <family val="3"/>
            <charset val="128"/>
          </rPr>
          <t>1</t>
        </r>
        <r>
          <rPr>
            <sz val="8"/>
            <color indexed="81"/>
            <rFont val="Meiryo UI"/>
            <family val="3"/>
            <charset val="128"/>
          </rPr>
          <t>＋Ｘ</t>
        </r>
        <r>
          <rPr>
            <b/>
            <vertAlign val="subscript"/>
            <sz val="10"/>
            <color indexed="81"/>
            <rFont val="Meiryo UI"/>
            <family val="3"/>
            <charset val="128"/>
          </rPr>
          <t>2</t>
        </r>
        <r>
          <rPr>
            <sz val="8"/>
            <color indexed="81"/>
            <rFont val="Meiryo UI"/>
            <family val="3"/>
            <charset val="128"/>
          </rPr>
          <t>)　　cos φ＝(Ｒ</t>
        </r>
        <r>
          <rPr>
            <b/>
            <vertAlign val="subscript"/>
            <sz val="9"/>
            <color indexed="81"/>
            <rFont val="Meiryo UI"/>
            <family val="3"/>
            <charset val="128"/>
          </rPr>
          <t>1</t>
        </r>
        <r>
          <rPr>
            <sz val="8"/>
            <color indexed="81"/>
            <rFont val="Meiryo UI"/>
            <family val="3"/>
            <charset val="128"/>
          </rPr>
          <t>＋Ｒ</t>
        </r>
        <r>
          <rPr>
            <b/>
            <vertAlign val="subscript"/>
            <sz val="10"/>
            <color indexed="81"/>
            <rFont val="Meiryo UI"/>
            <family val="3"/>
            <charset val="128"/>
          </rPr>
          <t>2</t>
        </r>
        <r>
          <rPr>
            <sz val="8"/>
            <color indexed="81"/>
            <rFont val="Meiryo UI"/>
            <family val="3"/>
            <charset val="128"/>
          </rPr>
          <t>)／Ｚ
　　　　　　 　　 　　</t>
        </r>
        <r>
          <rPr>
            <sz val="9"/>
            <color indexed="32"/>
            <rFont val="Meiryo UI"/>
            <family val="3"/>
            <charset val="128"/>
          </rPr>
          <t>Ｚ</t>
        </r>
        <r>
          <rPr>
            <b/>
            <vertAlign val="subscript"/>
            <sz val="9"/>
            <color indexed="32"/>
            <rFont val="Meiryo UI"/>
            <family val="3"/>
            <charset val="128"/>
          </rPr>
          <t>1</t>
        </r>
        <r>
          <rPr>
            <sz val="9"/>
            <color indexed="32"/>
            <rFont val="Meiryo UI"/>
            <family val="3"/>
            <charset val="128"/>
          </rPr>
          <t>=Ｒ</t>
        </r>
        <r>
          <rPr>
            <b/>
            <vertAlign val="subscript"/>
            <sz val="9"/>
            <color indexed="32"/>
            <rFont val="Meiryo UI"/>
            <family val="3"/>
            <charset val="128"/>
          </rPr>
          <t>1</t>
        </r>
        <r>
          <rPr>
            <sz val="9"/>
            <color indexed="32"/>
            <rFont val="Meiryo UI"/>
            <family val="3"/>
            <charset val="128"/>
          </rPr>
          <t>＋jＸ</t>
        </r>
        <r>
          <rPr>
            <b/>
            <vertAlign val="subscript"/>
            <sz val="9"/>
            <color indexed="32"/>
            <rFont val="Meiryo UI"/>
            <family val="3"/>
            <charset val="128"/>
          </rPr>
          <t>1</t>
        </r>
        <r>
          <rPr>
            <sz val="9"/>
            <color indexed="32"/>
            <rFont val="Meiryo UI"/>
            <family val="3"/>
            <charset val="128"/>
          </rPr>
          <t>、Ｚ</t>
        </r>
        <r>
          <rPr>
            <b/>
            <vertAlign val="subscript"/>
            <sz val="10"/>
            <color indexed="32"/>
            <rFont val="Meiryo UI"/>
            <family val="3"/>
            <charset val="128"/>
          </rPr>
          <t>2</t>
        </r>
        <r>
          <rPr>
            <sz val="9"/>
            <color indexed="32"/>
            <rFont val="Meiryo UI"/>
            <family val="3"/>
            <charset val="128"/>
          </rPr>
          <t>=１／jＸ</t>
        </r>
        <r>
          <rPr>
            <b/>
            <vertAlign val="subscript"/>
            <sz val="9"/>
            <color indexed="32"/>
            <rFont val="Meiryo UI"/>
            <family val="3"/>
            <charset val="128"/>
          </rPr>
          <t>C</t>
        </r>
        <r>
          <rPr>
            <sz val="9"/>
            <color indexed="32"/>
            <rFont val="Meiryo UI"/>
            <family val="3"/>
            <charset val="128"/>
          </rPr>
          <t xml:space="preserve"> の合成インピーダンス Ｚは、</t>
        </r>
        <r>
          <rPr>
            <sz val="12"/>
            <color indexed="12"/>
            <rFont val="Meiryo UI"/>
            <family val="3"/>
            <charset val="128"/>
          </rPr>
          <t xml:space="preserve"> </t>
        </r>
        <r>
          <rPr>
            <sz val="8"/>
            <color indexed="81"/>
            <rFont val="Meiryo UI"/>
            <family val="3"/>
            <charset val="128"/>
          </rPr>
          <t xml:space="preserve">
</t>
        </r>
        <r>
          <rPr>
            <sz val="8"/>
            <color indexed="12"/>
            <rFont val="Meiryo UI"/>
            <family val="3"/>
            <charset val="128"/>
          </rPr>
          <t>　　　　　　　　　　　　</t>
        </r>
        <r>
          <rPr>
            <sz val="8"/>
            <color indexed="81"/>
            <rFont val="Meiryo UI"/>
            <family val="3"/>
            <charset val="128"/>
          </rPr>
          <t>Ｚ＝Ｒ</t>
        </r>
        <r>
          <rPr>
            <b/>
            <vertAlign val="subscript"/>
            <sz val="9"/>
            <color indexed="81"/>
            <rFont val="Meiryo UI"/>
            <family val="3"/>
            <charset val="128"/>
          </rPr>
          <t>1</t>
        </r>
        <r>
          <rPr>
            <sz val="8"/>
            <color indexed="81"/>
            <rFont val="Meiryo UI"/>
            <family val="3"/>
            <charset val="128"/>
          </rPr>
          <t>＋j(Ｘ</t>
        </r>
        <r>
          <rPr>
            <b/>
            <vertAlign val="subscript"/>
            <sz val="9"/>
            <color indexed="81"/>
            <rFont val="Meiryo UI"/>
            <family val="3"/>
            <charset val="128"/>
          </rPr>
          <t>1</t>
        </r>
        <r>
          <rPr>
            <sz val="8"/>
            <color indexed="81"/>
            <rFont val="Meiryo UI"/>
            <family val="3"/>
            <charset val="128"/>
          </rPr>
          <t>－１／Ｘ</t>
        </r>
        <r>
          <rPr>
            <b/>
            <vertAlign val="subscript"/>
            <sz val="10"/>
            <color indexed="81"/>
            <rFont val="Meiryo UI"/>
            <family val="3"/>
            <charset val="128"/>
          </rPr>
          <t>C</t>
        </r>
        <r>
          <rPr>
            <sz val="8"/>
            <color indexed="81"/>
            <rFont val="Meiryo UI"/>
            <family val="3"/>
            <charset val="128"/>
          </rPr>
          <t>)　　　cos φ＝Ｒ</t>
        </r>
        <r>
          <rPr>
            <b/>
            <vertAlign val="subscript"/>
            <sz val="9"/>
            <color indexed="81"/>
            <rFont val="Meiryo UI"/>
            <family val="3"/>
            <charset val="128"/>
          </rPr>
          <t>1</t>
        </r>
        <r>
          <rPr>
            <sz val="8"/>
            <color indexed="81"/>
            <rFont val="Meiryo UI"/>
            <family val="3"/>
            <charset val="128"/>
          </rPr>
          <t>／Ｚ</t>
        </r>
        <r>
          <rPr>
            <sz val="9"/>
            <color indexed="12"/>
            <rFont val="Meiryo UI"/>
            <family val="3"/>
            <charset val="128"/>
          </rPr>
          <t xml:space="preserve">
</t>
        </r>
        <r>
          <rPr>
            <sz val="9"/>
            <color indexed="32"/>
            <rFont val="Meiryo UI"/>
            <family val="3"/>
            <charset val="128"/>
          </rPr>
          <t xml:space="preserve">
　　並列回路：Ｚ</t>
        </r>
        <r>
          <rPr>
            <vertAlign val="subscript"/>
            <sz val="11"/>
            <color indexed="32"/>
            <rFont val="Meiryo UI"/>
            <family val="3"/>
            <charset val="128"/>
          </rPr>
          <t>1</t>
        </r>
        <r>
          <rPr>
            <sz val="9"/>
            <color indexed="32"/>
            <rFont val="Meiryo UI"/>
            <family val="3"/>
            <charset val="128"/>
          </rPr>
          <t>=Ｒ</t>
        </r>
        <r>
          <rPr>
            <vertAlign val="subscript"/>
            <sz val="11"/>
            <color indexed="32"/>
            <rFont val="Meiryo UI"/>
            <family val="3"/>
            <charset val="128"/>
          </rPr>
          <t>1</t>
        </r>
        <r>
          <rPr>
            <sz val="9"/>
            <color indexed="32"/>
            <rFont val="Meiryo UI"/>
            <family val="3"/>
            <charset val="128"/>
          </rPr>
          <t>＋jＸ</t>
        </r>
        <r>
          <rPr>
            <vertAlign val="subscript"/>
            <sz val="11"/>
            <color indexed="32"/>
            <rFont val="Meiryo UI"/>
            <family val="3"/>
            <charset val="128"/>
          </rPr>
          <t>1</t>
        </r>
        <r>
          <rPr>
            <sz val="9"/>
            <color indexed="32"/>
            <rFont val="Meiryo UI"/>
            <family val="3"/>
            <charset val="128"/>
          </rPr>
          <t>、Ｚ</t>
        </r>
        <r>
          <rPr>
            <vertAlign val="subscript"/>
            <sz val="11"/>
            <color indexed="32"/>
            <rFont val="Meiryo UI"/>
            <family val="3"/>
            <charset val="128"/>
          </rPr>
          <t>2</t>
        </r>
        <r>
          <rPr>
            <sz val="9"/>
            <color indexed="32"/>
            <rFont val="Meiryo UI"/>
            <family val="3"/>
            <charset val="128"/>
          </rPr>
          <t>=Ｒ</t>
        </r>
        <r>
          <rPr>
            <vertAlign val="subscript"/>
            <sz val="11"/>
            <color indexed="32"/>
            <rFont val="Meiryo UI"/>
            <family val="3"/>
            <charset val="128"/>
          </rPr>
          <t>2</t>
        </r>
        <r>
          <rPr>
            <sz val="9"/>
            <color indexed="32"/>
            <rFont val="Meiryo UI"/>
            <family val="3"/>
            <charset val="128"/>
          </rPr>
          <t>＋jＸ</t>
        </r>
        <r>
          <rPr>
            <vertAlign val="subscript"/>
            <sz val="11"/>
            <color indexed="32"/>
            <rFont val="Meiryo UI"/>
            <family val="3"/>
            <charset val="128"/>
          </rPr>
          <t>2</t>
        </r>
        <r>
          <rPr>
            <sz val="9"/>
            <color indexed="32"/>
            <rFont val="Meiryo UI"/>
            <family val="3"/>
            <charset val="128"/>
          </rPr>
          <t xml:space="preserve"> (又は １／ｊＸ</t>
        </r>
        <r>
          <rPr>
            <vertAlign val="subscript"/>
            <sz val="11"/>
            <color indexed="32"/>
            <rFont val="Meiryo UI"/>
            <family val="3"/>
            <charset val="128"/>
          </rPr>
          <t>C</t>
        </r>
        <r>
          <rPr>
            <sz val="9"/>
            <color indexed="32"/>
            <rFont val="Meiryo UI"/>
            <family val="3"/>
            <charset val="128"/>
          </rPr>
          <t>) の合成
                  インピーダンス Ｚは、</t>
        </r>
        <r>
          <rPr>
            <sz val="9"/>
            <color indexed="12"/>
            <rFont val="Meiryo UI"/>
            <family val="3"/>
            <charset val="128"/>
          </rPr>
          <t xml:space="preserve">
　　　　　　   　　　</t>
        </r>
        <r>
          <rPr>
            <sz val="8"/>
            <color indexed="12"/>
            <rFont val="Meiryo UI"/>
            <family val="3"/>
            <charset val="128"/>
          </rPr>
          <t xml:space="preserve"> </t>
        </r>
        <r>
          <rPr>
            <sz val="8"/>
            <color indexed="81"/>
            <rFont val="Meiryo UI"/>
            <family val="3"/>
            <charset val="128"/>
          </rPr>
          <t>１／Ｚ＝１／Ｚ</t>
        </r>
        <r>
          <rPr>
            <b/>
            <vertAlign val="subscript"/>
            <sz val="9"/>
            <color indexed="81"/>
            <rFont val="Meiryo UI"/>
            <family val="3"/>
            <charset val="128"/>
          </rPr>
          <t>1</t>
        </r>
        <r>
          <rPr>
            <sz val="8"/>
            <color indexed="81"/>
            <rFont val="Meiryo UI"/>
            <family val="3"/>
            <charset val="128"/>
          </rPr>
          <t>＋１／Ｚ</t>
        </r>
        <r>
          <rPr>
            <b/>
            <vertAlign val="subscript"/>
            <sz val="10"/>
            <color indexed="81"/>
            <rFont val="Meiryo UI"/>
            <family val="3"/>
            <charset val="128"/>
          </rPr>
          <t>2</t>
        </r>
        <r>
          <rPr>
            <sz val="8"/>
            <color indexed="81"/>
            <rFont val="Meiryo UI"/>
            <family val="3"/>
            <charset val="128"/>
          </rPr>
          <t>　　　　cos φ＝Ｒｚ／Ｚ</t>
        </r>
        <r>
          <rPr>
            <sz val="9"/>
            <color indexed="81"/>
            <rFont val="Meiryo UI"/>
            <family val="3"/>
            <charset val="128"/>
          </rPr>
          <t xml:space="preserve">
</t>
        </r>
        <r>
          <rPr>
            <sz val="9"/>
            <color indexed="12"/>
            <rFont val="Meiryo UI"/>
            <family val="3"/>
            <charset val="128"/>
          </rPr>
          <t xml:space="preserve">
　　　</t>
        </r>
        <r>
          <rPr>
            <sz val="9"/>
            <color indexed="37"/>
            <rFont val="Meiryo UI"/>
            <family val="3"/>
            <charset val="128"/>
          </rPr>
          <t>実務例</t>
        </r>
        <r>
          <rPr>
            <sz val="8"/>
            <color indexed="12"/>
            <rFont val="Meiryo UI"/>
            <family val="3"/>
            <charset val="128"/>
          </rPr>
          <t>：</t>
        </r>
        <r>
          <rPr>
            <sz val="8"/>
            <color indexed="32"/>
            <rFont val="Meiryo UI"/>
            <family val="3"/>
            <charset val="128"/>
          </rPr>
          <t>直列回路 Ｚ</t>
        </r>
        <r>
          <rPr>
            <b/>
            <vertAlign val="subscript"/>
            <sz val="9"/>
            <color indexed="32"/>
            <rFont val="Meiryo UI"/>
            <family val="3"/>
            <charset val="128"/>
          </rPr>
          <t>1</t>
        </r>
        <r>
          <rPr>
            <sz val="8"/>
            <color indexed="32"/>
            <rFont val="Meiryo UI"/>
            <family val="3"/>
            <charset val="128"/>
          </rPr>
          <t>、Ｚ</t>
        </r>
        <r>
          <rPr>
            <b/>
            <vertAlign val="subscript"/>
            <sz val="10"/>
            <color indexed="32"/>
            <rFont val="Meiryo UI"/>
            <family val="3"/>
            <charset val="128"/>
          </rPr>
          <t xml:space="preserve">2 </t>
        </r>
        <r>
          <rPr>
            <sz val="8"/>
            <color indexed="32"/>
            <rFont val="Meiryo UI"/>
            <family val="3"/>
            <charset val="128"/>
          </rPr>
          <t>= １／ｊＸ</t>
        </r>
        <r>
          <rPr>
            <b/>
            <vertAlign val="subscript"/>
            <sz val="10"/>
            <color indexed="32"/>
            <rFont val="Meiryo UI"/>
            <family val="3"/>
            <charset val="128"/>
          </rPr>
          <t>C</t>
        </r>
        <r>
          <rPr>
            <sz val="8"/>
            <color indexed="32"/>
            <rFont val="Meiryo UI"/>
            <family val="3"/>
            <charset val="128"/>
          </rPr>
          <t xml:space="preserve"> … 直列リアクトル ＋ 進相コンデンサ
　　　　　　　　　</t>
        </r>
        <r>
          <rPr>
            <sz val="7"/>
            <color indexed="32"/>
            <rFont val="Meiryo UI"/>
            <family val="3"/>
            <charset val="128"/>
          </rPr>
          <t>　</t>
        </r>
        <r>
          <rPr>
            <sz val="3"/>
            <color indexed="32"/>
            <rFont val="Meiryo UI"/>
            <family val="3"/>
            <charset val="128"/>
          </rPr>
          <t xml:space="preserve"> </t>
        </r>
        <r>
          <rPr>
            <sz val="8"/>
            <color indexed="32"/>
            <rFont val="Meiryo UI"/>
            <family val="3"/>
            <charset val="128"/>
          </rPr>
          <t>並列回路 Ｚ</t>
        </r>
        <r>
          <rPr>
            <b/>
            <vertAlign val="subscript"/>
            <sz val="9"/>
            <color indexed="32"/>
            <rFont val="Meiryo UI"/>
            <family val="3"/>
            <charset val="128"/>
          </rPr>
          <t>1</t>
        </r>
        <r>
          <rPr>
            <sz val="8"/>
            <color indexed="32"/>
            <rFont val="Meiryo UI"/>
            <family val="3"/>
            <charset val="128"/>
          </rPr>
          <t>、Ｚ</t>
        </r>
        <r>
          <rPr>
            <b/>
            <vertAlign val="subscript"/>
            <sz val="10"/>
            <color indexed="32"/>
            <rFont val="Meiryo UI"/>
            <family val="3"/>
            <charset val="128"/>
          </rPr>
          <t>2</t>
        </r>
        <r>
          <rPr>
            <sz val="8"/>
            <color indexed="32"/>
            <rFont val="Meiryo UI"/>
            <family val="3"/>
            <charset val="128"/>
          </rPr>
          <t xml:space="preserve"> ………………… 変圧器の並列運転、多条布設ケーブル</t>
        </r>
        <r>
          <rPr>
            <sz val="9"/>
            <color indexed="32"/>
            <rFont val="ＭＳ Ｐゴシック"/>
            <family val="3"/>
            <charset val="128"/>
          </rPr>
          <t xml:space="preserve">
</t>
        </r>
        <r>
          <rPr>
            <sz val="9"/>
            <color indexed="12"/>
            <rFont val="HGPｺﾞｼｯｸE"/>
            <family val="3"/>
            <charset val="128"/>
          </rPr>
          <t xml:space="preserve">
</t>
        </r>
        <r>
          <rPr>
            <b/>
            <sz val="9"/>
            <color indexed="12"/>
            <rFont val="HGPｺﾞｼｯｸE"/>
            <family val="3"/>
            <charset val="128"/>
          </rPr>
          <t>　　　</t>
        </r>
        <r>
          <rPr>
            <b/>
            <sz val="9"/>
            <color indexed="81"/>
            <rFont val="HGPｺﾞｼｯｸE"/>
            <family val="3"/>
            <charset val="128"/>
          </rPr>
          <t>　　　　　　　　　　　　　　　</t>
        </r>
        <r>
          <rPr>
            <b/>
            <sz val="9"/>
            <color indexed="81"/>
            <rFont val="Meiryo UI"/>
            <family val="3"/>
            <charset val="128"/>
          </rPr>
          <t xml:space="preserve">    </t>
        </r>
        <r>
          <rPr>
            <b/>
            <sz val="9"/>
            <color indexed="81"/>
            <rFont val="HGPｺﾞｼｯｸE"/>
            <family val="3"/>
            <charset val="128"/>
          </rPr>
          <t>　　　　　　　　　　</t>
        </r>
        <r>
          <rPr>
            <b/>
            <sz val="9"/>
            <color indexed="18"/>
            <rFont val="Times New Roman"/>
            <family val="1"/>
          </rPr>
          <t xml:space="preserve">2010. 03. 28   </t>
        </r>
        <r>
          <rPr>
            <b/>
            <i/>
            <sz val="9"/>
            <color indexed="18"/>
            <rFont val="Times New Roman"/>
            <family val="1"/>
          </rPr>
          <t xml:space="preserve">ESE  Service
 </t>
        </r>
      </text>
    </comment>
    <comment ref="C68" authorId="0">
      <text>
        <r>
          <rPr>
            <b/>
            <sz val="12"/>
            <color indexed="81"/>
            <rFont val="HGPｺﾞｼｯｸE"/>
            <family val="3"/>
            <charset val="128"/>
          </rPr>
          <t xml:space="preserve"> </t>
        </r>
        <r>
          <rPr>
            <b/>
            <sz val="14"/>
            <color indexed="18"/>
            <rFont val="HGPｺﾞｼｯｸE"/>
            <family val="3"/>
            <charset val="128"/>
          </rPr>
          <t>　　　　　 　　</t>
        </r>
        <r>
          <rPr>
            <b/>
            <sz val="12"/>
            <color indexed="37"/>
            <rFont val="ＭＳ Ｐ明朝"/>
            <family val="1"/>
            <charset val="128"/>
          </rPr>
          <t>低圧電力幹線の諸計算</t>
        </r>
        <r>
          <rPr>
            <b/>
            <sz val="18"/>
            <color indexed="18"/>
            <rFont val="HGPｺﾞｼｯｸE"/>
            <family val="3"/>
            <charset val="128"/>
          </rPr>
          <t xml:space="preserve"> </t>
        </r>
        <r>
          <rPr>
            <b/>
            <sz val="11"/>
            <color indexed="18"/>
            <rFont val="HGPｺﾞｼｯｸE"/>
            <family val="3"/>
            <charset val="128"/>
          </rPr>
          <t xml:space="preserve">
</t>
        </r>
        <r>
          <rPr>
            <sz val="9"/>
            <color indexed="32"/>
            <rFont val="Meiryo UI"/>
            <family val="3"/>
            <charset val="128"/>
          </rPr>
          <t xml:space="preserve"> 　 No.2 インピーダンス合成計算の公式（</t>
        </r>
        <r>
          <rPr>
            <b/>
            <sz val="9"/>
            <color indexed="37"/>
            <rFont val="Meiryo UI"/>
            <family val="3"/>
            <charset val="128"/>
          </rPr>
          <t>F-1</t>
        </r>
        <r>
          <rPr>
            <sz val="9"/>
            <color indexed="37"/>
            <rFont val="Meiryo UI"/>
            <family val="3"/>
            <charset val="128"/>
          </rPr>
          <t>～</t>
        </r>
        <r>
          <rPr>
            <b/>
            <sz val="9"/>
            <color indexed="37"/>
            <rFont val="Meiryo UI"/>
            <family val="3"/>
            <charset val="128"/>
          </rPr>
          <t>4</t>
        </r>
        <r>
          <rPr>
            <sz val="9"/>
            <color indexed="32"/>
            <rFont val="Meiryo UI"/>
            <family val="3"/>
            <charset val="128"/>
          </rPr>
          <t>）により、構内配電網を</t>
        </r>
        <r>
          <rPr>
            <sz val="12"/>
            <color indexed="32"/>
            <rFont val="Meiryo UI"/>
            <family val="3"/>
            <charset val="128"/>
          </rPr>
          <t xml:space="preserve"> 
</t>
        </r>
        <r>
          <rPr>
            <sz val="9"/>
            <color indexed="32"/>
            <rFont val="Meiryo UI"/>
            <family val="3"/>
            <charset val="128"/>
          </rPr>
          <t>　　合成して回路の解析ができます。</t>
        </r>
        <r>
          <rPr>
            <sz val="9"/>
            <color indexed="12"/>
            <rFont val="Meiryo UI"/>
            <family val="3"/>
            <charset val="128"/>
          </rPr>
          <t xml:space="preserve">
</t>
        </r>
        <r>
          <rPr>
            <sz val="8"/>
            <color indexed="81"/>
            <rFont val="Meiryo UI"/>
            <family val="3"/>
            <charset val="128"/>
          </rPr>
          <t>　　   　解析項目 ： 変圧器電圧変動率、変圧器負荷率、変圧器定格電流、進相
　　　　　　　　　　　　　コンデンサの設置</t>
        </r>
        <r>
          <rPr>
            <sz val="6"/>
            <color indexed="81"/>
            <rFont val="Meiryo UI"/>
            <family val="3"/>
            <charset val="128"/>
          </rPr>
          <t xml:space="preserve"> </t>
        </r>
        <r>
          <rPr>
            <sz val="8"/>
            <color indexed="81"/>
            <rFont val="Meiryo UI"/>
            <family val="3"/>
            <charset val="128"/>
          </rPr>
          <t>（配電側、負荷側）</t>
        </r>
        <r>
          <rPr>
            <sz val="6"/>
            <color indexed="81"/>
            <rFont val="Meiryo UI"/>
            <family val="3"/>
            <charset val="128"/>
          </rPr>
          <t xml:space="preserve"> </t>
        </r>
        <r>
          <rPr>
            <sz val="8"/>
            <color indexed="81"/>
            <rFont val="Meiryo UI"/>
            <family val="3"/>
            <charset val="128"/>
          </rPr>
          <t>による力率計算、単独
　　　　　　　　　　　　　幹線</t>
        </r>
        <r>
          <rPr>
            <sz val="3"/>
            <color indexed="81"/>
            <rFont val="Meiryo UI"/>
            <family val="3"/>
            <charset val="128"/>
          </rPr>
          <t xml:space="preserve"> </t>
        </r>
        <r>
          <rPr>
            <sz val="8"/>
            <color indexed="81"/>
            <rFont val="Meiryo UI"/>
            <family val="3"/>
            <charset val="128"/>
          </rPr>
          <t>・</t>
        </r>
        <r>
          <rPr>
            <sz val="3"/>
            <color indexed="81"/>
            <rFont val="Meiryo UI"/>
            <family val="3"/>
            <charset val="128"/>
          </rPr>
          <t xml:space="preserve"> </t>
        </r>
        <r>
          <rPr>
            <sz val="8"/>
            <color indexed="81"/>
            <rFont val="Meiryo UI"/>
            <family val="3"/>
            <charset val="128"/>
          </rPr>
          <t>分岐幹線の構築と使用ケーブルの選定、全負荷電流・
                             変圧器電流</t>
        </r>
        <r>
          <rPr>
            <sz val="3"/>
            <color indexed="81"/>
            <rFont val="Meiryo UI"/>
            <family val="3"/>
            <charset val="128"/>
          </rPr>
          <t xml:space="preserve"> </t>
        </r>
        <r>
          <rPr>
            <sz val="8"/>
            <color indexed="81"/>
            <rFont val="Meiryo UI"/>
            <family val="3"/>
            <charset val="128"/>
          </rPr>
          <t>・</t>
        </r>
        <r>
          <rPr>
            <sz val="3"/>
            <color indexed="81"/>
            <rFont val="Meiryo UI"/>
            <family val="3"/>
            <charset val="128"/>
          </rPr>
          <t xml:space="preserve"> </t>
        </r>
        <r>
          <rPr>
            <sz val="8"/>
            <color indexed="81"/>
            <rFont val="Meiryo UI"/>
            <family val="3"/>
            <charset val="128"/>
          </rPr>
          <t>配電側電圧、負荷側（幹線単位）電流</t>
        </r>
        <r>
          <rPr>
            <sz val="3"/>
            <color indexed="81"/>
            <rFont val="Meiryo UI"/>
            <family val="3"/>
            <charset val="128"/>
          </rPr>
          <t xml:space="preserve"> </t>
        </r>
        <r>
          <rPr>
            <sz val="8"/>
            <color indexed="81"/>
            <rFont val="Meiryo UI"/>
            <family val="3"/>
            <charset val="128"/>
          </rPr>
          <t>・</t>
        </r>
        <r>
          <rPr>
            <sz val="3"/>
            <color indexed="81"/>
            <rFont val="Meiryo UI"/>
            <family val="3"/>
            <charset val="128"/>
          </rPr>
          <t xml:space="preserve"> </t>
        </r>
        <r>
          <rPr>
            <sz val="8"/>
            <color indexed="81"/>
            <rFont val="Meiryo UI"/>
            <family val="3"/>
            <charset val="128"/>
          </rPr>
          <t>電圧
　　　　　　　　　　　　  ・力率、幹線毎の対称値短絡電流、対称値母線短絡電流</t>
        </r>
        <r>
          <rPr>
            <sz val="8"/>
            <color indexed="18"/>
            <rFont val="Meiryo UI"/>
            <family val="3"/>
            <charset val="128"/>
          </rPr>
          <t xml:space="preserve">
</t>
        </r>
        <r>
          <rPr>
            <sz val="9"/>
            <color indexed="32"/>
            <rFont val="Meiryo UI"/>
            <family val="3"/>
            <charset val="128"/>
          </rPr>
          <t>　　この「低圧電力幹線の簡易計算」では、上記解析項目のうち、3φ、1φの
　　電気方式、配電用変圧器の定格容量、配電側進相コンデンサ設置、幹線
    ケーブルの選定、負荷入力内容による負荷側電圧、負荷側電流、負荷側
    短絡電流（対称値）、母線短絡電流（対称値）の計算を行います。</t>
        </r>
        <r>
          <rPr>
            <sz val="9"/>
            <color indexed="12"/>
            <rFont val="HGPｺﾞｼｯｸE"/>
            <family val="3"/>
            <charset val="128"/>
          </rPr>
          <t xml:space="preserve">
</t>
        </r>
        <r>
          <rPr>
            <b/>
            <sz val="9"/>
            <color indexed="81"/>
            <rFont val="HGPｺﾞｼｯｸE"/>
            <family val="3"/>
            <charset val="128"/>
          </rPr>
          <t>　　　　　　　　　　　　　　　　　　　</t>
        </r>
        <r>
          <rPr>
            <b/>
            <sz val="9"/>
            <color indexed="81"/>
            <rFont val="Meiryo UI"/>
            <family val="3"/>
            <charset val="128"/>
          </rPr>
          <t xml:space="preserve">     </t>
        </r>
        <r>
          <rPr>
            <b/>
            <sz val="9"/>
            <color indexed="81"/>
            <rFont val="HGPｺﾞｼｯｸE"/>
            <family val="3"/>
            <charset val="128"/>
          </rPr>
          <t>　　　　　</t>
        </r>
        <r>
          <rPr>
            <b/>
            <sz val="9"/>
            <color indexed="18"/>
            <rFont val="Times New Roman"/>
            <family val="1"/>
          </rPr>
          <t xml:space="preserve">2010. 03. 28   </t>
        </r>
        <r>
          <rPr>
            <b/>
            <i/>
            <sz val="9"/>
            <color indexed="18"/>
            <rFont val="Times New Roman"/>
            <family val="1"/>
          </rPr>
          <t xml:space="preserve">ESE  Service
 </t>
        </r>
      </text>
    </comment>
    <comment ref="C93" authorId="0">
      <text>
        <r>
          <rPr>
            <b/>
            <sz val="9"/>
            <color indexed="81"/>
            <rFont val="HGPｺﾞｼｯｸE"/>
            <family val="3"/>
            <charset val="128"/>
          </rPr>
          <t xml:space="preserve"> </t>
        </r>
        <r>
          <rPr>
            <b/>
            <sz val="9"/>
            <color indexed="18"/>
            <rFont val="HGPｺﾞｼｯｸE"/>
            <family val="3"/>
            <charset val="128"/>
          </rPr>
          <t xml:space="preserve">　　　　　                </t>
        </r>
        <r>
          <rPr>
            <b/>
            <sz val="11"/>
            <color indexed="37"/>
            <rFont val="ＭＳ Ｐ明朝"/>
            <family val="1"/>
            <charset val="128"/>
          </rPr>
          <t>二次方程式の解</t>
        </r>
        <r>
          <rPr>
            <b/>
            <sz val="18"/>
            <color indexed="37"/>
            <rFont val="ＭＳ Ｐ明朝"/>
            <family val="1"/>
            <charset val="128"/>
          </rPr>
          <t xml:space="preserve"> </t>
        </r>
        <r>
          <rPr>
            <b/>
            <sz val="9"/>
            <color indexed="81"/>
            <rFont val="HGPｺﾞｼｯｸE"/>
            <family val="3"/>
            <charset val="128"/>
          </rPr>
          <t xml:space="preserve">
</t>
        </r>
        <r>
          <rPr>
            <b/>
            <sz val="9"/>
            <color indexed="32"/>
            <rFont val="Meiryo UI"/>
            <family val="3"/>
            <charset val="128"/>
          </rPr>
          <t xml:space="preserve">      </t>
        </r>
        <r>
          <rPr>
            <sz val="9"/>
            <color indexed="32"/>
            <rFont val="Meiryo UI"/>
            <family val="3"/>
            <charset val="128"/>
          </rPr>
          <t xml:space="preserve">二次方程式 </t>
        </r>
        <r>
          <rPr>
            <b/>
            <sz val="10"/>
            <color indexed="32"/>
            <rFont val="Meiryo UI"/>
            <family val="3"/>
            <charset val="128"/>
          </rPr>
          <t>ｆ</t>
        </r>
        <r>
          <rPr>
            <sz val="9"/>
            <color indexed="32"/>
            <rFont val="Meiryo UI"/>
            <family val="3"/>
            <charset val="128"/>
          </rPr>
          <t>(Ｘ)を</t>
        </r>
        <r>
          <rPr>
            <b/>
            <sz val="10"/>
            <color indexed="32"/>
            <rFont val="Meiryo UI"/>
            <family val="3"/>
            <charset val="128"/>
          </rPr>
          <t>ｆ</t>
        </r>
        <r>
          <rPr>
            <sz val="9"/>
            <color indexed="32"/>
            <rFont val="Meiryo UI"/>
            <family val="3"/>
            <charset val="128"/>
          </rPr>
          <t>(Ｘ)＝ＡＸ</t>
        </r>
        <r>
          <rPr>
            <b/>
            <vertAlign val="superscript"/>
            <sz val="10"/>
            <color indexed="32"/>
            <rFont val="Meiryo UI"/>
            <family val="3"/>
            <charset val="128"/>
          </rPr>
          <t>２</t>
        </r>
        <r>
          <rPr>
            <sz val="9"/>
            <color indexed="32"/>
            <rFont val="Meiryo UI"/>
            <family val="3"/>
            <charset val="128"/>
          </rPr>
          <t xml:space="preserve">+ＢＸ+Ｃ (ただし、Ａ≠０ ) とすると、
     </t>
        </r>
        <r>
          <rPr>
            <b/>
            <sz val="10"/>
            <color indexed="32"/>
            <rFont val="Meiryo UI"/>
            <family val="3"/>
            <charset val="128"/>
          </rPr>
          <t>ｆ</t>
        </r>
        <r>
          <rPr>
            <sz val="9"/>
            <color indexed="32"/>
            <rFont val="Meiryo UI"/>
            <family val="3"/>
            <charset val="128"/>
          </rPr>
          <t xml:space="preserve">(Ｘ)＝０ の解、Ｘａ，Ｘｂ を求めるとき、係数Ａ、Ｂ、Ｃ を数値入力しま
　　  す。　"Ａ", "Ｂ", "Ｃ" を "入力セル" に入力すると、計算を行います。
     </t>
        </r>
        <r>
          <rPr>
            <b/>
            <sz val="10"/>
            <color indexed="32"/>
            <rFont val="Meiryo UI"/>
            <family val="3"/>
            <charset val="128"/>
          </rPr>
          <t>ｆ</t>
        </r>
        <r>
          <rPr>
            <sz val="9"/>
            <color indexed="32"/>
            <rFont val="Meiryo UI"/>
            <family val="3"/>
            <charset val="128"/>
          </rPr>
          <t xml:space="preserve">(Ｘ)の一次導函数 </t>
        </r>
        <r>
          <rPr>
            <b/>
            <sz val="10"/>
            <color indexed="32"/>
            <rFont val="Meiryo UI"/>
            <family val="3"/>
            <charset val="128"/>
          </rPr>
          <t>ｆ</t>
        </r>
        <r>
          <rPr>
            <sz val="9"/>
            <color indexed="32"/>
            <rFont val="Meiryo UI"/>
            <family val="3"/>
            <charset val="128"/>
          </rPr>
          <t>’(Ｘ)＝０ より、極大値 又は 極小値 (Ｘ</t>
        </r>
        <r>
          <rPr>
            <vertAlign val="subscript"/>
            <sz val="10"/>
            <color indexed="32"/>
            <rFont val="Meiryo UI"/>
            <family val="3"/>
            <charset val="128"/>
          </rPr>
          <t>０</t>
        </r>
        <r>
          <rPr>
            <sz val="9"/>
            <color indexed="32"/>
            <rFont val="Meiryo UI"/>
            <family val="3"/>
            <charset val="128"/>
          </rPr>
          <t>) を求め
　　  ます。　ここで、判別式 D＝B</t>
        </r>
        <r>
          <rPr>
            <b/>
            <vertAlign val="superscript"/>
            <sz val="10"/>
            <color indexed="32"/>
            <rFont val="Meiryo UI"/>
            <family val="3"/>
            <charset val="128"/>
          </rPr>
          <t>２</t>
        </r>
        <r>
          <rPr>
            <sz val="9"/>
            <color indexed="32"/>
            <rFont val="Meiryo UI"/>
            <family val="3"/>
            <charset val="128"/>
          </rPr>
          <t>－４AC　 D＜０ のときは、</t>
        </r>
        <r>
          <rPr>
            <sz val="9"/>
            <color indexed="81"/>
            <rFont val="Meiryo UI"/>
            <family val="3"/>
            <charset val="128"/>
          </rPr>
          <t>ABS</t>
        </r>
        <r>
          <rPr>
            <sz val="9"/>
            <color indexed="32"/>
            <rFont val="Meiryo UI"/>
            <family val="3"/>
            <charset val="128"/>
          </rPr>
          <t>(Ｄ)で計算し、
      虚大値 又は 虚小値 (Ｘ</t>
        </r>
        <r>
          <rPr>
            <vertAlign val="subscript"/>
            <sz val="10"/>
            <color indexed="32"/>
            <rFont val="Meiryo UI"/>
            <family val="3"/>
            <charset val="128"/>
          </rPr>
          <t>０</t>
        </r>
        <r>
          <rPr>
            <sz val="9"/>
            <color indexed="32"/>
            <rFont val="Meiryo UI"/>
            <family val="3"/>
            <charset val="128"/>
          </rPr>
          <t xml:space="preserve">) と表示します。
         </t>
        </r>
        <r>
          <rPr>
            <sz val="9"/>
            <color indexed="81"/>
            <rFont val="Meiryo UI"/>
            <family val="3"/>
            <charset val="128"/>
          </rPr>
          <t>ABS</t>
        </r>
        <r>
          <rPr>
            <sz val="9"/>
            <color indexed="32"/>
            <rFont val="Meiryo UI"/>
            <family val="3"/>
            <charset val="128"/>
          </rPr>
          <t>：絶対値 (</t>
        </r>
        <r>
          <rPr>
            <b/>
            <sz val="9"/>
            <color indexed="32"/>
            <rFont val="Meiryo UI"/>
            <family val="3"/>
            <charset val="128"/>
          </rPr>
          <t>Abs</t>
        </r>
        <r>
          <rPr>
            <sz val="9"/>
            <color indexed="32"/>
            <rFont val="Meiryo UI"/>
            <family val="3"/>
            <charset val="128"/>
          </rPr>
          <t>olute vallue) 　[ |D| → D≧0：D，D＜0：D ]</t>
        </r>
        <r>
          <rPr>
            <sz val="14"/>
            <color indexed="32"/>
            <rFont val="Meiryo UI"/>
            <family val="3"/>
            <charset val="128"/>
          </rPr>
          <t xml:space="preserve"> </t>
        </r>
        <r>
          <rPr>
            <sz val="9"/>
            <color indexed="81"/>
            <rFont val="Meiryo UI"/>
            <family val="3"/>
            <charset val="128"/>
          </rPr>
          <t xml:space="preserve">
　　　Xa、Xb 解計算は、実根 又は 複素数 で計算します。[ｊ(ｎ)：虚数</t>
        </r>
        <r>
          <rPr>
            <sz val="6"/>
            <color indexed="81"/>
            <rFont val="Meiryo UI"/>
            <family val="3"/>
            <charset val="128"/>
          </rPr>
          <t xml:space="preserve"> </t>
        </r>
        <r>
          <rPr>
            <sz val="9"/>
            <color indexed="81"/>
            <rFont val="Meiryo UI"/>
            <family val="3"/>
            <charset val="128"/>
          </rPr>
          <t>]、重根
　  　の場合は、これを表示します。</t>
        </r>
        <r>
          <rPr>
            <b/>
            <sz val="9"/>
            <color indexed="12"/>
            <rFont val="HGPｺﾞｼｯｸE"/>
            <family val="3"/>
            <charset val="128"/>
          </rPr>
          <t xml:space="preserve">
</t>
        </r>
        <r>
          <rPr>
            <b/>
            <sz val="9"/>
            <color indexed="81"/>
            <rFont val="HGPｺﾞｼｯｸE"/>
            <family val="3"/>
            <charset val="128"/>
          </rPr>
          <t xml:space="preserve">
　　　　　　　　　　　　　　　　</t>
        </r>
        <r>
          <rPr>
            <b/>
            <sz val="9"/>
            <color indexed="81"/>
            <rFont val="Meiryo UI"/>
            <family val="3"/>
            <charset val="128"/>
          </rPr>
          <t xml:space="preserve">      </t>
        </r>
        <r>
          <rPr>
            <b/>
            <sz val="9"/>
            <color indexed="81"/>
            <rFont val="HGPｺﾞｼｯｸE"/>
            <family val="3"/>
            <charset val="128"/>
          </rPr>
          <t>　　　　　　</t>
        </r>
        <r>
          <rPr>
            <b/>
            <sz val="9"/>
            <color indexed="81"/>
            <rFont val="Meiryo UI"/>
            <family val="3"/>
            <charset val="128"/>
          </rPr>
          <t xml:space="preserve">       </t>
        </r>
        <r>
          <rPr>
            <b/>
            <sz val="9"/>
            <color indexed="81"/>
            <rFont val="HGPｺﾞｼｯｸE"/>
            <family val="3"/>
            <charset val="128"/>
          </rPr>
          <t>　　</t>
        </r>
        <r>
          <rPr>
            <b/>
            <sz val="9"/>
            <color indexed="18"/>
            <rFont val="Times New Roman"/>
            <family val="1"/>
          </rPr>
          <t xml:space="preserve">2010. 03. 22   </t>
        </r>
        <r>
          <rPr>
            <b/>
            <i/>
            <sz val="9"/>
            <color indexed="18"/>
            <rFont val="Times New Roman"/>
            <family val="1"/>
          </rPr>
          <t>ESE  Service</t>
        </r>
        <r>
          <rPr>
            <b/>
            <sz val="9"/>
            <color indexed="18"/>
            <rFont val="HGPｺﾞｼｯｸE"/>
            <family val="3"/>
            <charset val="128"/>
          </rPr>
          <t xml:space="preserve">　
</t>
        </r>
        <r>
          <rPr>
            <b/>
            <sz val="9"/>
            <color indexed="18"/>
            <rFont val="Times New Roman"/>
            <family val="1"/>
          </rPr>
          <t xml:space="preserve"> </t>
        </r>
      </text>
    </comment>
    <comment ref="C110" authorId="0">
      <text>
        <r>
          <rPr>
            <b/>
            <sz val="12"/>
            <color indexed="81"/>
            <rFont val="HGPｺﾞｼｯｸE"/>
            <family val="3"/>
            <charset val="128"/>
          </rPr>
          <t xml:space="preserve"> </t>
        </r>
        <r>
          <rPr>
            <b/>
            <sz val="14"/>
            <color indexed="18"/>
            <rFont val="HGPｺﾞｼｯｸE"/>
            <family val="3"/>
            <charset val="128"/>
          </rPr>
          <t>　　　　</t>
        </r>
        <r>
          <rPr>
            <b/>
            <sz val="11"/>
            <color indexed="37"/>
            <rFont val="ＭＳ Ｐ明朝"/>
            <family val="1"/>
            <charset val="128"/>
          </rPr>
          <t>三次方程式の実根解</t>
        </r>
        <r>
          <rPr>
            <b/>
            <sz val="10"/>
            <color indexed="37"/>
            <rFont val="ＭＳ Ｐ明朝"/>
            <family val="1"/>
            <charset val="128"/>
          </rPr>
          <t xml:space="preserve"> (ニュートン微分法)</t>
        </r>
        <r>
          <rPr>
            <b/>
            <sz val="18"/>
            <color indexed="18"/>
            <rFont val="HGPｺﾞｼｯｸE"/>
            <family val="3"/>
            <charset val="128"/>
          </rPr>
          <t xml:space="preserve"> </t>
        </r>
        <r>
          <rPr>
            <b/>
            <sz val="9"/>
            <color indexed="81"/>
            <rFont val="HGPｺﾞｼｯｸE"/>
            <family val="3"/>
            <charset val="128"/>
          </rPr>
          <t xml:space="preserve">
</t>
        </r>
        <r>
          <rPr>
            <sz val="9"/>
            <color indexed="32"/>
            <rFont val="Meiryo UI"/>
            <family val="3"/>
            <charset val="128"/>
          </rPr>
          <t xml:space="preserve">    三次方程式 ｆ(X) をｆ(X)＝AX</t>
        </r>
        <r>
          <rPr>
            <vertAlign val="superscript"/>
            <sz val="11"/>
            <color indexed="32"/>
            <rFont val="Meiryo UI"/>
            <family val="3"/>
            <charset val="128"/>
          </rPr>
          <t>３</t>
        </r>
        <r>
          <rPr>
            <sz val="9"/>
            <color indexed="32"/>
            <rFont val="Meiryo UI"/>
            <family val="3"/>
            <charset val="128"/>
          </rPr>
          <t>+BX</t>
        </r>
        <r>
          <rPr>
            <vertAlign val="superscript"/>
            <sz val="11"/>
            <color indexed="32"/>
            <rFont val="Meiryo UI"/>
            <family val="3"/>
            <charset val="128"/>
          </rPr>
          <t>２</t>
        </r>
        <r>
          <rPr>
            <sz val="9"/>
            <color indexed="32"/>
            <rFont val="Meiryo UI"/>
            <family val="3"/>
            <charset val="128"/>
          </rPr>
          <t>+CX+D (ただし、Ａ≠０) とする</t>
        </r>
        <r>
          <rPr>
            <sz val="12"/>
            <color indexed="32"/>
            <rFont val="Meiryo UI"/>
            <family val="3"/>
            <charset val="128"/>
          </rPr>
          <t xml:space="preserve"> </t>
        </r>
        <r>
          <rPr>
            <sz val="14"/>
            <color indexed="32"/>
            <rFont val="Meiryo UI"/>
            <family val="3"/>
            <charset val="128"/>
          </rPr>
          <t xml:space="preserve">
</t>
        </r>
        <r>
          <rPr>
            <sz val="9"/>
            <color indexed="32"/>
            <rFont val="Meiryo UI"/>
            <family val="3"/>
            <charset val="128"/>
          </rPr>
          <t xml:space="preserve">    と、ｆ(X)＝０ の解、 Xa、Xb、Xc を求めるとき、係数 A、B、C、D を数値入
    力をします。    係数 "Ａ", "Ｂ", "Ｃ", "Ｄ" を入力すると、計算を行います。
　　　ｆ(X)の一次導函数 ｆ’(X)＝０ より、極大値、極小値 (X</t>
        </r>
        <r>
          <rPr>
            <vertAlign val="subscript"/>
            <sz val="11"/>
            <color indexed="32"/>
            <rFont val="Meiryo UI"/>
            <family val="3"/>
            <charset val="128"/>
          </rPr>
          <t>１</t>
        </r>
        <r>
          <rPr>
            <sz val="9"/>
            <color indexed="32"/>
            <rFont val="Meiryo UI"/>
            <family val="3"/>
            <charset val="128"/>
          </rPr>
          <t>、X</t>
        </r>
        <r>
          <rPr>
            <vertAlign val="subscript"/>
            <sz val="11"/>
            <color indexed="32"/>
            <rFont val="Meiryo UI"/>
            <family val="3"/>
            <charset val="128"/>
          </rPr>
          <t>２</t>
        </r>
        <r>
          <rPr>
            <sz val="9"/>
            <color indexed="32"/>
            <rFont val="Meiryo UI"/>
            <family val="3"/>
            <charset val="128"/>
          </rPr>
          <t>) を求め</t>
        </r>
        <r>
          <rPr>
            <sz val="16"/>
            <color indexed="32"/>
            <rFont val="Meiryo UI"/>
            <family val="3"/>
            <charset val="128"/>
          </rPr>
          <t xml:space="preserve"> </t>
        </r>
        <r>
          <rPr>
            <sz val="9"/>
            <color indexed="32"/>
            <rFont val="Meiryo UI"/>
            <family val="3"/>
            <charset val="128"/>
          </rPr>
          <t xml:space="preserve">
      ます。  ここで、ｆ’(X)＝０ の判別式 D＜０ のときは、ABS(Ｄ)で 計算し、
      虚大値、虚小値 (X</t>
        </r>
        <r>
          <rPr>
            <vertAlign val="subscript"/>
            <sz val="9"/>
            <color indexed="32"/>
            <rFont val="Meiryo UI"/>
            <family val="3"/>
            <charset val="128"/>
          </rPr>
          <t>１</t>
        </r>
        <r>
          <rPr>
            <sz val="9"/>
            <color indexed="32"/>
            <rFont val="Meiryo UI"/>
            <family val="3"/>
            <charset val="128"/>
          </rPr>
          <t>、X</t>
        </r>
        <r>
          <rPr>
            <vertAlign val="subscript"/>
            <sz val="9"/>
            <color indexed="32"/>
            <rFont val="Meiryo UI"/>
            <family val="3"/>
            <charset val="128"/>
          </rPr>
          <t>２</t>
        </r>
        <r>
          <rPr>
            <sz val="9"/>
            <color indexed="32"/>
            <rFont val="Meiryo UI"/>
            <family val="3"/>
            <charset val="128"/>
          </rPr>
          <t>) を表示します。</t>
        </r>
        <r>
          <rPr>
            <sz val="9"/>
            <color indexed="12"/>
            <rFont val="Meiryo UI"/>
            <family val="3"/>
            <charset val="128"/>
          </rPr>
          <t xml:space="preserve">
</t>
        </r>
        <r>
          <rPr>
            <sz val="9"/>
            <color indexed="32"/>
            <rFont val="Meiryo UI"/>
            <family val="3"/>
            <charset val="128"/>
          </rPr>
          <t xml:space="preserve">    次に、二次導函数 ｆ”(Ｘ)＝０ より、変曲点 X</t>
        </r>
        <r>
          <rPr>
            <vertAlign val="subscript"/>
            <sz val="10"/>
            <color indexed="32"/>
            <rFont val="Meiryo UI"/>
            <family val="3"/>
            <charset val="128"/>
          </rPr>
          <t>０</t>
        </r>
        <r>
          <rPr>
            <sz val="9"/>
            <color indexed="32"/>
            <rFont val="Meiryo UI"/>
            <family val="3"/>
            <charset val="128"/>
          </rPr>
          <t xml:space="preserve"> を求めます。</t>
        </r>
        <r>
          <rPr>
            <sz val="16"/>
            <color indexed="32"/>
            <rFont val="Meiryo UI"/>
            <family val="3"/>
            <charset val="128"/>
          </rPr>
          <t xml:space="preserve"> </t>
        </r>
        <r>
          <rPr>
            <sz val="9"/>
            <color indexed="32"/>
            <rFont val="Meiryo UI"/>
            <family val="3"/>
            <charset val="128"/>
          </rPr>
          <t xml:space="preserve">
　 　　Xa、Xb、Xc 解計算の 近似初期値を Ａ､ｆ'(X</t>
        </r>
        <r>
          <rPr>
            <vertAlign val="subscript"/>
            <sz val="9"/>
            <color indexed="32"/>
            <rFont val="Meiryo UI"/>
            <family val="3"/>
            <charset val="128"/>
          </rPr>
          <t>１</t>
        </r>
        <r>
          <rPr>
            <sz val="9"/>
            <color indexed="32"/>
            <rFont val="Meiryo UI"/>
            <family val="3"/>
            <charset val="128"/>
          </rPr>
          <t>)､ｆ'(X</t>
        </r>
        <r>
          <rPr>
            <vertAlign val="subscript"/>
            <sz val="9"/>
            <color indexed="32"/>
            <rFont val="Meiryo UI"/>
            <family val="3"/>
            <charset val="128"/>
          </rPr>
          <t>２</t>
        </r>
        <r>
          <rPr>
            <sz val="9"/>
            <color indexed="32"/>
            <rFont val="Meiryo UI"/>
            <family val="3"/>
            <charset val="128"/>
          </rPr>
          <t>)､ｆ"(X</t>
        </r>
        <r>
          <rPr>
            <vertAlign val="subscript"/>
            <sz val="9"/>
            <color indexed="32"/>
            <rFont val="Meiryo UI"/>
            <family val="3"/>
            <charset val="128"/>
          </rPr>
          <t>０</t>
        </r>
        <r>
          <rPr>
            <sz val="9"/>
            <color indexed="32"/>
            <rFont val="Meiryo UI"/>
            <family val="3"/>
            <charset val="128"/>
          </rPr>
          <t>) の 
      "正"・"零"・"負" から判断・決定して 実根解 を計算します。重根の場合は、
      これを表示します。</t>
        </r>
        <r>
          <rPr>
            <sz val="9"/>
            <color indexed="81"/>
            <rFont val="Meiryo UI"/>
            <family val="3"/>
            <charset val="128"/>
          </rPr>
          <t xml:space="preserve">
          </t>
        </r>
        <r>
          <rPr>
            <sz val="8.5"/>
            <color indexed="37"/>
            <rFont val="Meiryo UI"/>
            <family val="3"/>
            <charset val="128"/>
          </rPr>
          <t>実務例：架線弛度計算</t>
        </r>
        <r>
          <rPr>
            <sz val="16"/>
            <color indexed="81"/>
            <rFont val="Meiryo UI"/>
            <family val="3"/>
            <charset val="128"/>
          </rPr>
          <t xml:space="preserve"> </t>
        </r>
        <r>
          <rPr>
            <b/>
            <sz val="9"/>
            <color indexed="81"/>
            <rFont val="HGPｺﾞｼｯｸE"/>
            <family val="3"/>
            <charset val="128"/>
          </rPr>
          <t xml:space="preserve">
　　　　　　　　　　　　　　　　　　　　　　</t>
        </r>
        <r>
          <rPr>
            <b/>
            <sz val="9"/>
            <color indexed="81"/>
            <rFont val="Meiryo UI"/>
            <family val="3"/>
            <charset val="128"/>
          </rPr>
          <t xml:space="preserve">           </t>
        </r>
        <r>
          <rPr>
            <b/>
            <sz val="9"/>
            <color indexed="81"/>
            <rFont val="HGPｺﾞｼｯｸE"/>
            <family val="3"/>
            <charset val="128"/>
          </rPr>
          <t>　　</t>
        </r>
        <r>
          <rPr>
            <b/>
            <sz val="9"/>
            <color indexed="18"/>
            <rFont val="Times New Roman"/>
            <family val="1"/>
          </rPr>
          <t xml:space="preserve">2010. 03. 22   </t>
        </r>
        <r>
          <rPr>
            <b/>
            <i/>
            <sz val="9"/>
            <color indexed="18"/>
            <rFont val="Times New Roman"/>
            <family val="1"/>
          </rPr>
          <t xml:space="preserve">ESE  Service
 </t>
        </r>
      </text>
    </comment>
  </commentList>
</comments>
</file>

<file path=xl/sharedStrings.xml><?xml version="1.0" encoding="utf-8"?>
<sst xmlns="http://schemas.openxmlformats.org/spreadsheetml/2006/main" count="299" uniqueCount="226">
  <si>
    <r>
      <t xml:space="preserve">簡易照度計算 </t>
    </r>
    <r>
      <rPr>
        <b/>
        <sz val="12"/>
        <color indexed="18"/>
        <rFont val="HGP明朝E"/>
        <family val="1"/>
        <charset val="128"/>
      </rPr>
      <t>（平均照度法）</t>
    </r>
    <r>
      <rPr>
        <b/>
        <sz val="6"/>
        <color indexed="18"/>
        <rFont val="HGP明朝E"/>
        <family val="1"/>
        <charset val="128"/>
      </rPr>
      <t xml:space="preserve"> 　　　</t>
    </r>
    <r>
      <rPr>
        <b/>
        <sz val="14"/>
        <color indexed="18"/>
        <rFont val="HGP明朝E"/>
        <family val="1"/>
        <charset val="128"/>
      </rPr>
      <t xml:space="preserve"> </t>
    </r>
    <r>
      <rPr>
        <b/>
        <sz val="1"/>
        <color indexed="9"/>
        <rFont val="HGP明朝E"/>
        <family val="1"/>
        <charset val="128"/>
      </rPr>
      <t>.</t>
    </r>
    <rPh sb="0" eb="2">
      <t>カンイ</t>
    </rPh>
    <rPh sb="2" eb="4">
      <t>ショウド</t>
    </rPh>
    <rPh sb="4" eb="6">
      <t>ケイサン</t>
    </rPh>
    <rPh sb="8" eb="10">
      <t>ヘイキン</t>
    </rPh>
    <rPh sb="10" eb="12">
      <t>ショウド</t>
    </rPh>
    <rPh sb="12" eb="13">
      <t>ホウ</t>
    </rPh>
    <phoneticPr fontId="13"/>
  </si>
  <si>
    <t>：入力セル</t>
    <rPh sb="1" eb="3">
      <t>ニュウリョク</t>
    </rPh>
    <phoneticPr fontId="13"/>
  </si>
  <si>
    <t>：出力セル</t>
    <rPh sb="1" eb="3">
      <t>シュツリョク</t>
    </rPh>
    <phoneticPr fontId="13"/>
  </si>
  <si>
    <t>室
No.</t>
    <rPh sb="0" eb="1">
      <t>シツ</t>
    </rPh>
    <phoneticPr fontId="13"/>
  </si>
  <si>
    <t>室　　　　　　条　　　　　　件</t>
    <rPh sb="0" eb="1">
      <t>シツ</t>
    </rPh>
    <rPh sb="7" eb="8">
      <t>ジョウ</t>
    </rPh>
    <rPh sb="14" eb="15">
      <t>ケン</t>
    </rPh>
    <phoneticPr fontId="13"/>
  </si>
  <si>
    <r>
      <t xml:space="preserve">設 計
照 度
</t>
    </r>
    <r>
      <rPr>
        <b/>
        <sz val="9"/>
        <color indexed="18"/>
        <rFont val="Meiryo UI"/>
        <family val="3"/>
        <charset val="128"/>
      </rPr>
      <t>Ｅ</t>
    </r>
    <r>
      <rPr>
        <sz val="8"/>
        <color indexed="18"/>
        <rFont val="Meiryo UI"/>
        <family val="3"/>
        <charset val="128"/>
      </rPr>
      <t>[lX]</t>
    </r>
    <rPh sb="0" eb="1">
      <t>セツ</t>
    </rPh>
    <rPh sb="2" eb="3">
      <t>ケイ</t>
    </rPh>
    <rPh sb="4" eb="5">
      <t>テル</t>
    </rPh>
    <rPh sb="6" eb="7">
      <t>ド</t>
    </rPh>
    <phoneticPr fontId="13"/>
  </si>
  <si>
    <t>照　　　　　　　明　　　　　　　器　　　　　　　具</t>
    <rPh sb="0" eb="1">
      <t>テラシ</t>
    </rPh>
    <rPh sb="8" eb="9">
      <t>メイ</t>
    </rPh>
    <rPh sb="16" eb="17">
      <t>ウツワ</t>
    </rPh>
    <rPh sb="24" eb="25">
      <t>グ</t>
    </rPh>
    <phoneticPr fontId="13"/>
  </si>
  <si>
    <t>室の大きさ[ｍ]</t>
    <rPh sb="0" eb="1">
      <t>シツ</t>
    </rPh>
    <rPh sb="2" eb="3">
      <t>ダイ</t>
    </rPh>
    <phoneticPr fontId="13"/>
  </si>
  <si>
    <t>室面積</t>
    <rPh sb="0" eb="1">
      <t>シツ</t>
    </rPh>
    <rPh sb="1" eb="3">
      <t>メンセキ</t>
    </rPh>
    <phoneticPr fontId="13"/>
  </si>
  <si>
    <t>Ｋ</t>
    <phoneticPr fontId="13"/>
  </si>
  <si>
    <r>
      <t>反射率</t>
    </r>
    <r>
      <rPr>
        <b/>
        <sz val="8"/>
        <color indexed="18"/>
        <rFont val="Meiryo UI"/>
        <family val="3"/>
        <charset val="128"/>
      </rPr>
      <t>ρ</t>
    </r>
    <r>
      <rPr>
        <sz val="3"/>
        <color indexed="18"/>
        <rFont val="Meiryo UI"/>
        <family val="3"/>
        <charset val="128"/>
      </rPr>
      <t xml:space="preserve"> </t>
    </r>
    <r>
      <rPr>
        <sz val="8"/>
        <color indexed="18"/>
        <rFont val="Meiryo UI"/>
        <family val="3"/>
        <charset val="128"/>
      </rPr>
      <t>[％]</t>
    </r>
    <rPh sb="0" eb="1">
      <t>ハン</t>
    </rPh>
    <rPh sb="1" eb="2">
      <t>イ</t>
    </rPh>
    <rPh sb="2" eb="3">
      <t>リツ</t>
    </rPh>
    <phoneticPr fontId="13"/>
  </si>
  <si>
    <t>種 類</t>
    <phoneticPr fontId="13"/>
  </si>
  <si>
    <t>図面記号</t>
    <rPh sb="0" eb="2">
      <t>ズメン</t>
    </rPh>
    <rPh sb="2" eb="4">
      <t>キゴウ</t>
    </rPh>
    <phoneticPr fontId="13"/>
  </si>
  <si>
    <r>
      <t xml:space="preserve">Ｕｔ
</t>
    </r>
    <r>
      <rPr>
        <sz val="8"/>
        <color indexed="18"/>
        <rFont val="Meiryo UI"/>
        <family val="3"/>
        <charset val="128"/>
      </rPr>
      <t>[％]</t>
    </r>
    <phoneticPr fontId="13"/>
  </si>
  <si>
    <t>Ｍ</t>
    <phoneticPr fontId="13"/>
  </si>
  <si>
    <r>
      <t>Lamp</t>
    </r>
    <r>
      <rPr>
        <sz val="9"/>
        <color indexed="18"/>
        <rFont val="Meiryo UI"/>
        <family val="3"/>
        <charset val="128"/>
      </rPr>
      <t xml:space="preserve">
</t>
    </r>
    <r>
      <rPr>
        <b/>
        <sz val="8"/>
        <color indexed="18"/>
        <rFont val="Meiryo UI"/>
        <family val="3"/>
        <charset val="128"/>
      </rPr>
      <t>ｎ</t>
    </r>
    <phoneticPr fontId="13"/>
  </si>
  <si>
    <r>
      <t xml:space="preserve">光 束
</t>
    </r>
    <r>
      <rPr>
        <b/>
        <sz val="8"/>
        <color indexed="18"/>
        <rFont val="Meiryo UI"/>
        <family val="3"/>
        <charset val="128"/>
      </rPr>
      <t>Ｆ</t>
    </r>
    <r>
      <rPr>
        <sz val="8"/>
        <color indexed="18"/>
        <rFont val="Meiryo UI"/>
        <family val="3"/>
        <charset val="128"/>
      </rPr>
      <t>[lm/本]</t>
    </r>
    <rPh sb="0" eb="1">
      <t>ヒカリ</t>
    </rPh>
    <rPh sb="2" eb="3">
      <t>タバ</t>
    </rPh>
    <rPh sb="9" eb="10">
      <t>ホン</t>
    </rPh>
    <phoneticPr fontId="13"/>
  </si>
  <si>
    <t>Ｎ</t>
    <phoneticPr fontId="13"/>
  </si>
  <si>
    <r>
      <t>Ｎ</t>
    </r>
    <r>
      <rPr>
        <b/>
        <sz val="6"/>
        <color indexed="18"/>
        <rFont val="Meiryo UI"/>
        <family val="3"/>
        <charset val="128"/>
      </rPr>
      <t>0</t>
    </r>
    <phoneticPr fontId="13"/>
  </si>
  <si>
    <r>
      <t xml:space="preserve">平均照度
</t>
    </r>
    <r>
      <rPr>
        <b/>
        <sz val="8"/>
        <color indexed="18"/>
        <rFont val="Meiryo UI"/>
        <family val="3"/>
        <charset val="128"/>
      </rPr>
      <t xml:space="preserve">Ｅ </t>
    </r>
    <r>
      <rPr>
        <sz val="8"/>
        <color indexed="18"/>
        <rFont val="Meiryo UI"/>
        <family val="3"/>
        <charset val="128"/>
      </rPr>
      <t>[lx]</t>
    </r>
    <rPh sb="0" eb="2">
      <t>ヘイキン</t>
    </rPh>
    <rPh sb="2" eb="4">
      <t>ショウド</t>
    </rPh>
    <phoneticPr fontId="13"/>
  </si>
  <si>
    <r>
      <t xml:space="preserve">初期照度
</t>
    </r>
    <r>
      <rPr>
        <b/>
        <sz val="8"/>
        <color indexed="18"/>
        <rFont val="Meiryo UI"/>
        <family val="3"/>
        <charset val="128"/>
      </rPr>
      <t>Ｅ</t>
    </r>
    <r>
      <rPr>
        <sz val="6"/>
        <color indexed="18"/>
        <rFont val="Meiryo UI"/>
        <family val="3"/>
        <charset val="128"/>
      </rPr>
      <t xml:space="preserve"> </t>
    </r>
    <r>
      <rPr>
        <sz val="8"/>
        <color indexed="18"/>
        <rFont val="Meiryo UI"/>
        <family val="3"/>
        <charset val="128"/>
      </rPr>
      <t>[lx]</t>
    </r>
    <rPh sb="0" eb="2">
      <t>ショキ</t>
    </rPh>
    <rPh sb="2" eb="4">
      <t>ショウド</t>
    </rPh>
    <phoneticPr fontId="13"/>
  </si>
  <si>
    <t>間 口</t>
    <rPh sb="0" eb="1">
      <t>カン</t>
    </rPh>
    <rPh sb="2" eb="3">
      <t>コウ</t>
    </rPh>
    <phoneticPr fontId="13"/>
  </si>
  <si>
    <t>奥 行</t>
    <rPh sb="0" eb="1">
      <t>オク</t>
    </rPh>
    <rPh sb="2" eb="3">
      <t>ギョウ</t>
    </rPh>
    <phoneticPr fontId="13"/>
  </si>
  <si>
    <t>天高</t>
    <rPh sb="0" eb="1">
      <t>テン</t>
    </rPh>
    <rPh sb="1" eb="2">
      <t>タカ</t>
    </rPh>
    <phoneticPr fontId="13"/>
  </si>
  <si>
    <r>
      <t>［ｍ</t>
    </r>
    <r>
      <rPr>
        <vertAlign val="superscript"/>
        <sz val="8"/>
        <color indexed="18"/>
        <rFont val="Meiryo UI"/>
        <family val="3"/>
        <charset val="128"/>
      </rPr>
      <t>2</t>
    </r>
    <r>
      <rPr>
        <sz val="8"/>
        <color indexed="18"/>
        <rFont val="Meiryo UI"/>
        <family val="3"/>
        <charset val="128"/>
      </rPr>
      <t>］</t>
    </r>
    <phoneticPr fontId="13"/>
  </si>
  <si>
    <t>天井</t>
    <rPh sb="0" eb="1">
      <t>テン</t>
    </rPh>
    <rPh sb="1" eb="2">
      <t>セイ</t>
    </rPh>
    <phoneticPr fontId="13"/>
  </si>
  <si>
    <t>壁</t>
    <rPh sb="0" eb="1">
      <t>カベ</t>
    </rPh>
    <phoneticPr fontId="13"/>
  </si>
  <si>
    <t>床</t>
    <rPh sb="0" eb="1">
      <t>ユカ</t>
    </rPh>
    <phoneticPr fontId="13"/>
  </si>
  <si>
    <t>K</t>
    <phoneticPr fontId="13"/>
  </si>
  <si>
    <t>U</t>
    <phoneticPr fontId="13"/>
  </si>
  <si>
    <t>設計照度</t>
    <rPh sb="0" eb="2">
      <t>セッケイ</t>
    </rPh>
    <rPh sb="2" eb="4">
      <t>ショウド</t>
    </rPh>
    <phoneticPr fontId="13"/>
  </si>
  <si>
    <t>器具種類</t>
    <rPh sb="0" eb="2">
      <t>キグ</t>
    </rPh>
    <rPh sb="2" eb="4">
      <t>シュルイ</t>
    </rPh>
    <phoneticPr fontId="13"/>
  </si>
  <si>
    <t>埋込ＦＬ</t>
    <rPh sb="0" eb="2">
      <t>ウメコミ</t>
    </rPh>
    <phoneticPr fontId="13"/>
  </si>
  <si>
    <t>A-322</t>
    <phoneticPr fontId="13"/>
  </si>
  <si>
    <t xml:space="preserve"> </t>
    <phoneticPr fontId="13"/>
  </si>
  <si>
    <t>直付Ｈｆ</t>
    <rPh sb="0" eb="1">
      <t>ジカ</t>
    </rPh>
    <rPh sb="1" eb="2">
      <t>ツ</t>
    </rPh>
    <phoneticPr fontId="13"/>
  </si>
  <si>
    <t>直付ＦＬ</t>
    <rPh sb="0" eb="1">
      <t>ジカ</t>
    </rPh>
    <rPh sb="1" eb="2">
      <t>ツ</t>
    </rPh>
    <phoneticPr fontId="13"/>
  </si>
  <si>
    <t>埋込Ｈｆ</t>
    <rPh sb="0" eb="2">
      <t>ウメコミ</t>
    </rPh>
    <phoneticPr fontId="13"/>
  </si>
  <si>
    <t>A-322H</t>
    <phoneticPr fontId="13"/>
  </si>
  <si>
    <t>埋込ＤＬ</t>
    <rPh sb="0" eb="2">
      <t>ウメコミ</t>
    </rPh>
    <phoneticPr fontId="13"/>
  </si>
  <si>
    <t>ルーバー</t>
  </si>
  <si>
    <t>D-322H</t>
    <phoneticPr fontId="13"/>
  </si>
  <si>
    <t>直付ＩＨＤ</t>
    <rPh sb="0" eb="1">
      <t>ジカ</t>
    </rPh>
    <rPh sb="1" eb="2">
      <t>ツ</t>
    </rPh>
    <phoneticPr fontId="13"/>
  </si>
  <si>
    <t>d1-241</t>
    <phoneticPr fontId="13"/>
  </si>
  <si>
    <t>ルーバー</t>
    <phoneticPr fontId="13"/>
  </si>
  <si>
    <t>d1-421</t>
    <phoneticPr fontId="13"/>
  </si>
  <si>
    <t>d1-421</t>
    <phoneticPr fontId="13"/>
  </si>
  <si>
    <r>
      <t>インピーダンス合成計算　　　　　　</t>
    </r>
    <r>
      <rPr>
        <b/>
        <sz val="1"/>
        <color indexed="9"/>
        <rFont val="HGP明朝E"/>
        <family val="1"/>
        <charset val="128"/>
      </rPr>
      <t>.</t>
    </r>
    <r>
      <rPr>
        <b/>
        <sz val="6"/>
        <color indexed="18"/>
        <rFont val="HGP明朝E"/>
        <family val="1"/>
        <charset val="128"/>
      </rPr>
      <t/>
    </r>
    <rPh sb="7" eb="8">
      <t>ゴウ</t>
    </rPh>
    <rPh sb="8" eb="9">
      <t>シゲル</t>
    </rPh>
    <rPh sb="9" eb="11">
      <t>ケイサン</t>
    </rPh>
    <phoneticPr fontId="13"/>
  </si>
  <si>
    <r>
      <t>（Ｚ）</t>
    </r>
    <r>
      <rPr>
        <b/>
        <vertAlign val="superscript"/>
        <sz val="11"/>
        <color rgb="FF0033CC"/>
        <rFont val="ＭＳ Ｐ明朝"/>
        <family val="1"/>
        <charset val="128"/>
      </rPr>
      <t>ｎ</t>
    </r>
    <r>
      <rPr>
        <b/>
        <sz val="9"/>
        <rFont val="ＭＳ Ｐ明朝"/>
        <family val="1"/>
        <charset val="128"/>
      </rPr>
      <t>＝（Ｚ</t>
    </r>
    <r>
      <rPr>
        <b/>
        <vertAlign val="subscript"/>
        <sz val="11"/>
        <rFont val="ＭＳ Ｐ明朝"/>
        <family val="1"/>
        <charset val="128"/>
      </rPr>
      <t>1</t>
    </r>
    <r>
      <rPr>
        <b/>
        <sz val="9"/>
        <rFont val="ＭＳ Ｐ明朝"/>
        <family val="1"/>
        <charset val="128"/>
      </rPr>
      <t>）</t>
    </r>
    <r>
      <rPr>
        <b/>
        <vertAlign val="superscript"/>
        <sz val="11"/>
        <color rgb="FF0033CC"/>
        <rFont val="ＭＳ Ｐ明朝"/>
        <family val="1"/>
        <charset val="128"/>
      </rPr>
      <t>ｎ</t>
    </r>
    <r>
      <rPr>
        <b/>
        <sz val="9"/>
        <rFont val="ＭＳ Ｐ明朝"/>
        <family val="1"/>
        <charset val="128"/>
      </rPr>
      <t>＋（Ｚ</t>
    </r>
    <r>
      <rPr>
        <b/>
        <vertAlign val="subscript"/>
        <sz val="11"/>
        <rFont val="ＭＳ Ｐ明朝"/>
        <family val="1"/>
        <charset val="128"/>
      </rPr>
      <t>2</t>
    </r>
    <r>
      <rPr>
        <b/>
        <sz val="9"/>
        <rFont val="ＭＳ Ｐ明朝"/>
        <family val="1"/>
        <charset val="128"/>
      </rPr>
      <t>）</t>
    </r>
    <r>
      <rPr>
        <b/>
        <vertAlign val="superscript"/>
        <sz val="11"/>
        <color rgb="FF0033CC"/>
        <rFont val="ＭＳ Ｐ明朝"/>
        <family val="1"/>
        <charset val="128"/>
      </rPr>
      <t>ｎ</t>
    </r>
    <rPh sb="1" eb="2">
      <t>・</t>
    </rPh>
    <phoneticPr fontId="13"/>
  </si>
  <si>
    <r>
      <t xml:space="preserve">直列回路 （Series　circuit) </t>
    </r>
    <r>
      <rPr>
        <b/>
        <sz val="6"/>
        <color indexed="12"/>
        <rFont val="ＭＳ Ｐ明朝"/>
        <family val="1"/>
        <charset val="128"/>
      </rPr>
      <t xml:space="preserve"> </t>
    </r>
    <r>
      <rPr>
        <b/>
        <sz val="9"/>
        <color indexed="12"/>
        <rFont val="ＭＳ Ｐ明朝"/>
        <family val="1"/>
        <charset val="128"/>
      </rPr>
      <t xml:space="preserve">……… </t>
    </r>
    <r>
      <rPr>
        <b/>
        <sz val="10"/>
        <color indexed="12"/>
        <rFont val="ＭＳ Ｐ明朝"/>
        <family val="1"/>
        <charset val="128"/>
      </rPr>
      <t>ｎ</t>
    </r>
    <r>
      <rPr>
        <b/>
        <sz val="9"/>
        <color indexed="12"/>
        <rFont val="ＭＳ Ｐ明朝"/>
        <family val="1"/>
        <charset val="128"/>
      </rPr>
      <t>＝１</t>
    </r>
    <phoneticPr fontId="13"/>
  </si>
  <si>
    <r>
      <t>合成インピーダンスを Ｚ とすると、Ｅ＝ＩＺ より Ｅ＝Ｅ</t>
    </r>
    <r>
      <rPr>
        <b/>
        <vertAlign val="subscript"/>
        <sz val="11"/>
        <rFont val="ＭＳ Ｐ明朝"/>
        <family val="1"/>
        <charset val="128"/>
      </rPr>
      <t>1</t>
    </r>
    <r>
      <rPr>
        <b/>
        <sz val="9"/>
        <rFont val="ＭＳ Ｐ明朝"/>
        <family val="1"/>
        <charset val="128"/>
      </rPr>
      <t>＋Ｅ</t>
    </r>
    <r>
      <rPr>
        <b/>
        <vertAlign val="subscript"/>
        <sz val="11"/>
        <rFont val="ＭＳ Ｐ明朝"/>
        <family val="1"/>
        <charset val="128"/>
      </rPr>
      <t>2</t>
    </r>
    <phoneticPr fontId="13"/>
  </si>
  <si>
    <t>直列回路</t>
    <phoneticPr fontId="2"/>
  </si>
  <si>
    <t>並列回路</t>
    <phoneticPr fontId="2"/>
  </si>
  <si>
    <r>
      <t>ＩＺ＝Ｅ</t>
    </r>
    <r>
      <rPr>
        <b/>
        <vertAlign val="subscript"/>
        <sz val="11"/>
        <rFont val="ＭＳ Ｐ明朝"/>
        <family val="1"/>
        <charset val="128"/>
      </rPr>
      <t>1</t>
    </r>
    <r>
      <rPr>
        <b/>
        <sz val="9"/>
        <rFont val="ＭＳ Ｐ明朝"/>
        <family val="1"/>
        <charset val="128"/>
      </rPr>
      <t>＋Ｅ</t>
    </r>
    <r>
      <rPr>
        <b/>
        <vertAlign val="subscript"/>
        <sz val="11"/>
        <rFont val="ＭＳ Ｐ明朝"/>
        <family val="1"/>
        <charset val="128"/>
      </rPr>
      <t>2</t>
    </r>
    <r>
      <rPr>
        <b/>
        <sz val="9"/>
        <rFont val="ＭＳ Ｐ明朝"/>
        <family val="1"/>
        <charset val="128"/>
      </rPr>
      <t>＝ＩＺ</t>
    </r>
    <r>
      <rPr>
        <b/>
        <vertAlign val="subscript"/>
        <sz val="11"/>
        <rFont val="ＭＳ Ｐ明朝"/>
        <family val="1"/>
        <charset val="128"/>
      </rPr>
      <t>1</t>
    </r>
    <r>
      <rPr>
        <b/>
        <sz val="9"/>
        <rFont val="ＭＳ Ｐ明朝"/>
        <family val="1"/>
        <charset val="128"/>
      </rPr>
      <t>＋ＩＺ</t>
    </r>
    <r>
      <rPr>
        <b/>
        <vertAlign val="subscript"/>
        <sz val="11"/>
        <rFont val="ＭＳ Ｐ明朝"/>
        <family val="1"/>
        <charset val="128"/>
      </rPr>
      <t>2</t>
    </r>
    <r>
      <rPr>
        <b/>
        <sz val="9"/>
        <rFont val="ＭＳ Ｐ明朝"/>
        <family val="1"/>
        <charset val="128"/>
      </rPr>
      <t xml:space="preserve"> であるから、Ｚ＝Ｚ</t>
    </r>
    <r>
      <rPr>
        <b/>
        <vertAlign val="subscript"/>
        <sz val="11"/>
        <rFont val="ＭＳ Ｐ明朝"/>
        <family val="1"/>
        <charset val="128"/>
      </rPr>
      <t>1</t>
    </r>
    <r>
      <rPr>
        <b/>
        <sz val="9"/>
        <rFont val="ＭＳ Ｐ明朝"/>
        <family val="1"/>
        <charset val="128"/>
      </rPr>
      <t>＋Ｚ</t>
    </r>
    <r>
      <rPr>
        <b/>
        <vertAlign val="subscript"/>
        <sz val="11"/>
        <rFont val="ＭＳ Ｐ明朝"/>
        <family val="1"/>
        <charset val="128"/>
      </rPr>
      <t>2</t>
    </r>
    <phoneticPr fontId="13"/>
  </si>
  <si>
    <r>
      <t xml:space="preserve">並列回路 （Parallel circuit) ……… </t>
    </r>
    <r>
      <rPr>
        <b/>
        <sz val="10"/>
        <color indexed="12"/>
        <rFont val="ＭＳ Ｐ明朝"/>
        <family val="1"/>
        <charset val="128"/>
      </rPr>
      <t>ｎ</t>
    </r>
    <r>
      <rPr>
        <b/>
        <sz val="9"/>
        <color indexed="12"/>
        <rFont val="ＭＳ Ｐ明朝"/>
        <family val="1"/>
        <charset val="128"/>
      </rPr>
      <t>＝-１</t>
    </r>
    <phoneticPr fontId="13"/>
  </si>
  <si>
    <r>
      <t>合成インピーダンスを Ｚ とすると、Ｅ＝ＩＺ より Ｉ＝Ｉ</t>
    </r>
    <r>
      <rPr>
        <b/>
        <vertAlign val="subscript"/>
        <sz val="11"/>
        <rFont val="ＭＳ Ｐ明朝"/>
        <family val="1"/>
        <charset val="128"/>
      </rPr>
      <t>1</t>
    </r>
    <r>
      <rPr>
        <b/>
        <sz val="9"/>
        <rFont val="ＭＳ Ｐ明朝"/>
        <family val="1"/>
        <charset val="128"/>
      </rPr>
      <t>＋Ｉ</t>
    </r>
    <r>
      <rPr>
        <b/>
        <vertAlign val="subscript"/>
        <sz val="11"/>
        <rFont val="ＭＳ Ｐ明朝"/>
        <family val="1"/>
        <charset val="128"/>
      </rPr>
      <t xml:space="preserve">2 </t>
    </r>
    <r>
      <rPr>
        <b/>
        <vertAlign val="subscript"/>
        <sz val="9"/>
        <rFont val="ＭＳ Ｐ明朝"/>
        <family val="1"/>
        <charset val="128"/>
      </rPr>
      <t xml:space="preserve">、 </t>
    </r>
    <r>
      <rPr>
        <b/>
        <sz val="9"/>
        <rFont val="ＭＳ Ｐ明朝"/>
        <family val="1"/>
        <charset val="128"/>
      </rPr>
      <t>ＩＺ＝(Ｉ</t>
    </r>
    <r>
      <rPr>
        <b/>
        <vertAlign val="subscript"/>
        <sz val="11"/>
        <rFont val="ＭＳ Ｐ明朝"/>
        <family val="1"/>
        <charset val="128"/>
      </rPr>
      <t>1</t>
    </r>
    <r>
      <rPr>
        <b/>
        <sz val="9"/>
        <rFont val="ＭＳ Ｐ明朝"/>
        <family val="1"/>
        <charset val="128"/>
      </rPr>
      <t>＋Ｉ</t>
    </r>
    <r>
      <rPr>
        <b/>
        <vertAlign val="subscript"/>
        <sz val="11"/>
        <rFont val="ＭＳ Ｐ明朝"/>
        <family val="1"/>
        <charset val="128"/>
      </rPr>
      <t>2</t>
    </r>
    <r>
      <rPr>
        <b/>
        <sz val="9"/>
        <rFont val="ＭＳ Ｐ明朝"/>
        <family val="1"/>
        <charset val="128"/>
      </rPr>
      <t>)Ｚ ，Ｉ</t>
    </r>
    <r>
      <rPr>
        <b/>
        <vertAlign val="subscript"/>
        <sz val="11"/>
        <rFont val="ＭＳ Ｐ明朝"/>
        <family val="1"/>
        <charset val="128"/>
      </rPr>
      <t>1</t>
    </r>
    <r>
      <rPr>
        <b/>
        <sz val="9"/>
        <rFont val="ＭＳ Ｐ明朝"/>
        <family val="1"/>
        <charset val="128"/>
      </rPr>
      <t>＝Ｅ／Ｚ</t>
    </r>
    <r>
      <rPr>
        <b/>
        <vertAlign val="subscript"/>
        <sz val="11"/>
        <rFont val="ＭＳ Ｐ明朝"/>
        <family val="1"/>
        <charset val="128"/>
      </rPr>
      <t>1</t>
    </r>
    <r>
      <rPr>
        <b/>
        <sz val="9"/>
        <rFont val="ＭＳ Ｐ明朝"/>
        <family val="1"/>
        <charset val="128"/>
      </rPr>
      <t xml:space="preserve"> ，Ｉ</t>
    </r>
    <r>
      <rPr>
        <b/>
        <vertAlign val="subscript"/>
        <sz val="11"/>
        <rFont val="ＭＳ Ｐ明朝"/>
        <family val="1"/>
        <charset val="128"/>
      </rPr>
      <t>2</t>
    </r>
    <r>
      <rPr>
        <b/>
        <sz val="9"/>
        <rFont val="ＭＳ Ｐ明朝"/>
        <family val="1"/>
        <charset val="128"/>
      </rPr>
      <t>＝Ｅ／Ｚ</t>
    </r>
    <r>
      <rPr>
        <b/>
        <vertAlign val="subscript"/>
        <sz val="11"/>
        <rFont val="ＭＳ Ｐ明朝"/>
        <family val="1"/>
        <charset val="128"/>
      </rPr>
      <t>2</t>
    </r>
    <r>
      <rPr>
        <b/>
        <sz val="9"/>
        <rFont val="ＭＳ Ｐ明朝"/>
        <family val="1"/>
        <charset val="128"/>
      </rPr>
      <t xml:space="preserve"> より</t>
    </r>
    <phoneticPr fontId="13"/>
  </si>
  <si>
    <r>
      <t>Ｅ＝{(Ｅ／Ｚ</t>
    </r>
    <r>
      <rPr>
        <b/>
        <vertAlign val="subscript"/>
        <sz val="11"/>
        <rFont val="ＭＳ Ｐ明朝"/>
        <family val="1"/>
        <charset val="128"/>
      </rPr>
      <t>1</t>
    </r>
    <r>
      <rPr>
        <b/>
        <sz val="9"/>
        <rFont val="ＭＳ Ｐ明朝"/>
        <family val="1"/>
        <charset val="128"/>
      </rPr>
      <t>)＋(Ｅ／Ｚ</t>
    </r>
    <r>
      <rPr>
        <b/>
        <vertAlign val="subscript"/>
        <sz val="11"/>
        <rFont val="ＭＳ Ｐ明朝"/>
        <family val="1"/>
        <charset val="128"/>
      </rPr>
      <t>2</t>
    </r>
    <r>
      <rPr>
        <b/>
        <sz val="9"/>
        <rFont val="ＭＳ Ｐ明朝"/>
        <family val="1"/>
        <charset val="128"/>
      </rPr>
      <t>)}Ｚ であるから、１／Ｚ＝１／Ｚ</t>
    </r>
    <r>
      <rPr>
        <b/>
        <vertAlign val="subscript"/>
        <sz val="11"/>
        <rFont val="ＭＳ Ｐ明朝"/>
        <family val="1"/>
        <charset val="128"/>
      </rPr>
      <t>1</t>
    </r>
    <r>
      <rPr>
        <b/>
        <sz val="9"/>
        <rFont val="ＭＳ Ｐ明朝"/>
        <family val="1"/>
        <charset val="128"/>
      </rPr>
      <t>＋１／Ｚ</t>
    </r>
    <r>
      <rPr>
        <b/>
        <vertAlign val="subscript"/>
        <sz val="11"/>
        <rFont val="ＭＳ Ｐ明朝"/>
        <family val="1"/>
        <charset val="128"/>
      </rPr>
      <t>2</t>
    </r>
    <phoneticPr fontId="13"/>
  </si>
  <si>
    <r>
      <t>直列回路の Impedance 合成 ： Ｚ＝Ｚ</t>
    </r>
    <r>
      <rPr>
        <b/>
        <vertAlign val="subscript"/>
        <sz val="11"/>
        <color indexed="12"/>
        <rFont val="ＭＳ Ｐ明朝"/>
        <family val="1"/>
        <charset val="128"/>
      </rPr>
      <t>1</t>
    </r>
    <r>
      <rPr>
        <b/>
        <sz val="9"/>
        <color indexed="12"/>
        <rFont val="ＭＳ Ｐ明朝"/>
        <family val="1"/>
        <charset val="128"/>
      </rPr>
      <t>＋Ｚ</t>
    </r>
    <r>
      <rPr>
        <b/>
        <vertAlign val="subscript"/>
        <sz val="11"/>
        <color indexed="12"/>
        <rFont val="ＭＳ Ｐ明朝"/>
        <family val="1"/>
        <charset val="128"/>
      </rPr>
      <t>2</t>
    </r>
    <rPh sb="16" eb="18">
      <t>ゴウセイ</t>
    </rPh>
    <phoneticPr fontId="13"/>
  </si>
  <si>
    <r>
      <t>Ｚ</t>
    </r>
    <r>
      <rPr>
        <b/>
        <vertAlign val="subscript"/>
        <sz val="11"/>
        <rFont val="ＭＳ Ｐ明朝"/>
        <family val="1"/>
        <charset val="128"/>
      </rPr>
      <t>１</t>
    </r>
    <r>
      <rPr>
        <b/>
        <sz val="9"/>
        <rFont val="ＭＳ Ｐ明朝"/>
        <family val="1"/>
        <charset val="128"/>
      </rPr>
      <t>＝Ｒ</t>
    </r>
    <r>
      <rPr>
        <b/>
        <vertAlign val="subscript"/>
        <sz val="11"/>
        <rFont val="ＭＳ Ｐ明朝"/>
        <family val="1"/>
        <charset val="128"/>
      </rPr>
      <t>1</t>
    </r>
    <r>
      <rPr>
        <b/>
        <sz val="9"/>
        <rFont val="ＭＳ Ｐ明朝"/>
        <family val="1"/>
        <charset val="128"/>
      </rPr>
      <t>＋jＸ</t>
    </r>
    <r>
      <rPr>
        <b/>
        <vertAlign val="subscript"/>
        <sz val="11"/>
        <rFont val="ＭＳ Ｐ明朝"/>
        <family val="1"/>
        <charset val="128"/>
      </rPr>
      <t xml:space="preserve">1 </t>
    </r>
    <r>
      <rPr>
        <b/>
        <sz val="9"/>
        <rFont val="ＭＳ Ｐ明朝"/>
        <family val="1"/>
        <charset val="128"/>
      </rPr>
      <t>， Ｚ</t>
    </r>
    <r>
      <rPr>
        <b/>
        <vertAlign val="subscript"/>
        <sz val="11"/>
        <rFont val="ＭＳ Ｐ明朝"/>
        <family val="1"/>
        <charset val="128"/>
      </rPr>
      <t>2</t>
    </r>
    <r>
      <rPr>
        <b/>
        <sz val="9"/>
        <rFont val="ＭＳ Ｐ明朝"/>
        <family val="1"/>
        <charset val="128"/>
      </rPr>
      <t>＝Ｒ</t>
    </r>
    <r>
      <rPr>
        <b/>
        <vertAlign val="subscript"/>
        <sz val="11"/>
        <rFont val="ＭＳ Ｐ明朝"/>
        <family val="1"/>
        <charset val="128"/>
      </rPr>
      <t>2</t>
    </r>
    <r>
      <rPr>
        <b/>
        <sz val="9"/>
        <rFont val="ＭＳ Ｐ明朝"/>
        <family val="1"/>
        <charset val="128"/>
      </rPr>
      <t>＋jＸ</t>
    </r>
    <r>
      <rPr>
        <b/>
        <vertAlign val="subscript"/>
        <sz val="11"/>
        <rFont val="ＭＳ Ｐ明朝"/>
        <family val="1"/>
        <charset val="128"/>
      </rPr>
      <t>2　</t>
    </r>
    <r>
      <rPr>
        <b/>
        <sz val="9"/>
        <rFont val="ＭＳ Ｐ明朝"/>
        <family val="1"/>
        <charset val="128"/>
      </rPr>
      <t xml:space="preserve"> </t>
    </r>
    <r>
      <rPr>
        <b/>
        <sz val="6"/>
        <rFont val="ＭＳ Ｐ明朝"/>
        <family val="1"/>
        <charset val="128"/>
      </rPr>
      <t xml:space="preserve"> </t>
    </r>
    <r>
      <rPr>
        <b/>
        <sz val="9"/>
        <rFont val="ＭＳ Ｐ明朝"/>
        <family val="1"/>
        <charset val="128"/>
      </rPr>
      <t>のとき　　Ｚ＝(Ｒ</t>
    </r>
    <r>
      <rPr>
        <b/>
        <vertAlign val="subscript"/>
        <sz val="11"/>
        <rFont val="ＭＳ Ｐ明朝"/>
        <family val="1"/>
        <charset val="128"/>
      </rPr>
      <t>1</t>
    </r>
    <r>
      <rPr>
        <b/>
        <sz val="9"/>
        <rFont val="ＭＳ Ｐ明朝"/>
        <family val="1"/>
        <charset val="128"/>
      </rPr>
      <t>＋Ｒ</t>
    </r>
    <r>
      <rPr>
        <b/>
        <vertAlign val="subscript"/>
        <sz val="11"/>
        <rFont val="ＭＳ Ｐ明朝"/>
        <family val="1"/>
        <charset val="128"/>
      </rPr>
      <t>2</t>
    </r>
    <r>
      <rPr>
        <b/>
        <sz val="9"/>
        <rFont val="ＭＳ Ｐ明朝"/>
        <family val="1"/>
        <charset val="128"/>
      </rPr>
      <t>)＋j（Ｘ</t>
    </r>
    <r>
      <rPr>
        <b/>
        <vertAlign val="subscript"/>
        <sz val="11"/>
        <rFont val="ＭＳ Ｐ明朝"/>
        <family val="1"/>
        <charset val="128"/>
      </rPr>
      <t>1</t>
    </r>
    <r>
      <rPr>
        <b/>
        <sz val="9"/>
        <rFont val="ＭＳ Ｐ明朝"/>
        <family val="1"/>
        <charset val="128"/>
      </rPr>
      <t>＋Ｘ</t>
    </r>
    <r>
      <rPr>
        <b/>
        <vertAlign val="subscript"/>
        <sz val="11"/>
        <rFont val="ＭＳ Ｐ明朝"/>
        <family val="1"/>
        <charset val="128"/>
      </rPr>
      <t>2</t>
    </r>
    <r>
      <rPr>
        <b/>
        <sz val="9"/>
        <rFont val="ＭＳ Ｐ明朝"/>
        <family val="1"/>
        <charset val="128"/>
      </rPr>
      <t>）</t>
    </r>
    <phoneticPr fontId="13"/>
  </si>
  <si>
    <r>
      <t>cosφ＝(Ｒ</t>
    </r>
    <r>
      <rPr>
        <b/>
        <vertAlign val="subscript"/>
        <sz val="11"/>
        <rFont val="ＭＳ Ｐ明朝"/>
        <family val="1"/>
        <charset val="128"/>
      </rPr>
      <t>1</t>
    </r>
    <r>
      <rPr>
        <b/>
        <sz val="9"/>
        <rFont val="ＭＳ Ｐ明朝"/>
        <family val="1"/>
        <charset val="128"/>
      </rPr>
      <t>＋Ｒ</t>
    </r>
    <r>
      <rPr>
        <b/>
        <vertAlign val="subscript"/>
        <sz val="11"/>
        <rFont val="ＭＳ Ｐ明朝"/>
        <family val="1"/>
        <charset val="128"/>
      </rPr>
      <t>2</t>
    </r>
    <r>
      <rPr>
        <b/>
        <sz val="9"/>
        <rFont val="ＭＳ Ｐ明朝"/>
        <family val="1"/>
        <charset val="128"/>
      </rPr>
      <t>)／Ｚ</t>
    </r>
    <phoneticPr fontId="13"/>
  </si>
  <si>
    <t>F-1</t>
  </si>
  <si>
    <r>
      <t>Ｚ</t>
    </r>
    <r>
      <rPr>
        <b/>
        <vertAlign val="subscript"/>
        <sz val="11"/>
        <rFont val="ＭＳ Ｐ明朝"/>
        <family val="1"/>
        <charset val="128"/>
      </rPr>
      <t>１</t>
    </r>
    <r>
      <rPr>
        <b/>
        <sz val="9"/>
        <rFont val="ＭＳ Ｐ明朝"/>
        <family val="1"/>
        <charset val="128"/>
      </rPr>
      <t>＝Ｒ</t>
    </r>
    <r>
      <rPr>
        <b/>
        <vertAlign val="subscript"/>
        <sz val="11"/>
        <rFont val="ＭＳ Ｐ明朝"/>
        <family val="1"/>
        <charset val="128"/>
      </rPr>
      <t>1</t>
    </r>
    <r>
      <rPr>
        <b/>
        <sz val="9"/>
        <rFont val="ＭＳ Ｐ明朝"/>
        <family val="1"/>
        <charset val="128"/>
      </rPr>
      <t>＋jＸ</t>
    </r>
    <r>
      <rPr>
        <b/>
        <vertAlign val="subscript"/>
        <sz val="11"/>
        <rFont val="ＭＳ Ｐ明朝"/>
        <family val="1"/>
        <charset val="128"/>
      </rPr>
      <t xml:space="preserve">1 </t>
    </r>
    <r>
      <rPr>
        <b/>
        <sz val="9"/>
        <rFont val="ＭＳ Ｐ明朝"/>
        <family val="1"/>
        <charset val="128"/>
      </rPr>
      <t>， Ｚ</t>
    </r>
    <r>
      <rPr>
        <b/>
        <vertAlign val="subscript"/>
        <sz val="11"/>
        <rFont val="ＭＳ Ｐ明朝"/>
        <family val="1"/>
        <charset val="128"/>
      </rPr>
      <t>2</t>
    </r>
    <r>
      <rPr>
        <b/>
        <sz val="9"/>
        <rFont val="ＭＳ Ｐ明朝"/>
        <family val="1"/>
        <charset val="128"/>
      </rPr>
      <t>＝1／jＸ</t>
    </r>
    <r>
      <rPr>
        <b/>
        <vertAlign val="subscript"/>
        <sz val="11"/>
        <rFont val="ＭＳ Ｐ明朝"/>
        <family val="1"/>
        <charset val="128"/>
      </rPr>
      <t>C</t>
    </r>
    <r>
      <rPr>
        <b/>
        <sz val="9"/>
        <rFont val="ＭＳ Ｐ明朝"/>
        <family val="1"/>
        <charset val="128"/>
      </rPr>
      <t xml:space="preserve">     のとき　　Ｚ＝Ｒ</t>
    </r>
    <r>
      <rPr>
        <b/>
        <vertAlign val="subscript"/>
        <sz val="11"/>
        <rFont val="ＭＳ Ｐ明朝"/>
        <family val="1"/>
        <charset val="128"/>
      </rPr>
      <t>1</t>
    </r>
    <r>
      <rPr>
        <b/>
        <sz val="9"/>
        <rFont val="ＭＳ Ｐ明朝"/>
        <family val="1"/>
        <charset val="128"/>
      </rPr>
      <t>＋j｛Ｘ</t>
    </r>
    <r>
      <rPr>
        <b/>
        <vertAlign val="subscript"/>
        <sz val="11"/>
        <rFont val="ＭＳ Ｐ明朝"/>
        <family val="1"/>
        <charset val="128"/>
      </rPr>
      <t>1</t>
    </r>
    <r>
      <rPr>
        <b/>
        <sz val="9"/>
        <rFont val="ＭＳ Ｐ明朝"/>
        <family val="1"/>
        <charset val="128"/>
      </rPr>
      <t>-（１／Ｘ</t>
    </r>
    <r>
      <rPr>
        <b/>
        <vertAlign val="subscript"/>
        <sz val="11"/>
        <rFont val="ＭＳ Ｐ明朝"/>
        <family val="1"/>
        <charset val="128"/>
      </rPr>
      <t>C</t>
    </r>
    <r>
      <rPr>
        <b/>
        <sz val="9"/>
        <rFont val="ＭＳ Ｐ明朝"/>
        <family val="1"/>
        <charset val="128"/>
      </rPr>
      <t xml:space="preserve">）｝ </t>
    </r>
    <phoneticPr fontId="13"/>
  </si>
  <si>
    <r>
      <t>cosφ＝Ｒ</t>
    </r>
    <r>
      <rPr>
        <b/>
        <vertAlign val="subscript"/>
        <sz val="11"/>
        <rFont val="ＭＳ Ｐ明朝"/>
        <family val="1"/>
        <charset val="128"/>
      </rPr>
      <t>1</t>
    </r>
    <r>
      <rPr>
        <b/>
        <sz val="9"/>
        <rFont val="ＭＳ Ｐ明朝"/>
        <family val="1"/>
        <charset val="128"/>
      </rPr>
      <t>／Ｚ</t>
    </r>
    <phoneticPr fontId="13"/>
  </si>
  <si>
    <t>F-2</t>
  </si>
  <si>
    <r>
      <t>並列回路の Impedance 合成 ： １／Ｚ＝１／Ｚ</t>
    </r>
    <r>
      <rPr>
        <b/>
        <vertAlign val="subscript"/>
        <sz val="11"/>
        <color indexed="12"/>
        <rFont val="ＭＳ Ｐ明朝"/>
        <family val="1"/>
        <charset val="128"/>
      </rPr>
      <t>1</t>
    </r>
    <r>
      <rPr>
        <b/>
        <sz val="9"/>
        <color indexed="12"/>
        <rFont val="ＭＳ Ｐ明朝"/>
        <family val="1"/>
        <charset val="128"/>
      </rPr>
      <t>＋１／Ｚ</t>
    </r>
    <r>
      <rPr>
        <b/>
        <vertAlign val="subscript"/>
        <sz val="11"/>
        <color indexed="12"/>
        <rFont val="ＭＳ Ｐ明朝"/>
        <family val="1"/>
        <charset val="128"/>
      </rPr>
      <t>2</t>
    </r>
    <rPh sb="0" eb="2">
      <t>ヘイレツ</t>
    </rPh>
    <rPh sb="16" eb="18">
      <t>ゴウセイ</t>
    </rPh>
    <phoneticPr fontId="13"/>
  </si>
  <si>
    <r>
      <t>Ｚ</t>
    </r>
    <r>
      <rPr>
        <b/>
        <vertAlign val="subscript"/>
        <sz val="11"/>
        <rFont val="ＭＳ Ｐ明朝"/>
        <family val="1"/>
        <charset val="128"/>
      </rPr>
      <t>１</t>
    </r>
    <r>
      <rPr>
        <b/>
        <sz val="9"/>
        <rFont val="ＭＳ Ｐ明朝"/>
        <family val="1"/>
        <charset val="128"/>
      </rPr>
      <t>＝Ｒ</t>
    </r>
    <r>
      <rPr>
        <b/>
        <vertAlign val="subscript"/>
        <sz val="11"/>
        <rFont val="ＭＳ Ｐ明朝"/>
        <family val="1"/>
        <charset val="128"/>
      </rPr>
      <t>1</t>
    </r>
    <r>
      <rPr>
        <b/>
        <sz val="9"/>
        <rFont val="ＭＳ Ｐ明朝"/>
        <family val="1"/>
        <charset val="128"/>
      </rPr>
      <t>＋jＸ</t>
    </r>
    <r>
      <rPr>
        <b/>
        <vertAlign val="subscript"/>
        <sz val="11"/>
        <rFont val="ＭＳ Ｐ明朝"/>
        <family val="1"/>
        <charset val="128"/>
      </rPr>
      <t xml:space="preserve">1 </t>
    </r>
    <r>
      <rPr>
        <b/>
        <sz val="9"/>
        <rFont val="ＭＳ Ｐ明朝"/>
        <family val="1"/>
        <charset val="128"/>
      </rPr>
      <t>， Ｚ</t>
    </r>
    <r>
      <rPr>
        <b/>
        <vertAlign val="subscript"/>
        <sz val="11"/>
        <rFont val="ＭＳ Ｐ明朝"/>
        <family val="1"/>
        <charset val="128"/>
      </rPr>
      <t>2</t>
    </r>
    <r>
      <rPr>
        <b/>
        <sz val="9"/>
        <rFont val="ＭＳ Ｐ明朝"/>
        <family val="1"/>
        <charset val="128"/>
      </rPr>
      <t>＝Ｒ</t>
    </r>
    <r>
      <rPr>
        <b/>
        <vertAlign val="subscript"/>
        <sz val="11"/>
        <rFont val="ＭＳ Ｐ明朝"/>
        <family val="1"/>
        <charset val="128"/>
      </rPr>
      <t>2</t>
    </r>
    <r>
      <rPr>
        <b/>
        <sz val="9"/>
        <rFont val="ＭＳ Ｐ明朝"/>
        <family val="1"/>
        <charset val="128"/>
      </rPr>
      <t>＋jＸ</t>
    </r>
    <r>
      <rPr>
        <b/>
        <vertAlign val="subscript"/>
        <sz val="11"/>
        <rFont val="ＭＳ Ｐ明朝"/>
        <family val="1"/>
        <charset val="128"/>
      </rPr>
      <t>2　</t>
    </r>
    <r>
      <rPr>
        <b/>
        <sz val="9"/>
        <rFont val="ＭＳ Ｐ明朝"/>
        <family val="1"/>
        <charset val="128"/>
      </rPr>
      <t xml:space="preserve"> </t>
    </r>
    <r>
      <rPr>
        <b/>
        <sz val="6"/>
        <rFont val="ＭＳ Ｐ明朝"/>
        <family val="1"/>
        <charset val="128"/>
      </rPr>
      <t xml:space="preserve"> </t>
    </r>
    <r>
      <rPr>
        <b/>
        <sz val="9"/>
        <rFont val="ＭＳ Ｐ明朝"/>
        <family val="1"/>
        <charset val="128"/>
      </rPr>
      <t>のとき</t>
    </r>
    <phoneticPr fontId="13"/>
  </si>
  <si>
    <r>
      <t>cosφ＝[{R</t>
    </r>
    <r>
      <rPr>
        <b/>
        <vertAlign val="subscript"/>
        <sz val="11"/>
        <rFont val="ＭＳ Ｐ明朝"/>
        <family val="1"/>
        <charset val="128"/>
      </rPr>
      <t>1</t>
    </r>
    <r>
      <rPr>
        <b/>
        <sz val="9"/>
        <rFont val="ＭＳ Ｐ明朝"/>
        <family val="1"/>
        <charset val="128"/>
      </rPr>
      <t>(R</t>
    </r>
    <r>
      <rPr>
        <b/>
        <vertAlign val="subscript"/>
        <sz val="11"/>
        <rFont val="ＭＳ Ｐ明朝"/>
        <family val="1"/>
        <charset val="128"/>
      </rPr>
      <t>2</t>
    </r>
    <r>
      <rPr>
        <b/>
        <vertAlign val="superscript"/>
        <sz val="11"/>
        <rFont val="ＭＳ Ｐ明朝"/>
        <family val="1"/>
        <charset val="128"/>
      </rPr>
      <t>2</t>
    </r>
    <r>
      <rPr>
        <b/>
        <sz val="9"/>
        <rFont val="ＭＳ Ｐ明朝"/>
        <family val="1"/>
        <charset val="128"/>
      </rPr>
      <t>+X</t>
    </r>
    <r>
      <rPr>
        <b/>
        <vertAlign val="subscript"/>
        <sz val="11"/>
        <rFont val="ＭＳ Ｐ明朝"/>
        <family val="1"/>
        <charset val="128"/>
      </rPr>
      <t>2</t>
    </r>
    <r>
      <rPr>
        <b/>
        <vertAlign val="superscript"/>
        <sz val="11"/>
        <rFont val="ＭＳ Ｐ明朝"/>
        <family val="1"/>
        <charset val="128"/>
      </rPr>
      <t>2</t>
    </r>
    <r>
      <rPr>
        <b/>
        <sz val="9"/>
        <rFont val="ＭＳ Ｐ明朝"/>
        <family val="1"/>
        <charset val="128"/>
      </rPr>
      <t>)+R</t>
    </r>
    <r>
      <rPr>
        <b/>
        <vertAlign val="subscript"/>
        <sz val="11"/>
        <rFont val="ＭＳ Ｐ明朝"/>
        <family val="1"/>
        <charset val="128"/>
      </rPr>
      <t>2</t>
    </r>
    <r>
      <rPr>
        <b/>
        <sz val="9"/>
        <rFont val="ＭＳ Ｐ明朝"/>
        <family val="1"/>
        <charset val="128"/>
      </rPr>
      <t>(R</t>
    </r>
    <r>
      <rPr>
        <b/>
        <vertAlign val="subscript"/>
        <sz val="11"/>
        <rFont val="ＭＳ Ｐ明朝"/>
        <family val="1"/>
        <charset val="128"/>
      </rPr>
      <t>1</t>
    </r>
    <r>
      <rPr>
        <b/>
        <vertAlign val="superscript"/>
        <sz val="11"/>
        <rFont val="ＭＳ Ｐ明朝"/>
        <family val="1"/>
        <charset val="128"/>
      </rPr>
      <t>2</t>
    </r>
    <r>
      <rPr>
        <b/>
        <sz val="9"/>
        <rFont val="ＭＳ Ｐ明朝"/>
        <family val="1"/>
        <charset val="128"/>
      </rPr>
      <t>+X</t>
    </r>
    <r>
      <rPr>
        <b/>
        <vertAlign val="subscript"/>
        <sz val="11"/>
        <rFont val="ＭＳ Ｐ明朝"/>
        <family val="1"/>
        <charset val="128"/>
      </rPr>
      <t>1</t>
    </r>
    <r>
      <rPr>
        <b/>
        <vertAlign val="superscript"/>
        <sz val="11"/>
        <rFont val="ＭＳ Ｐ明朝"/>
        <family val="1"/>
        <charset val="128"/>
      </rPr>
      <t>2</t>
    </r>
    <r>
      <rPr>
        <b/>
        <sz val="9"/>
        <rFont val="ＭＳ Ｐ明朝"/>
        <family val="1"/>
        <charset val="128"/>
      </rPr>
      <t>)}／{(R</t>
    </r>
    <r>
      <rPr>
        <b/>
        <vertAlign val="subscript"/>
        <sz val="11"/>
        <rFont val="ＭＳ Ｐ明朝"/>
        <family val="1"/>
        <charset val="128"/>
      </rPr>
      <t>1</t>
    </r>
    <r>
      <rPr>
        <b/>
        <sz val="9"/>
        <rFont val="ＭＳ Ｐ明朝"/>
        <family val="1"/>
        <charset val="128"/>
      </rPr>
      <t>+R</t>
    </r>
    <r>
      <rPr>
        <b/>
        <vertAlign val="subscript"/>
        <sz val="11"/>
        <rFont val="ＭＳ Ｐ明朝"/>
        <family val="1"/>
        <charset val="128"/>
      </rPr>
      <t>2</t>
    </r>
    <r>
      <rPr>
        <b/>
        <sz val="9"/>
        <rFont val="ＭＳ Ｐ明朝"/>
        <family val="1"/>
        <charset val="128"/>
      </rPr>
      <t>)</t>
    </r>
    <r>
      <rPr>
        <b/>
        <vertAlign val="superscript"/>
        <sz val="11"/>
        <rFont val="ＭＳ Ｐ明朝"/>
        <family val="1"/>
        <charset val="128"/>
      </rPr>
      <t>2</t>
    </r>
    <r>
      <rPr>
        <b/>
        <sz val="9"/>
        <rFont val="ＭＳ Ｐ明朝"/>
        <family val="1"/>
        <charset val="128"/>
      </rPr>
      <t>+(X</t>
    </r>
    <r>
      <rPr>
        <b/>
        <vertAlign val="subscript"/>
        <sz val="11"/>
        <rFont val="ＭＳ Ｐ明朝"/>
        <family val="1"/>
        <charset val="128"/>
      </rPr>
      <t>1</t>
    </r>
    <r>
      <rPr>
        <b/>
        <sz val="9"/>
        <rFont val="ＭＳ Ｐ明朝"/>
        <family val="1"/>
        <charset val="128"/>
      </rPr>
      <t>+X</t>
    </r>
    <r>
      <rPr>
        <b/>
        <vertAlign val="subscript"/>
        <sz val="11"/>
        <rFont val="ＭＳ Ｐ明朝"/>
        <family val="1"/>
        <charset val="128"/>
      </rPr>
      <t>2</t>
    </r>
    <r>
      <rPr>
        <b/>
        <sz val="9"/>
        <rFont val="ＭＳ Ｐ明朝"/>
        <family val="1"/>
        <charset val="128"/>
      </rPr>
      <t>)</t>
    </r>
    <r>
      <rPr>
        <b/>
        <vertAlign val="superscript"/>
        <sz val="11"/>
        <rFont val="ＭＳ Ｐ明朝"/>
        <family val="1"/>
        <charset val="128"/>
      </rPr>
      <t>2</t>
    </r>
    <r>
      <rPr>
        <b/>
        <sz val="9"/>
        <rFont val="ＭＳ Ｐ明朝"/>
        <family val="1"/>
        <charset val="128"/>
      </rPr>
      <t>}]／Z</t>
    </r>
    <phoneticPr fontId="13"/>
  </si>
  <si>
    <t>F-3</t>
  </si>
  <si>
    <r>
      <t>Ｚ</t>
    </r>
    <r>
      <rPr>
        <b/>
        <vertAlign val="subscript"/>
        <sz val="11"/>
        <rFont val="ＭＳ Ｐ明朝"/>
        <family val="1"/>
        <charset val="128"/>
      </rPr>
      <t>１</t>
    </r>
    <r>
      <rPr>
        <b/>
        <sz val="9"/>
        <rFont val="ＭＳ Ｐ明朝"/>
        <family val="1"/>
        <charset val="128"/>
      </rPr>
      <t>＝Ｒ</t>
    </r>
    <r>
      <rPr>
        <b/>
        <vertAlign val="subscript"/>
        <sz val="11"/>
        <rFont val="ＭＳ Ｐ明朝"/>
        <family val="1"/>
        <charset val="128"/>
      </rPr>
      <t>1</t>
    </r>
    <r>
      <rPr>
        <b/>
        <sz val="9"/>
        <rFont val="ＭＳ Ｐ明朝"/>
        <family val="1"/>
        <charset val="128"/>
      </rPr>
      <t>＋jＸ</t>
    </r>
    <r>
      <rPr>
        <b/>
        <vertAlign val="subscript"/>
        <sz val="11"/>
        <rFont val="ＭＳ Ｐ明朝"/>
        <family val="1"/>
        <charset val="128"/>
      </rPr>
      <t xml:space="preserve">1 </t>
    </r>
    <r>
      <rPr>
        <b/>
        <sz val="9"/>
        <rFont val="ＭＳ Ｐ明朝"/>
        <family val="1"/>
        <charset val="128"/>
      </rPr>
      <t>， Ｚ</t>
    </r>
    <r>
      <rPr>
        <b/>
        <vertAlign val="subscript"/>
        <sz val="11"/>
        <rFont val="ＭＳ Ｐ明朝"/>
        <family val="1"/>
        <charset val="128"/>
      </rPr>
      <t>2</t>
    </r>
    <r>
      <rPr>
        <b/>
        <sz val="9"/>
        <rFont val="ＭＳ Ｐ明朝"/>
        <family val="1"/>
        <charset val="128"/>
      </rPr>
      <t xml:space="preserve">＝1／jＸc     のとき </t>
    </r>
    <phoneticPr fontId="13"/>
  </si>
  <si>
    <r>
      <t>cosφ＝[Ｒ</t>
    </r>
    <r>
      <rPr>
        <b/>
        <vertAlign val="subscript"/>
        <sz val="11"/>
        <rFont val="ＭＳ Ｐ明朝"/>
        <family val="1"/>
        <charset val="128"/>
      </rPr>
      <t>1</t>
    </r>
    <r>
      <rPr>
        <b/>
        <sz val="9"/>
        <rFont val="ＭＳ Ｐ明朝"/>
        <family val="1"/>
        <charset val="128"/>
      </rPr>
      <t>／{(Ｒ</t>
    </r>
    <r>
      <rPr>
        <b/>
        <vertAlign val="subscript"/>
        <sz val="11"/>
        <rFont val="ＭＳ Ｐ明朝"/>
        <family val="1"/>
        <charset val="128"/>
      </rPr>
      <t>1</t>
    </r>
    <r>
      <rPr>
        <b/>
        <sz val="9"/>
        <rFont val="ＭＳ Ｐ明朝"/>
        <family val="1"/>
        <charset val="128"/>
      </rPr>
      <t>Ｘ</t>
    </r>
    <r>
      <rPr>
        <b/>
        <vertAlign val="subscript"/>
        <sz val="11"/>
        <rFont val="ＭＳ Ｐ明朝"/>
        <family val="1"/>
        <charset val="128"/>
      </rPr>
      <t>C</t>
    </r>
    <r>
      <rPr>
        <b/>
        <sz val="9"/>
        <rFont val="ＭＳ Ｐ明朝"/>
        <family val="1"/>
        <charset val="128"/>
      </rPr>
      <t>)</t>
    </r>
    <r>
      <rPr>
        <b/>
        <vertAlign val="superscript"/>
        <sz val="11"/>
        <rFont val="ＭＳ Ｐ明朝"/>
        <family val="1"/>
        <charset val="128"/>
      </rPr>
      <t>2</t>
    </r>
    <r>
      <rPr>
        <b/>
        <sz val="9"/>
        <rFont val="ＭＳ Ｐ明朝"/>
        <family val="1"/>
        <charset val="128"/>
      </rPr>
      <t>＋(Ｘ</t>
    </r>
    <r>
      <rPr>
        <b/>
        <vertAlign val="subscript"/>
        <sz val="11"/>
        <rFont val="ＭＳ Ｐ明朝"/>
        <family val="1"/>
        <charset val="128"/>
      </rPr>
      <t>C</t>
    </r>
    <r>
      <rPr>
        <b/>
        <sz val="9"/>
        <rFont val="ＭＳ Ｐ明朝"/>
        <family val="1"/>
        <charset val="128"/>
      </rPr>
      <t>Ｘ</t>
    </r>
    <r>
      <rPr>
        <b/>
        <vertAlign val="subscript"/>
        <sz val="11"/>
        <rFont val="ＭＳ Ｐ明朝"/>
        <family val="1"/>
        <charset val="128"/>
      </rPr>
      <t>1</t>
    </r>
    <r>
      <rPr>
        <b/>
        <sz val="9"/>
        <rFont val="ＭＳ Ｐ明朝"/>
        <family val="1"/>
        <charset val="128"/>
      </rPr>
      <t>－1)</t>
    </r>
    <r>
      <rPr>
        <b/>
        <vertAlign val="superscript"/>
        <sz val="11"/>
        <rFont val="ＭＳ Ｐ明朝"/>
        <family val="1"/>
        <charset val="128"/>
      </rPr>
      <t>2</t>
    </r>
    <r>
      <rPr>
        <b/>
        <sz val="9"/>
        <rFont val="ＭＳ Ｐ明朝"/>
        <family val="1"/>
        <charset val="128"/>
      </rPr>
      <t>}]／Ｚ</t>
    </r>
    <phoneticPr fontId="13"/>
  </si>
  <si>
    <t>F-4</t>
  </si>
  <si>
    <t>変圧器</t>
    <rPh sb="0" eb="3">
      <t>ヘンアツキ</t>
    </rPh>
    <phoneticPr fontId="13"/>
  </si>
  <si>
    <r>
      <t>3φ油入</t>
    </r>
    <r>
      <rPr>
        <sz val="9"/>
        <color indexed="10"/>
        <rFont val="ＭＳ Ｐゴシック"/>
        <family val="3"/>
        <charset val="128"/>
      </rPr>
      <t>[50Hz]</t>
    </r>
    <rPh sb="2" eb="3">
      <t>アブラ</t>
    </rPh>
    <rPh sb="3" eb="4">
      <t>イ</t>
    </rPh>
    <phoneticPr fontId="13"/>
  </si>
  <si>
    <r>
      <t>3φ油入</t>
    </r>
    <r>
      <rPr>
        <sz val="9"/>
        <color indexed="10"/>
        <rFont val="ＭＳ Ｐゴシック"/>
        <family val="3"/>
        <charset val="128"/>
      </rPr>
      <t>[60Hz]</t>
    </r>
    <rPh sb="2" eb="3">
      <t>アブラ</t>
    </rPh>
    <rPh sb="3" eb="4">
      <t>イ</t>
    </rPh>
    <phoneticPr fontId="13"/>
  </si>
  <si>
    <r>
      <t>1φ油入</t>
    </r>
    <r>
      <rPr>
        <sz val="9"/>
        <color indexed="10"/>
        <rFont val="ＭＳ Ｐゴシック"/>
        <family val="3"/>
        <charset val="128"/>
      </rPr>
      <t>[50Hz]</t>
    </r>
    <rPh sb="2" eb="3">
      <t>アブラ</t>
    </rPh>
    <rPh sb="3" eb="4">
      <t>イ</t>
    </rPh>
    <phoneticPr fontId="13"/>
  </si>
  <si>
    <r>
      <t>1φ油入</t>
    </r>
    <r>
      <rPr>
        <sz val="9"/>
        <color indexed="10"/>
        <rFont val="ＭＳ Ｐゴシック"/>
        <family val="3"/>
        <charset val="128"/>
      </rPr>
      <t>[60Hz]</t>
    </r>
    <rPh sb="2" eb="3">
      <t>アブラ</t>
    </rPh>
    <rPh sb="3" eb="4">
      <t>イ</t>
    </rPh>
    <phoneticPr fontId="13"/>
  </si>
  <si>
    <t>容 量</t>
    <rPh sb="0" eb="3">
      <t>ヨウリョウ</t>
    </rPh>
    <phoneticPr fontId="13"/>
  </si>
  <si>
    <t>％ Ｒ</t>
    <phoneticPr fontId="13"/>
  </si>
  <si>
    <t>％ Ｘ</t>
    <phoneticPr fontId="13"/>
  </si>
  <si>
    <t>％ Ｚ</t>
    <phoneticPr fontId="13"/>
  </si>
  <si>
    <t xml:space="preserve"> 直列回路の Impedance 合成計算</t>
    <rPh sb="19" eb="21">
      <t>ケイサン</t>
    </rPh>
    <phoneticPr fontId="13"/>
  </si>
  <si>
    <t>F-1</t>
    <phoneticPr fontId="13"/>
  </si>
  <si>
    <t>R1</t>
    <phoneticPr fontId="13"/>
  </si>
  <si>
    <t>X1</t>
    <phoneticPr fontId="13"/>
  </si>
  <si>
    <t>R2</t>
    <phoneticPr fontId="13"/>
  </si>
  <si>
    <t>X2</t>
    <phoneticPr fontId="13"/>
  </si>
  <si>
    <t>F-2</t>
    <phoneticPr fontId="13"/>
  </si>
  <si>
    <t>R1</t>
    <phoneticPr fontId="13"/>
  </si>
  <si>
    <t>X1</t>
    <phoneticPr fontId="13"/>
  </si>
  <si>
    <t>X2</t>
    <phoneticPr fontId="13"/>
  </si>
  <si>
    <t xml:space="preserve"> 並列回路の Impedance 合成計算</t>
    <rPh sb="1" eb="3">
      <t>ヘイレツ</t>
    </rPh>
    <rPh sb="19" eb="21">
      <t>ケイサン</t>
    </rPh>
    <phoneticPr fontId="13"/>
  </si>
  <si>
    <t>F-3</t>
    <phoneticPr fontId="13"/>
  </si>
  <si>
    <t>R1</t>
    <phoneticPr fontId="13"/>
  </si>
  <si>
    <t>X1</t>
    <phoneticPr fontId="13"/>
  </si>
  <si>
    <t>R2</t>
    <phoneticPr fontId="13"/>
  </si>
  <si>
    <t>X2</t>
    <phoneticPr fontId="13"/>
  </si>
  <si>
    <t>F-4</t>
    <phoneticPr fontId="13"/>
  </si>
  <si>
    <t>電気方式</t>
    <rPh sb="0" eb="2">
      <t>デンキ</t>
    </rPh>
    <rPh sb="2" eb="4">
      <t>ホウシキ</t>
    </rPh>
    <phoneticPr fontId="13"/>
  </si>
  <si>
    <t>二次電圧</t>
    <rPh sb="0" eb="2">
      <t>ニジ</t>
    </rPh>
    <rPh sb="2" eb="4">
      <t>デンアツ</t>
    </rPh>
    <phoneticPr fontId="13"/>
  </si>
  <si>
    <t>SC容量</t>
    <rPh sb="2" eb="4">
      <t>ヨウリョウ</t>
    </rPh>
    <phoneticPr fontId="13"/>
  </si>
  <si>
    <t>％ＲTR</t>
    <phoneticPr fontId="13"/>
  </si>
  <si>
    <t>％ＸTR</t>
    <phoneticPr fontId="13"/>
  </si>
  <si>
    <t>Ｒc/Km</t>
    <phoneticPr fontId="13"/>
  </si>
  <si>
    <t>Ｘc/Km</t>
    <phoneticPr fontId="13"/>
  </si>
  <si>
    <r>
      <t xml:space="preserve">低圧電力幹線の簡易計算             </t>
    </r>
    <r>
      <rPr>
        <b/>
        <sz val="1"/>
        <color indexed="9"/>
        <rFont val="HGP明朝E"/>
        <family val="1"/>
        <charset val="128"/>
      </rPr>
      <t>.</t>
    </r>
    <rPh sb="0" eb="2">
      <t>テイアツ</t>
    </rPh>
    <rPh sb="2" eb="4">
      <t>デンリョク</t>
    </rPh>
    <rPh sb="4" eb="6">
      <t>カンセン</t>
    </rPh>
    <rPh sb="7" eb="9">
      <t>カンイ</t>
    </rPh>
    <rPh sb="9" eb="10">
      <t>ケイ</t>
    </rPh>
    <rPh sb="10" eb="11">
      <t>ザン</t>
    </rPh>
    <phoneticPr fontId="13"/>
  </si>
  <si>
    <t>1φ60Hz</t>
    <phoneticPr fontId="13"/>
  </si>
  <si>
    <t>低圧電力幹線の諸計算について、変圧器・進相コンデンサ以降、幹線</t>
    <rPh sb="0" eb="2">
      <t>テイアツ</t>
    </rPh>
    <rPh sb="2" eb="4">
      <t>デンリョク</t>
    </rPh>
    <rPh sb="4" eb="6">
      <t>カンセン</t>
    </rPh>
    <rPh sb="7" eb="8">
      <t>ショ</t>
    </rPh>
    <rPh sb="8" eb="10">
      <t>ケイサン</t>
    </rPh>
    <rPh sb="15" eb="18">
      <t>ヘンアツキ</t>
    </rPh>
    <rPh sb="19" eb="21">
      <t>シンソウ</t>
    </rPh>
    <rPh sb="26" eb="28">
      <t>イコウ</t>
    </rPh>
    <rPh sb="29" eb="31">
      <t>カンセン</t>
    </rPh>
    <phoneticPr fontId="13"/>
  </si>
  <si>
    <t>3φ60Hz</t>
    <phoneticPr fontId="13"/>
  </si>
  <si>
    <t>　</t>
    <phoneticPr fontId="13"/>
  </si>
  <si>
    <t>ケーブルを経由して負荷への接続までの回路網をインピーダンス合成して</t>
    <rPh sb="5" eb="7">
      <t>ケイユ</t>
    </rPh>
    <rPh sb="9" eb="11">
      <t>フカ</t>
    </rPh>
    <rPh sb="18" eb="20">
      <t>カイロ</t>
    </rPh>
    <rPh sb="20" eb="21">
      <t>アミ</t>
    </rPh>
    <phoneticPr fontId="13"/>
  </si>
  <si>
    <t>実行します。</t>
    <rPh sb="0" eb="2">
      <t>ジッコウ</t>
    </rPh>
    <phoneticPr fontId="13"/>
  </si>
  <si>
    <t>1φ50Hz</t>
    <phoneticPr fontId="13"/>
  </si>
  <si>
    <t>3φ50Hz</t>
    <phoneticPr fontId="13"/>
  </si>
  <si>
    <r>
      <t xml:space="preserve"> (1) ポイント </t>
    </r>
    <r>
      <rPr>
        <sz val="9"/>
        <color indexed="12"/>
        <rFont val="Meiryo UI"/>
        <family val="3"/>
        <charset val="128"/>
      </rPr>
      <t>Z1</t>
    </r>
    <r>
      <rPr>
        <sz val="9"/>
        <rFont val="Meiryo UI"/>
        <family val="3"/>
        <charset val="128"/>
      </rPr>
      <t>：R</t>
    </r>
    <r>
      <rPr>
        <vertAlign val="subscript"/>
        <sz val="11"/>
        <rFont val="Meiryo UI"/>
        <family val="3"/>
        <charset val="128"/>
      </rPr>
      <t>c</t>
    </r>
    <r>
      <rPr>
        <sz val="9"/>
        <rFont val="Meiryo UI"/>
        <family val="3"/>
        <charset val="128"/>
      </rPr>
      <t>＋ｊX</t>
    </r>
    <r>
      <rPr>
        <vertAlign val="subscript"/>
        <sz val="11"/>
        <rFont val="Meiryo UI"/>
        <family val="3"/>
        <charset val="128"/>
      </rPr>
      <t>c</t>
    </r>
    <r>
      <rPr>
        <sz val="9"/>
        <rFont val="Meiryo UI"/>
        <family val="3"/>
        <charset val="128"/>
      </rPr>
      <t>（幹線ケーブル）、RL＋ｊXL（負荷）</t>
    </r>
    <rPh sb="20" eb="22">
      <t>カンセン</t>
    </rPh>
    <phoneticPr fontId="13"/>
  </si>
  <si>
    <r>
      <rPr>
        <sz val="9"/>
        <rFont val="Meiryo UI"/>
        <family val="3"/>
        <charset val="128"/>
      </rPr>
      <t xml:space="preserve">      合成式</t>
    </r>
    <r>
      <rPr>
        <b/>
        <sz val="9"/>
        <rFont val="Meiryo UI"/>
        <family val="3"/>
        <charset val="128"/>
      </rPr>
      <t>　</t>
    </r>
    <r>
      <rPr>
        <sz val="9"/>
        <rFont val="Meiryo UI"/>
        <family val="3"/>
        <charset val="128"/>
      </rPr>
      <t xml:space="preserve">No.2（インピーダンス合成計算） </t>
    </r>
    <r>
      <rPr>
        <b/>
        <sz val="9"/>
        <rFont val="Meiryo UI"/>
        <family val="3"/>
        <charset val="128"/>
      </rPr>
      <t xml:space="preserve"> </t>
    </r>
    <r>
      <rPr>
        <sz val="9"/>
        <rFont val="Meiryo UI"/>
        <family val="3"/>
        <charset val="128"/>
      </rPr>
      <t>……………</t>
    </r>
    <r>
      <rPr>
        <b/>
        <sz val="9"/>
        <rFont val="HGPｺﾞｼｯｸE"/>
        <family val="3"/>
        <charset val="128"/>
      </rPr>
      <t xml:space="preserve"> </t>
    </r>
    <r>
      <rPr>
        <b/>
        <sz val="10"/>
        <color rgb="FFC00000"/>
        <rFont val="HGPｺﾞｼｯｸE"/>
        <family val="3"/>
        <charset val="128"/>
      </rPr>
      <t>F-1</t>
    </r>
    <rPh sb="6" eb="8">
      <t>ゴウセイ</t>
    </rPh>
    <rPh sb="8" eb="9">
      <t>シキ</t>
    </rPh>
    <phoneticPr fontId="13"/>
  </si>
  <si>
    <r>
      <rPr>
        <sz val="9"/>
        <rFont val="Meiryo UI"/>
        <family val="3"/>
        <charset val="128"/>
      </rPr>
      <t xml:space="preserve"> (2) ポイント </t>
    </r>
    <r>
      <rPr>
        <sz val="9"/>
        <color indexed="12"/>
        <rFont val="Meiryo UI"/>
        <family val="3"/>
        <charset val="128"/>
      </rPr>
      <t>Z2</t>
    </r>
    <r>
      <rPr>
        <sz val="9"/>
        <rFont val="Meiryo UI"/>
        <family val="3"/>
        <charset val="128"/>
      </rPr>
      <t xml:space="preserve"> ： Z</t>
    </r>
    <r>
      <rPr>
        <vertAlign val="subscript"/>
        <sz val="11"/>
        <rFont val="Meiryo UI"/>
        <family val="3"/>
        <charset val="128"/>
      </rPr>
      <t>1</t>
    </r>
    <r>
      <rPr>
        <sz val="9"/>
        <rFont val="Meiryo UI"/>
        <family val="3"/>
        <charset val="128"/>
      </rPr>
      <t xml:space="preserve">、  </t>
    </r>
    <r>
      <rPr>
        <sz val="8"/>
        <rFont val="Meiryo UI"/>
        <family val="3"/>
        <charset val="128"/>
      </rPr>
      <t>－</t>
    </r>
    <r>
      <rPr>
        <sz val="9"/>
        <rFont val="Meiryo UI"/>
        <family val="3"/>
        <charset val="128"/>
      </rPr>
      <t>ｊ１／X</t>
    </r>
    <r>
      <rPr>
        <vertAlign val="subscript"/>
        <sz val="11"/>
        <rFont val="Meiryo UI"/>
        <family val="3"/>
        <charset val="128"/>
      </rPr>
      <t>C</t>
    </r>
    <r>
      <rPr>
        <sz val="9"/>
        <rFont val="Meiryo UI"/>
        <family val="3"/>
        <charset val="128"/>
      </rPr>
      <t>　　…… 合成式 ……</t>
    </r>
    <r>
      <rPr>
        <sz val="9"/>
        <rFont val="HGPｺﾞｼｯｸE"/>
        <family val="3"/>
        <charset val="128"/>
      </rPr>
      <t xml:space="preserve"> </t>
    </r>
    <r>
      <rPr>
        <b/>
        <sz val="10"/>
        <color rgb="FFC00000"/>
        <rFont val="HGPｺﾞｼｯｸE"/>
        <family val="3"/>
        <charset val="128"/>
      </rPr>
      <t>F-4</t>
    </r>
    <rPh sb="31" eb="33">
      <t>ゴウセイ</t>
    </rPh>
    <rPh sb="33" eb="34">
      <t>シキ</t>
    </rPh>
    <phoneticPr fontId="13"/>
  </si>
  <si>
    <r>
      <rPr>
        <sz val="9"/>
        <rFont val="Meiryo UI"/>
        <family val="3"/>
        <charset val="128"/>
      </rPr>
      <t xml:space="preserve"> (3) ポイント </t>
    </r>
    <r>
      <rPr>
        <sz val="9"/>
        <color indexed="12"/>
        <rFont val="Meiryo UI"/>
        <family val="3"/>
        <charset val="128"/>
      </rPr>
      <t>Z3</t>
    </r>
    <r>
      <rPr>
        <sz val="9"/>
        <rFont val="Meiryo UI"/>
        <family val="3"/>
        <charset val="128"/>
      </rPr>
      <t xml:space="preserve"> ： Z</t>
    </r>
    <r>
      <rPr>
        <vertAlign val="subscript"/>
        <sz val="11"/>
        <rFont val="Meiryo UI"/>
        <family val="3"/>
        <charset val="128"/>
      </rPr>
      <t>２</t>
    </r>
    <r>
      <rPr>
        <sz val="9"/>
        <rFont val="Meiryo UI"/>
        <family val="3"/>
        <charset val="128"/>
      </rPr>
      <t>、RTR＋ｊXTR   ……</t>
    </r>
    <r>
      <rPr>
        <sz val="6"/>
        <rFont val="Meiryo UI"/>
        <family val="3"/>
        <charset val="128"/>
      </rPr>
      <t xml:space="preserve"> </t>
    </r>
    <r>
      <rPr>
        <sz val="9"/>
        <rFont val="Meiryo UI"/>
        <family val="3"/>
        <charset val="128"/>
      </rPr>
      <t>合成式 ……</t>
    </r>
    <r>
      <rPr>
        <sz val="9"/>
        <rFont val="HGPｺﾞｼｯｸE"/>
        <family val="3"/>
        <charset val="128"/>
      </rPr>
      <t xml:space="preserve"> </t>
    </r>
    <r>
      <rPr>
        <b/>
        <sz val="10"/>
        <color rgb="FFC00000"/>
        <rFont val="HGPｺﾞｼｯｸE"/>
        <family val="3"/>
        <charset val="128"/>
      </rPr>
      <t>F-1</t>
    </r>
    <rPh sb="32" eb="34">
      <t>ゴウセイ</t>
    </rPh>
    <rPh sb="34" eb="35">
      <t>シキ</t>
    </rPh>
    <phoneticPr fontId="13"/>
  </si>
  <si>
    <t>Ｎｏ.</t>
    <phoneticPr fontId="13"/>
  </si>
  <si>
    <t>変　圧　器 ・ 進相コンデンサ</t>
    <rPh sb="0" eb="1">
      <t>ヘン</t>
    </rPh>
    <rPh sb="2" eb="3">
      <t>アツ</t>
    </rPh>
    <rPh sb="4" eb="5">
      <t>ウツワ</t>
    </rPh>
    <rPh sb="8" eb="10">
      <t>シンソウ</t>
    </rPh>
    <phoneticPr fontId="13"/>
  </si>
  <si>
    <t>幹 線 ケ ー ブ ル</t>
    <rPh sb="0" eb="1">
      <t>ミキ</t>
    </rPh>
    <rPh sb="2" eb="3">
      <t>セン</t>
    </rPh>
    <phoneticPr fontId="13"/>
  </si>
  <si>
    <t>負　　荷　　特　　性</t>
    <rPh sb="0" eb="1">
      <t>フ</t>
    </rPh>
    <rPh sb="3" eb="4">
      <t>ニ</t>
    </rPh>
    <rPh sb="6" eb="7">
      <t>トク</t>
    </rPh>
    <rPh sb="9" eb="10">
      <t>セイ</t>
    </rPh>
    <phoneticPr fontId="13"/>
  </si>
  <si>
    <r>
      <t>Ｚ</t>
    </r>
    <r>
      <rPr>
        <b/>
        <sz val="7"/>
        <color indexed="53"/>
        <rFont val="HGPｺﾞｼｯｸE"/>
        <family val="3"/>
        <charset val="128"/>
      </rPr>
      <t>3</t>
    </r>
    <phoneticPr fontId="13"/>
  </si>
  <si>
    <t>変 圧 器</t>
    <rPh sb="0" eb="1">
      <t>ヘン</t>
    </rPh>
    <rPh sb="2" eb="3">
      <t>アツ</t>
    </rPh>
    <rPh sb="4" eb="5">
      <t>ウツワ</t>
    </rPh>
    <phoneticPr fontId="13"/>
  </si>
  <si>
    <r>
      <t>Ｚ</t>
    </r>
    <r>
      <rPr>
        <b/>
        <sz val="7"/>
        <color indexed="53"/>
        <rFont val="HGPｺﾞｼｯｸE"/>
        <family val="3"/>
        <charset val="128"/>
      </rPr>
      <t>2</t>
    </r>
    <phoneticPr fontId="13"/>
  </si>
  <si>
    <t>ＳＣ</t>
    <phoneticPr fontId="13"/>
  </si>
  <si>
    <r>
      <t>Ｚ</t>
    </r>
    <r>
      <rPr>
        <b/>
        <sz val="7"/>
        <color indexed="53"/>
        <rFont val="HGPｺﾞｼｯｸE"/>
        <family val="3"/>
        <charset val="128"/>
      </rPr>
      <t>1</t>
    </r>
    <phoneticPr fontId="13"/>
  </si>
  <si>
    <t>ケーブル</t>
    <phoneticPr fontId="13"/>
  </si>
  <si>
    <t>負　荷</t>
    <rPh sb="0" eb="1">
      <t>フ</t>
    </rPh>
    <rPh sb="2" eb="3">
      <t>ニ</t>
    </rPh>
    <phoneticPr fontId="13"/>
  </si>
  <si>
    <t>ＴＲ容量</t>
    <rPh sb="2" eb="4">
      <t>ヨウリョウ</t>
    </rPh>
    <phoneticPr fontId="13"/>
  </si>
  <si>
    <r>
      <t>SC</t>
    </r>
    <r>
      <rPr>
        <sz val="8"/>
        <rFont val="Meiryo UI"/>
        <family val="3"/>
        <charset val="128"/>
      </rPr>
      <t>[KVar]</t>
    </r>
    <phoneticPr fontId="13"/>
  </si>
  <si>
    <t>種　類</t>
    <rPh sb="0" eb="1">
      <t>シュ</t>
    </rPh>
    <rPh sb="2" eb="3">
      <t>タグイ</t>
    </rPh>
    <phoneticPr fontId="13"/>
  </si>
  <si>
    <t>サイズ</t>
    <phoneticPr fontId="13"/>
  </si>
  <si>
    <t>亘　長</t>
    <rPh sb="0" eb="1">
      <t>ワタル</t>
    </rPh>
    <rPh sb="2" eb="3">
      <t>チョウ</t>
    </rPh>
    <phoneticPr fontId="13"/>
  </si>
  <si>
    <t xml:space="preserve"> 現場盤名</t>
    <rPh sb="1" eb="3">
      <t>ゲンバ</t>
    </rPh>
    <rPh sb="3" eb="4">
      <t>バン</t>
    </rPh>
    <rPh sb="4" eb="5">
      <t>メイ</t>
    </rPh>
    <phoneticPr fontId="13"/>
  </si>
  <si>
    <t>DM KW</t>
    <phoneticPr fontId="13"/>
  </si>
  <si>
    <t>平均力率</t>
    <rPh sb="0" eb="2">
      <t>ヘイキン</t>
    </rPh>
    <rPh sb="2" eb="3">
      <t>リキ</t>
    </rPh>
    <rPh sb="3" eb="4">
      <t>リツ</t>
    </rPh>
    <phoneticPr fontId="13"/>
  </si>
  <si>
    <r>
      <t>電圧</t>
    </r>
    <r>
      <rPr>
        <b/>
        <sz val="9"/>
        <rFont val="Meiryo UI"/>
        <family val="3"/>
        <charset val="128"/>
      </rPr>
      <t>Ｅ</t>
    </r>
    <r>
      <rPr>
        <sz val="9"/>
        <rFont val="Meiryo UI"/>
        <family val="3"/>
        <charset val="128"/>
      </rPr>
      <t>L</t>
    </r>
    <rPh sb="0" eb="2">
      <t>デンアツ</t>
    </rPh>
    <phoneticPr fontId="13"/>
  </si>
  <si>
    <r>
      <t>電流</t>
    </r>
    <r>
      <rPr>
        <sz val="6"/>
        <rFont val="Meiryo UI"/>
        <family val="3"/>
        <charset val="128"/>
      </rPr>
      <t xml:space="preserve"> </t>
    </r>
    <r>
      <rPr>
        <b/>
        <sz val="9"/>
        <rFont val="Meiryo UI"/>
        <family val="3"/>
        <charset val="128"/>
      </rPr>
      <t>Ｉ</t>
    </r>
    <r>
      <rPr>
        <b/>
        <sz val="3"/>
        <rFont val="Meiryo UI"/>
        <family val="3"/>
        <charset val="128"/>
      </rPr>
      <t xml:space="preserve"> </t>
    </r>
    <r>
      <rPr>
        <sz val="9"/>
        <rFont val="Meiryo UI"/>
        <family val="3"/>
        <charset val="128"/>
      </rPr>
      <t>L</t>
    </r>
    <rPh sb="0" eb="2">
      <t>デンリュウ</t>
    </rPh>
    <phoneticPr fontId="13"/>
  </si>
  <si>
    <t>ＩL=EB/Z1</t>
    <phoneticPr fontId="13"/>
  </si>
  <si>
    <t>ＥB</t>
    <phoneticPr fontId="13"/>
  </si>
  <si>
    <t>Ｒz3</t>
    <phoneticPr fontId="13"/>
  </si>
  <si>
    <t>Ｘz3</t>
    <phoneticPr fontId="13"/>
  </si>
  <si>
    <t>ＲTR</t>
    <phoneticPr fontId="13"/>
  </si>
  <si>
    <t>ＸTR</t>
    <phoneticPr fontId="13"/>
  </si>
  <si>
    <t>Ｒz2</t>
    <phoneticPr fontId="13"/>
  </si>
  <si>
    <t>Ｘz2</t>
    <phoneticPr fontId="13"/>
  </si>
  <si>
    <t>Ｘsc</t>
    <phoneticPr fontId="13"/>
  </si>
  <si>
    <t>Ｒz1</t>
    <phoneticPr fontId="13"/>
  </si>
  <si>
    <t>Ｘz1</t>
    <phoneticPr fontId="13"/>
  </si>
  <si>
    <t>Ｒc</t>
    <phoneticPr fontId="13"/>
  </si>
  <si>
    <t>Ｘc</t>
    <phoneticPr fontId="13"/>
  </si>
  <si>
    <t>ＲL</t>
    <phoneticPr fontId="13"/>
  </si>
  <si>
    <t>ＸL</t>
    <phoneticPr fontId="13"/>
  </si>
  <si>
    <t>1φ60Hz</t>
  </si>
  <si>
    <t>CVT</t>
  </si>
  <si>
    <t>1L-1</t>
    <phoneticPr fontId="13"/>
  </si>
  <si>
    <t>CV3C</t>
  </si>
  <si>
    <t>1L-2</t>
    <phoneticPr fontId="13"/>
  </si>
  <si>
    <t>1L-3</t>
    <phoneticPr fontId="13"/>
  </si>
  <si>
    <t>2L-1</t>
    <phoneticPr fontId="13"/>
  </si>
  <si>
    <t>3φ60Hz</t>
  </si>
  <si>
    <t>1M-1</t>
    <phoneticPr fontId="13"/>
  </si>
  <si>
    <t>1M-2</t>
    <phoneticPr fontId="13"/>
  </si>
  <si>
    <t>1M-3</t>
    <phoneticPr fontId="13"/>
  </si>
  <si>
    <t>1M-4</t>
    <phoneticPr fontId="13"/>
  </si>
  <si>
    <t>Cable</t>
    <phoneticPr fontId="13"/>
  </si>
  <si>
    <t>ＩＶ（電線管）</t>
    <rPh sb="3" eb="5">
      <t>デンセン</t>
    </rPh>
    <rPh sb="5" eb="6">
      <t>カン</t>
    </rPh>
    <phoneticPr fontId="13"/>
  </si>
  <si>
    <t>600V CV-2C/3C</t>
    <phoneticPr fontId="13"/>
  </si>
  <si>
    <t>600V CV-T</t>
    <phoneticPr fontId="13"/>
  </si>
  <si>
    <t>二次方程式 ｆ（Ｘ）＝０ の解</t>
    <rPh sb="0" eb="1">
      <t>ニ</t>
    </rPh>
    <rPh sb="1" eb="2">
      <t>ジ</t>
    </rPh>
    <rPh sb="2" eb="5">
      <t>ホウテイシキ</t>
    </rPh>
    <rPh sb="14" eb="15">
      <t>カイ</t>
    </rPh>
    <phoneticPr fontId="13"/>
  </si>
  <si>
    <t>公称</t>
    <rPh sb="0" eb="2">
      <t>コウショウ</t>
    </rPh>
    <phoneticPr fontId="13"/>
  </si>
  <si>
    <t>交流導体</t>
    <rPh sb="0" eb="2">
      <t>コウリュウ</t>
    </rPh>
    <rPh sb="2" eb="4">
      <t>ドウタイ</t>
    </rPh>
    <phoneticPr fontId="13"/>
  </si>
  <si>
    <t>ﾘｱｸﾀﾝｽ</t>
    <phoneticPr fontId="13"/>
  </si>
  <si>
    <t>断面</t>
    <rPh sb="0" eb="2">
      <t>ダンメン</t>
    </rPh>
    <phoneticPr fontId="13"/>
  </si>
  <si>
    <t>抵抗(60℃)</t>
    <rPh sb="0" eb="2">
      <t>テイコウ</t>
    </rPh>
    <phoneticPr fontId="13"/>
  </si>
  <si>
    <t>(５０Hz)</t>
    <phoneticPr fontId="13"/>
  </si>
  <si>
    <t>抵抗(90℃)</t>
    <rPh sb="0" eb="2">
      <t>テイコウ</t>
    </rPh>
    <phoneticPr fontId="13"/>
  </si>
  <si>
    <r>
      <t>ｆ</t>
    </r>
    <r>
      <rPr>
        <b/>
        <sz val="9"/>
        <rFont val="ＭＳ Ｐ明朝"/>
        <family val="1"/>
        <charset val="128"/>
      </rPr>
      <t>（Ｘ）</t>
    </r>
    <r>
      <rPr>
        <b/>
        <sz val="6"/>
        <rFont val="ＭＳ Ｐ明朝"/>
        <family val="1"/>
        <charset val="128"/>
      </rPr>
      <t xml:space="preserve"> </t>
    </r>
    <r>
      <rPr>
        <b/>
        <sz val="8"/>
        <rFont val="ＭＳ Ｐ明朝"/>
        <family val="1"/>
        <charset val="128"/>
      </rPr>
      <t xml:space="preserve"> </t>
    </r>
    <r>
      <rPr>
        <b/>
        <sz val="9"/>
        <rFont val="ＭＳ Ｐ明朝"/>
        <family val="1"/>
        <charset val="128"/>
      </rPr>
      <t>＝</t>
    </r>
    <r>
      <rPr>
        <b/>
        <sz val="9"/>
        <color indexed="53"/>
        <rFont val="HGPｺﾞｼｯｸE"/>
        <family val="3"/>
        <charset val="128"/>
      </rPr>
      <t>Ａ</t>
    </r>
    <r>
      <rPr>
        <b/>
        <sz val="9"/>
        <color indexed="53"/>
        <rFont val="ＭＳ Ｐ明朝"/>
        <family val="1"/>
        <charset val="128"/>
      </rPr>
      <t xml:space="preserve"> </t>
    </r>
    <r>
      <rPr>
        <b/>
        <sz val="9"/>
        <rFont val="ＭＳ Ｐ明朝"/>
        <family val="1"/>
        <charset val="128"/>
      </rPr>
      <t>Ｘ</t>
    </r>
    <r>
      <rPr>
        <b/>
        <vertAlign val="superscript"/>
        <sz val="11"/>
        <rFont val="ＭＳ Ｐ明朝"/>
        <family val="1"/>
        <charset val="128"/>
      </rPr>
      <t>2</t>
    </r>
    <r>
      <rPr>
        <b/>
        <sz val="9"/>
        <rFont val="ＭＳ 明朝"/>
        <family val="1"/>
        <charset val="128"/>
      </rPr>
      <t>＋</t>
    </r>
    <r>
      <rPr>
        <b/>
        <sz val="9"/>
        <color indexed="53"/>
        <rFont val="HGPｺﾞｼｯｸE"/>
        <family val="3"/>
        <charset val="128"/>
      </rPr>
      <t>Ｂ</t>
    </r>
    <r>
      <rPr>
        <b/>
        <sz val="9"/>
        <rFont val="ＭＳ Ｐ明朝"/>
        <family val="1"/>
        <charset val="128"/>
      </rPr>
      <t>Ｘ</t>
    </r>
    <r>
      <rPr>
        <b/>
        <sz val="9"/>
        <rFont val="ＭＳ 明朝"/>
        <family val="1"/>
        <charset val="128"/>
      </rPr>
      <t>＋</t>
    </r>
    <r>
      <rPr>
        <b/>
        <sz val="9"/>
        <color indexed="53"/>
        <rFont val="HGPｺﾞｼｯｸE"/>
        <family val="3"/>
        <charset val="128"/>
      </rPr>
      <t>Ｃ</t>
    </r>
    <r>
      <rPr>
        <b/>
        <sz val="9"/>
        <rFont val="ＭＳ Ｐ明朝"/>
        <family val="1"/>
        <charset val="128"/>
      </rPr>
      <t xml:space="preserve">　 </t>
    </r>
    <r>
      <rPr>
        <sz val="9"/>
        <rFont val="ＭＳ Ｐ明朝"/>
        <family val="1"/>
        <charset val="128"/>
      </rPr>
      <t>（</t>
    </r>
    <r>
      <rPr>
        <b/>
        <sz val="9"/>
        <rFont val="ＭＳ 明朝"/>
        <family val="1"/>
        <charset val="128"/>
      </rPr>
      <t>ただし、</t>
    </r>
    <r>
      <rPr>
        <b/>
        <sz val="9"/>
        <color indexed="10"/>
        <rFont val="HGPｺﾞｼｯｸE"/>
        <family val="3"/>
        <charset val="128"/>
      </rPr>
      <t>Ａ</t>
    </r>
    <r>
      <rPr>
        <b/>
        <sz val="9"/>
        <rFont val="ＭＳ Ｐ明朝"/>
        <family val="1"/>
        <charset val="128"/>
      </rPr>
      <t>≠０</t>
    </r>
    <r>
      <rPr>
        <b/>
        <sz val="6"/>
        <rFont val="ＭＳ Ｐ明朝"/>
        <family val="1"/>
        <charset val="128"/>
      </rPr>
      <t xml:space="preserve"> </t>
    </r>
    <r>
      <rPr>
        <sz val="9"/>
        <rFont val="ＭＳ Ｐ明朝"/>
        <family val="1"/>
        <charset val="128"/>
      </rPr>
      <t>)</t>
    </r>
    <phoneticPr fontId="13"/>
  </si>
  <si>
    <t>[Ω/Km]</t>
    <phoneticPr fontId="13"/>
  </si>
  <si>
    <r>
      <t>ｆ</t>
    </r>
    <r>
      <rPr>
        <b/>
        <sz val="9"/>
        <rFont val="ＭＳ Ｐ明朝"/>
        <family val="1"/>
        <charset val="128"/>
      </rPr>
      <t>（Ｘ）</t>
    </r>
    <r>
      <rPr>
        <b/>
        <sz val="6"/>
        <rFont val="ＭＳ Ｐ明朝"/>
        <family val="1"/>
        <charset val="128"/>
      </rPr>
      <t xml:space="preserve"> </t>
    </r>
    <r>
      <rPr>
        <b/>
        <sz val="8"/>
        <rFont val="ＭＳ Ｐ明朝"/>
        <family val="1"/>
        <charset val="128"/>
      </rPr>
      <t xml:space="preserve"> </t>
    </r>
    <r>
      <rPr>
        <b/>
        <sz val="9"/>
        <rFont val="ＭＳ Ｐ明朝"/>
        <family val="1"/>
        <charset val="128"/>
      </rPr>
      <t>＝Ｘ</t>
    </r>
    <r>
      <rPr>
        <b/>
        <vertAlign val="superscript"/>
        <sz val="11"/>
        <rFont val="ＭＳ Ｐ明朝"/>
        <family val="1"/>
        <charset val="128"/>
      </rPr>
      <t>2</t>
    </r>
    <r>
      <rPr>
        <b/>
        <sz val="9"/>
        <rFont val="ＭＳ 明朝"/>
        <family val="1"/>
        <charset val="128"/>
      </rPr>
      <t>＋</t>
    </r>
    <r>
      <rPr>
        <b/>
        <sz val="9"/>
        <rFont val="ＭＳ Ｐ明朝"/>
        <family val="1"/>
        <charset val="128"/>
      </rPr>
      <t>（</t>
    </r>
    <r>
      <rPr>
        <b/>
        <sz val="9"/>
        <rFont val="HGPｺﾞｼｯｸE"/>
        <family val="3"/>
        <charset val="128"/>
      </rPr>
      <t>Ｂ</t>
    </r>
    <r>
      <rPr>
        <b/>
        <sz val="9"/>
        <rFont val="ＭＳ Ｐ明朝"/>
        <family val="1"/>
        <charset val="128"/>
      </rPr>
      <t>／</t>
    </r>
    <r>
      <rPr>
        <b/>
        <sz val="9"/>
        <rFont val="HGPｺﾞｼｯｸE"/>
        <family val="3"/>
        <charset val="128"/>
      </rPr>
      <t>Ａ</t>
    </r>
    <r>
      <rPr>
        <b/>
        <sz val="9"/>
        <rFont val="ＭＳ Ｐ明朝"/>
        <family val="1"/>
        <charset val="128"/>
      </rPr>
      <t>）Ｘ</t>
    </r>
    <r>
      <rPr>
        <b/>
        <sz val="9"/>
        <rFont val="ＭＳ 明朝"/>
        <family val="1"/>
        <charset val="128"/>
      </rPr>
      <t>＋</t>
    </r>
    <r>
      <rPr>
        <b/>
        <sz val="9"/>
        <rFont val="HGPｺﾞｼｯｸE"/>
        <family val="3"/>
        <charset val="128"/>
      </rPr>
      <t>Ｃ</t>
    </r>
    <r>
      <rPr>
        <b/>
        <sz val="9"/>
        <rFont val="ＭＳ Ｐ明朝"/>
        <family val="1"/>
        <charset val="128"/>
      </rPr>
      <t>／</t>
    </r>
    <r>
      <rPr>
        <b/>
        <sz val="9"/>
        <rFont val="HGPｺﾞｼｯｸE"/>
        <family val="3"/>
        <charset val="128"/>
      </rPr>
      <t>Ａ　</t>
    </r>
    <r>
      <rPr>
        <sz val="9"/>
        <rFont val="ＭＳ Ｐ明朝"/>
        <family val="1"/>
        <charset val="128"/>
      </rPr>
      <t>（</t>
    </r>
    <r>
      <rPr>
        <b/>
        <sz val="9"/>
        <rFont val="ＭＳ Ｐ明朝"/>
        <family val="1"/>
        <charset val="128"/>
      </rPr>
      <t xml:space="preserve"> ∵ Ａ≠０ </t>
    </r>
    <r>
      <rPr>
        <sz val="9"/>
        <rFont val="ＭＳ Ｐ明朝"/>
        <family val="1"/>
        <charset val="128"/>
      </rPr>
      <t>）</t>
    </r>
    <phoneticPr fontId="13"/>
  </si>
  <si>
    <r>
      <t xml:space="preserve"> </t>
    </r>
    <r>
      <rPr>
        <b/>
        <sz val="9"/>
        <rFont val="ＭＳ Ｐ明朝"/>
        <family val="1"/>
        <charset val="128"/>
      </rPr>
      <t>　　   ＝｛（Ｘ＋（</t>
    </r>
    <r>
      <rPr>
        <b/>
        <sz val="9"/>
        <rFont val="HGPｺﾞｼｯｸE"/>
        <family val="3"/>
        <charset val="128"/>
      </rPr>
      <t>Ｂ</t>
    </r>
    <r>
      <rPr>
        <b/>
        <sz val="9"/>
        <rFont val="ＭＳ Ｐ明朝"/>
        <family val="1"/>
        <charset val="128"/>
      </rPr>
      <t>／</t>
    </r>
    <r>
      <rPr>
        <b/>
        <sz val="9"/>
        <rFont val="HGPｺﾞｼｯｸE"/>
        <family val="3"/>
        <charset val="128"/>
      </rPr>
      <t>２Ａ</t>
    </r>
    <r>
      <rPr>
        <b/>
        <sz val="9"/>
        <rFont val="ＭＳ Ｐ明朝"/>
        <family val="1"/>
        <charset val="128"/>
      </rPr>
      <t>）｝</t>
    </r>
    <r>
      <rPr>
        <b/>
        <vertAlign val="superscript"/>
        <sz val="11"/>
        <rFont val="ＭＳ Ｐ明朝"/>
        <family val="1"/>
        <charset val="128"/>
      </rPr>
      <t>2</t>
    </r>
    <r>
      <rPr>
        <b/>
        <sz val="9"/>
        <rFont val="ＭＳ Ｐ明朝"/>
        <family val="1"/>
        <charset val="128"/>
      </rPr>
      <t>－｛√(</t>
    </r>
    <r>
      <rPr>
        <b/>
        <sz val="9"/>
        <rFont val="HGPｺﾞｼｯｸE"/>
        <family val="3"/>
        <charset val="128"/>
      </rPr>
      <t>Ｂ</t>
    </r>
    <r>
      <rPr>
        <b/>
        <vertAlign val="superscript"/>
        <sz val="11"/>
        <rFont val="ＭＳ Ｐ明朝"/>
        <family val="1"/>
        <charset val="128"/>
      </rPr>
      <t>2</t>
    </r>
    <r>
      <rPr>
        <b/>
        <sz val="9"/>
        <rFont val="ＭＳ Ｐ明朝"/>
        <family val="1"/>
        <charset val="128"/>
      </rPr>
      <t>－</t>
    </r>
    <r>
      <rPr>
        <b/>
        <sz val="9"/>
        <rFont val="HGPｺﾞｼｯｸE"/>
        <family val="3"/>
        <charset val="128"/>
      </rPr>
      <t>４ＡＣ</t>
    </r>
    <r>
      <rPr>
        <b/>
        <sz val="9"/>
        <rFont val="ＭＳ Ｐ明朝"/>
        <family val="1"/>
        <charset val="128"/>
      </rPr>
      <t>)／</t>
    </r>
    <r>
      <rPr>
        <b/>
        <sz val="9"/>
        <rFont val="HGPｺﾞｼｯｸE"/>
        <family val="3"/>
        <charset val="128"/>
      </rPr>
      <t>２Ａ</t>
    </r>
    <r>
      <rPr>
        <b/>
        <sz val="9"/>
        <rFont val="ＭＳ Ｐ明朝"/>
        <family val="1"/>
        <charset val="128"/>
      </rPr>
      <t>｝</t>
    </r>
    <r>
      <rPr>
        <b/>
        <vertAlign val="superscript"/>
        <sz val="11"/>
        <rFont val="ＭＳ Ｐ明朝"/>
        <family val="1"/>
        <charset val="128"/>
      </rPr>
      <t>2</t>
    </r>
    <phoneticPr fontId="13"/>
  </si>
  <si>
    <r>
      <t>　</t>
    </r>
    <r>
      <rPr>
        <sz val="9"/>
        <rFont val="ＭＳ Ｐ明朝"/>
        <family val="1"/>
        <charset val="128"/>
      </rPr>
      <t xml:space="preserve">　  　 </t>
    </r>
    <r>
      <rPr>
        <b/>
        <sz val="9"/>
        <rFont val="ＭＳ Ｐ明朝"/>
        <family val="1"/>
        <charset val="128"/>
      </rPr>
      <t>＝｛Ｘ＋</t>
    </r>
    <r>
      <rPr>
        <b/>
        <sz val="9"/>
        <rFont val="HGPｺﾞｼｯｸE"/>
        <family val="3"/>
        <charset val="128"/>
      </rPr>
      <t>Ｂ</t>
    </r>
    <r>
      <rPr>
        <b/>
        <sz val="9"/>
        <rFont val="ＭＳ Ｐ明朝"/>
        <family val="1"/>
        <charset val="128"/>
      </rPr>
      <t>／</t>
    </r>
    <r>
      <rPr>
        <b/>
        <sz val="9"/>
        <rFont val="HGPｺﾞｼｯｸE"/>
        <family val="3"/>
        <charset val="128"/>
      </rPr>
      <t>２Ａ</t>
    </r>
    <r>
      <rPr>
        <b/>
        <sz val="9"/>
        <rFont val="ＭＳ Ｐ明朝"/>
        <family val="1"/>
        <charset val="128"/>
      </rPr>
      <t>－√(</t>
    </r>
    <r>
      <rPr>
        <b/>
        <sz val="9"/>
        <rFont val="HGPｺﾞｼｯｸE"/>
        <family val="3"/>
        <charset val="128"/>
      </rPr>
      <t>Ｂ</t>
    </r>
    <r>
      <rPr>
        <b/>
        <vertAlign val="superscript"/>
        <sz val="11"/>
        <rFont val="ＭＳ Ｐ明朝"/>
        <family val="1"/>
        <charset val="128"/>
      </rPr>
      <t>2</t>
    </r>
    <r>
      <rPr>
        <b/>
        <sz val="9"/>
        <rFont val="ＭＳ Ｐ明朝"/>
        <family val="1"/>
        <charset val="128"/>
      </rPr>
      <t>－</t>
    </r>
    <r>
      <rPr>
        <b/>
        <sz val="9"/>
        <rFont val="HGPｺﾞｼｯｸE"/>
        <family val="3"/>
        <charset val="128"/>
      </rPr>
      <t>４ＡＣ</t>
    </r>
    <r>
      <rPr>
        <b/>
        <sz val="9"/>
        <rFont val="ＭＳ Ｐ明朝"/>
        <family val="1"/>
        <charset val="128"/>
      </rPr>
      <t>)／</t>
    </r>
    <r>
      <rPr>
        <b/>
        <sz val="9"/>
        <rFont val="HGPｺﾞｼｯｸE"/>
        <family val="3"/>
        <charset val="128"/>
      </rPr>
      <t>２Ａ</t>
    </r>
    <r>
      <rPr>
        <b/>
        <sz val="9"/>
        <rFont val="ＭＳ Ｐ明朝"/>
        <family val="1"/>
        <charset val="128"/>
      </rPr>
      <t>｝・｛Ｘ＋</t>
    </r>
    <r>
      <rPr>
        <b/>
        <sz val="9"/>
        <rFont val="HGPｺﾞｼｯｸE"/>
        <family val="3"/>
        <charset val="128"/>
      </rPr>
      <t>Ｂ</t>
    </r>
    <r>
      <rPr>
        <b/>
        <sz val="9"/>
        <rFont val="ＭＳ Ｐ明朝"/>
        <family val="1"/>
        <charset val="128"/>
      </rPr>
      <t>／</t>
    </r>
    <r>
      <rPr>
        <b/>
        <sz val="9"/>
        <rFont val="HGPｺﾞｼｯｸE"/>
        <family val="3"/>
        <charset val="128"/>
      </rPr>
      <t>２Ａ</t>
    </r>
    <r>
      <rPr>
        <b/>
        <sz val="9"/>
        <rFont val="ＭＳ Ｐ明朝"/>
        <family val="1"/>
        <charset val="128"/>
      </rPr>
      <t>＋√(</t>
    </r>
    <r>
      <rPr>
        <b/>
        <sz val="9"/>
        <rFont val="HGPｺﾞｼｯｸE"/>
        <family val="3"/>
        <charset val="128"/>
      </rPr>
      <t>Ｂ</t>
    </r>
    <r>
      <rPr>
        <b/>
        <vertAlign val="superscript"/>
        <sz val="11"/>
        <rFont val="ＭＳ Ｐ明朝"/>
        <family val="1"/>
        <charset val="128"/>
      </rPr>
      <t>2</t>
    </r>
    <r>
      <rPr>
        <b/>
        <sz val="9"/>
        <rFont val="ＭＳ Ｐ明朝"/>
        <family val="1"/>
        <charset val="128"/>
      </rPr>
      <t>－</t>
    </r>
    <r>
      <rPr>
        <b/>
        <sz val="9"/>
        <rFont val="HGPｺﾞｼｯｸE"/>
        <family val="3"/>
        <charset val="128"/>
      </rPr>
      <t>４ＡＣ</t>
    </r>
    <r>
      <rPr>
        <b/>
        <sz val="9"/>
        <rFont val="ＭＳ Ｐ明朝"/>
        <family val="1"/>
        <charset val="128"/>
      </rPr>
      <t>)／</t>
    </r>
    <r>
      <rPr>
        <b/>
        <sz val="9"/>
        <rFont val="HGPｺﾞｼｯｸE"/>
        <family val="3"/>
        <charset val="128"/>
      </rPr>
      <t>２Ａ</t>
    </r>
    <r>
      <rPr>
        <b/>
        <sz val="9"/>
        <rFont val="ＭＳ Ｐ明朝"/>
        <family val="1"/>
        <charset val="128"/>
      </rPr>
      <t>｝</t>
    </r>
    <phoneticPr fontId="13"/>
  </si>
  <si>
    <r>
      <t xml:space="preserve"> </t>
    </r>
    <r>
      <rPr>
        <b/>
        <sz val="6"/>
        <rFont val="HGPｺﾞｼｯｸE"/>
        <family val="3"/>
        <charset val="128"/>
      </rPr>
      <t xml:space="preserve">  </t>
    </r>
    <r>
      <rPr>
        <b/>
        <sz val="9"/>
        <rFont val="HGPｺﾞｼｯｸE"/>
        <family val="3"/>
        <charset val="128"/>
      </rPr>
      <t xml:space="preserve"> </t>
    </r>
    <r>
      <rPr>
        <b/>
        <sz val="10"/>
        <rFont val="HGPｺﾞｼｯｸE"/>
        <family val="3"/>
        <charset val="128"/>
      </rPr>
      <t>Ｘａ</t>
    </r>
    <r>
      <rPr>
        <b/>
        <sz val="10"/>
        <rFont val="ＭＳ Ｐゴシック"/>
        <family val="3"/>
        <charset val="128"/>
      </rPr>
      <t>＝</t>
    </r>
    <r>
      <rPr>
        <b/>
        <sz val="10"/>
        <rFont val="HGPｺﾞｼｯｸE"/>
        <family val="3"/>
        <charset val="128"/>
      </rPr>
      <t>Ｘ</t>
    </r>
    <r>
      <rPr>
        <b/>
        <vertAlign val="subscript"/>
        <sz val="11"/>
        <rFont val="HGPｺﾞｼｯｸE"/>
        <family val="3"/>
        <charset val="128"/>
      </rPr>
      <t>0</t>
    </r>
    <r>
      <rPr>
        <b/>
        <sz val="10"/>
        <rFont val="ＭＳ Ｐゴシック"/>
        <family val="3"/>
        <charset val="128"/>
      </rPr>
      <t>－</t>
    </r>
    <r>
      <rPr>
        <b/>
        <sz val="10"/>
        <rFont val="HGPｺﾞｼｯｸE"/>
        <family val="3"/>
        <charset val="128"/>
      </rPr>
      <t>√Ｄ</t>
    </r>
    <r>
      <rPr>
        <b/>
        <sz val="10"/>
        <rFont val="ＭＳ Ｐゴシック"/>
        <family val="3"/>
        <charset val="128"/>
      </rPr>
      <t>／</t>
    </r>
    <r>
      <rPr>
        <b/>
        <sz val="10"/>
        <rFont val="HGPｺﾞｼｯｸE"/>
        <family val="3"/>
        <charset val="128"/>
      </rPr>
      <t>２Ａ</t>
    </r>
    <phoneticPr fontId="13"/>
  </si>
  <si>
    <r>
      <t xml:space="preserve"> </t>
    </r>
    <r>
      <rPr>
        <b/>
        <sz val="6"/>
        <rFont val="HGPｺﾞｼｯｸE"/>
        <family val="3"/>
        <charset val="128"/>
      </rPr>
      <t xml:space="preserve">  </t>
    </r>
    <r>
      <rPr>
        <b/>
        <sz val="9"/>
        <rFont val="HGPｺﾞｼｯｸE"/>
        <family val="3"/>
        <charset val="128"/>
      </rPr>
      <t xml:space="preserve"> </t>
    </r>
    <r>
      <rPr>
        <b/>
        <sz val="10"/>
        <rFont val="HGPｺﾞｼｯｸE"/>
        <family val="3"/>
        <charset val="128"/>
      </rPr>
      <t>Ｘａ</t>
    </r>
    <r>
      <rPr>
        <b/>
        <sz val="10"/>
        <rFont val="ＭＳ Ｐゴシック"/>
        <family val="3"/>
        <charset val="128"/>
      </rPr>
      <t>＝</t>
    </r>
    <r>
      <rPr>
        <b/>
        <sz val="10"/>
        <rFont val="HGPｺﾞｼｯｸE"/>
        <family val="3"/>
        <charset val="128"/>
      </rPr>
      <t>Ｘ</t>
    </r>
    <r>
      <rPr>
        <b/>
        <vertAlign val="subscript"/>
        <sz val="11"/>
        <rFont val="HGPｺﾞｼｯｸE"/>
        <family val="3"/>
        <charset val="128"/>
      </rPr>
      <t>0</t>
    </r>
    <r>
      <rPr>
        <b/>
        <sz val="10"/>
        <rFont val="ＭＳ Ｐゴシック"/>
        <family val="3"/>
        <charset val="128"/>
      </rPr>
      <t>＋</t>
    </r>
    <r>
      <rPr>
        <b/>
        <sz val="10"/>
        <rFont val="HGPｺﾞｼｯｸE"/>
        <family val="3"/>
        <charset val="128"/>
      </rPr>
      <t>√Ｄ</t>
    </r>
    <r>
      <rPr>
        <b/>
        <sz val="10"/>
        <rFont val="ＭＳ Ｐゴシック"/>
        <family val="3"/>
        <charset val="128"/>
      </rPr>
      <t>／</t>
    </r>
    <r>
      <rPr>
        <b/>
        <sz val="10"/>
        <rFont val="HGPｺﾞｼｯｸE"/>
        <family val="3"/>
        <charset val="128"/>
      </rPr>
      <t>２Ａ</t>
    </r>
    <phoneticPr fontId="13"/>
  </si>
  <si>
    <r>
      <t>　(</t>
    </r>
    <r>
      <rPr>
        <b/>
        <sz val="9"/>
        <rFont val="HGPｺﾞｼｯｸE"/>
        <family val="3"/>
        <charset val="128"/>
      </rPr>
      <t>Ｄ</t>
    </r>
    <r>
      <rPr>
        <b/>
        <sz val="9"/>
        <rFont val="ＭＳ Ｐゴシック"/>
        <family val="3"/>
        <charset val="128"/>
      </rPr>
      <t>＝</t>
    </r>
    <r>
      <rPr>
        <b/>
        <sz val="9"/>
        <rFont val="HGPｺﾞｼｯｸE"/>
        <family val="3"/>
        <charset val="128"/>
      </rPr>
      <t>Ｂ</t>
    </r>
    <r>
      <rPr>
        <b/>
        <vertAlign val="superscript"/>
        <sz val="11"/>
        <rFont val="ＭＳ Ｐゴシック"/>
        <family val="3"/>
        <charset val="128"/>
      </rPr>
      <t>2</t>
    </r>
    <r>
      <rPr>
        <b/>
        <sz val="9"/>
        <rFont val="ＭＳ Ｐゴシック"/>
        <family val="3"/>
        <charset val="128"/>
      </rPr>
      <t>－</t>
    </r>
    <r>
      <rPr>
        <b/>
        <sz val="9"/>
        <rFont val="HGPｺﾞｼｯｸE"/>
        <family val="3"/>
        <charset val="128"/>
      </rPr>
      <t>４ＡＣ</t>
    </r>
    <r>
      <rPr>
        <b/>
        <sz val="9"/>
        <rFont val="ＭＳ ゴシック"/>
        <family val="3"/>
        <charset val="128"/>
      </rPr>
      <t>)</t>
    </r>
    <phoneticPr fontId="13"/>
  </si>
  <si>
    <r>
      <t>ｆ</t>
    </r>
    <r>
      <rPr>
        <b/>
        <sz val="3"/>
        <rFont val="ＭＳ Ｐ明朝"/>
        <family val="1"/>
        <charset val="128"/>
      </rPr>
      <t xml:space="preserve"> </t>
    </r>
    <r>
      <rPr>
        <b/>
        <sz val="10"/>
        <rFont val="ＭＳ Ｐ明朝"/>
        <family val="1"/>
        <charset val="128"/>
      </rPr>
      <t>'</t>
    </r>
    <r>
      <rPr>
        <b/>
        <sz val="9"/>
        <rFont val="ＭＳ Ｐ明朝"/>
        <family val="1"/>
        <charset val="128"/>
      </rPr>
      <t>（Ｘ）＝</t>
    </r>
    <r>
      <rPr>
        <b/>
        <sz val="9"/>
        <rFont val="HGPｺﾞｼｯｸE"/>
        <family val="3"/>
        <charset val="128"/>
      </rPr>
      <t>２Ａ</t>
    </r>
    <r>
      <rPr>
        <b/>
        <sz val="9"/>
        <rFont val="ＭＳ Ｐ明朝"/>
        <family val="1"/>
        <charset val="128"/>
      </rPr>
      <t>Ｘ</t>
    </r>
    <r>
      <rPr>
        <b/>
        <sz val="9"/>
        <rFont val="ＭＳ 明朝"/>
        <family val="1"/>
        <charset val="128"/>
      </rPr>
      <t>＋</t>
    </r>
    <r>
      <rPr>
        <b/>
        <sz val="9"/>
        <rFont val="HGPｺﾞｼｯｸE"/>
        <family val="3"/>
        <charset val="128"/>
      </rPr>
      <t>Ｂ</t>
    </r>
    <phoneticPr fontId="13"/>
  </si>
  <si>
    <r>
      <t>　ｆ</t>
    </r>
    <r>
      <rPr>
        <b/>
        <sz val="3"/>
        <rFont val="ＭＳ Ｐ明朝"/>
        <family val="1"/>
        <charset val="128"/>
      </rPr>
      <t xml:space="preserve"> </t>
    </r>
    <r>
      <rPr>
        <b/>
        <sz val="10"/>
        <rFont val="ＭＳ Ｐ明朝"/>
        <family val="1"/>
        <charset val="128"/>
      </rPr>
      <t>'</t>
    </r>
    <r>
      <rPr>
        <b/>
        <sz val="9"/>
        <rFont val="ＭＳ Ｐ明朝"/>
        <family val="1"/>
        <charset val="128"/>
      </rPr>
      <t>（Ｘ）＝０</t>
    </r>
    <r>
      <rPr>
        <b/>
        <sz val="9"/>
        <rFont val="ＭＳ 明朝"/>
        <family val="1"/>
        <charset val="128"/>
      </rPr>
      <t xml:space="preserve"> より</t>
    </r>
    <phoneticPr fontId="13"/>
  </si>
  <si>
    <r>
      <t xml:space="preserve"> </t>
    </r>
    <r>
      <rPr>
        <b/>
        <sz val="9"/>
        <rFont val="HGPｺﾞｼｯｸE"/>
        <family val="3"/>
        <charset val="128"/>
      </rPr>
      <t>Ｘ</t>
    </r>
    <r>
      <rPr>
        <b/>
        <vertAlign val="subscript"/>
        <sz val="11"/>
        <rFont val="HGPｺﾞｼｯｸE"/>
        <family val="3"/>
        <charset val="128"/>
      </rPr>
      <t>0</t>
    </r>
    <r>
      <rPr>
        <b/>
        <sz val="9"/>
        <rFont val="ＭＳ Ｐ明朝"/>
        <family val="1"/>
        <charset val="128"/>
      </rPr>
      <t>＝－</t>
    </r>
    <r>
      <rPr>
        <b/>
        <sz val="9"/>
        <rFont val="HGPｺﾞｼｯｸE"/>
        <family val="3"/>
        <charset val="128"/>
      </rPr>
      <t>Ｂ</t>
    </r>
    <r>
      <rPr>
        <b/>
        <sz val="9"/>
        <rFont val="ＭＳ Ｐ明朝"/>
        <family val="1"/>
        <charset val="128"/>
      </rPr>
      <t>／</t>
    </r>
    <r>
      <rPr>
        <b/>
        <sz val="9"/>
        <rFont val="HGPｺﾞｼｯｸE"/>
        <family val="3"/>
        <charset val="128"/>
      </rPr>
      <t>２Ａ</t>
    </r>
    <r>
      <rPr>
        <b/>
        <sz val="9"/>
        <rFont val="ＭＳ Ｐ明朝"/>
        <family val="1"/>
        <charset val="128"/>
      </rPr>
      <t xml:space="preserve"> …………（極小値</t>
    </r>
    <r>
      <rPr>
        <b/>
        <sz val="9"/>
        <rFont val="ＭＳ 明朝"/>
        <family val="1"/>
        <charset val="128"/>
      </rPr>
      <t>、</t>
    </r>
    <r>
      <rPr>
        <b/>
        <sz val="9"/>
        <rFont val="ＭＳ Ｐ明朝"/>
        <family val="1"/>
        <charset val="128"/>
      </rPr>
      <t>極大値）</t>
    </r>
    <rPh sb="15" eb="18">
      <t>キョクショウチ</t>
    </rPh>
    <rPh sb="19" eb="20">
      <t>キョク</t>
    </rPh>
    <rPh sb="20" eb="22">
      <t>ダイチ</t>
    </rPh>
    <phoneticPr fontId="13"/>
  </si>
  <si>
    <r>
      <t>Ａ</t>
    </r>
    <r>
      <rPr>
        <b/>
        <sz val="9"/>
        <rFont val="HGPｺﾞｼｯｸE"/>
        <family val="3"/>
        <charset val="128"/>
      </rPr>
      <t>=</t>
    </r>
    <phoneticPr fontId="13"/>
  </si>
  <si>
    <r>
      <t>Ｂ</t>
    </r>
    <r>
      <rPr>
        <b/>
        <sz val="9"/>
        <rFont val="HGPｺﾞｼｯｸE"/>
        <family val="3"/>
        <charset val="128"/>
      </rPr>
      <t>=</t>
    </r>
    <phoneticPr fontId="13"/>
  </si>
  <si>
    <r>
      <t>Ｃ</t>
    </r>
    <r>
      <rPr>
        <b/>
        <sz val="9"/>
        <rFont val="HGPｺﾞｼｯｸE"/>
        <family val="3"/>
        <charset val="128"/>
      </rPr>
      <t>=</t>
    </r>
    <phoneticPr fontId="13"/>
  </si>
  <si>
    <r>
      <t>ｆ</t>
    </r>
    <r>
      <rPr>
        <b/>
        <sz val="9"/>
        <rFont val="ＭＳ Ｐ明朝"/>
        <family val="1"/>
        <charset val="128"/>
      </rPr>
      <t>(Ｘo)＝</t>
    </r>
    <phoneticPr fontId="13"/>
  </si>
  <si>
    <t>Ｘa＝</t>
    <phoneticPr fontId="13"/>
  </si>
  <si>
    <t>Ｘb＝</t>
    <phoneticPr fontId="13"/>
  </si>
  <si>
    <r>
      <t>Ｘo</t>
    </r>
    <r>
      <rPr>
        <b/>
        <sz val="10"/>
        <rFont val="ＭＳ Ｐ明朝"/>
        <family val="1"/>
        <charset val="128"/>
      </rPr>
      <t>＝</t>
    </r>
    <phoneticPr fontId="13"/>
  </si>
  <si>
    <t>CV3C</t>
    <phoneticPr fontId="13"/>
  </si>
  <si>
    <r>
      <t xml:space="preserve">Calc </t>
    </r>
    <r>
      <rPr>
        <b/>
        <sz val="12"/>
        <color indexed="9"/>
        <rFont val="HGPｺﾞｼｯｸE"/>
        <family val="3"/>
        <charset val="128"/>
      </rPr>
      <t>05</t>
    </r>
    <phoneticPr fontId="13"/>
  </si>
  <si>
    <r>
      <t xml:space="preserve">三次方程式 ｆ（Ｘ）＝０ の実根解 </t>
    </r>
    <r>
      <rPr>
        <b/>
        <sz val="12"/>
        <color indexed="18"/>
        <rFont val="HGP明朝E"/>
        <family val="1"/>
        <charset val="128"/>
      </rPr>
      <t>（ニュートン微分法）</t>
    </r>
    <rPh sb="0" eb="2">
      <t>サンジ</t>
    </rPh>
    <rPh sb="2" eb="5">
      <t>ホウテイシキ</t>
    </rPh>
    <rPh sb="14" eb="15">
      <t>ジツ</t>
    </rPh>
    <rPh sb="15" eb="16">
      <t>コン</t>
    </rPh>
    <rPh sb="16" eb="17">
      <t>カイ</t>
    </rPh>
    <rPh sb="24" eb="26">
      <t>ビブン</t>
    </rPh>
    <rPh sb="26" eb="27">
      <t>ホウ</t>
    </rPh>
    <phoneticPr fontId="13"/>
  </si>
  <si>
    <t>CVT</t>
    <phoneticPr fontId="13"/>
  </si>
  <si>
    <t>IV</t>
    <phoneticPr fontId="13"/>
  </si>
  <si>
    <r>
      <t>ｆ</t>
    </r>
    <r>
      <rPr>
        <b/>
        <sz val="9"/>
        <rFont val="ＭＳ Ｐ明朝"/>
        <family val="1"/>
        <charset val="128"/>
      </rPr>
      <t>（Ｘ）</t>
    </r>
    <r>
      <rPr>
        <b/>
        <sz val="6"/>
        <rFont val="ＭＳ Ｐ明朝"/>
        <family val="1"/>
        <charset val="128"/>
      </rPr>
      <t xml:space="preserve"> </t>
    </r>
    <r>
      <rPr>
        <b/>
        <sz val="8"/>
        <rFont val="ＭＳ Ｐ明朝"/>
        <family val="1"/>
        <charset val="128"/>
      </rPr>
      <t xml:space="preserve"> </t>
    </r>
    <r>
      <rPr>
        <b/>
        <sz val="9"/>
        <rFont val="ＭＳ Ｐ明朝"/>
        <family val="1"/>
        <charset val="128"/>
      </rPr>
      <t>＝</t>
    </r>
    <r>
      <rPr>
        <b/>
        <sz val="9"/>
        <color indexed="53"/>
        <rFont val="HGPｺﾞｼｯｸE"/>
        <family val="3"/>
        <charset val="128"/>
      </rPr>
      <t>Ａ</t>
    </r>
    <r>
      <rPr>
        <b/>
        <sz val="9"/>
        <color indexed="53"/>
        <rFont val="ＭＳ Ｐ明朝"/>
        <family val="1"/>
        <charset val="128"/>
      </rPr>
      <t xml:space="preserve"> </t>
    </r>
    <r>
      <rPr>
        <b/>
        <sz val="9"/>
        <rFont val="ＭＳ Ｐ明朝"/>
        <family val="1"/>
        <charset val="128"/>
      </rPr>
      <t>Ｘ</t>
    </r>
    <r>
      <rPr>
        <b/>
        <vertAlign val="superscript"/>
        <sz val="11"/>
        <rFont val="ＭＳ Ｐ明朝"/>
        <family val="1"/>
        <charset val="128"/>
      </rPr>
      <t>3</t>
    </r>
    <r>
      <rPr>
        <b/>
        <sz val="9"/>
        <rFont val="ＭＳ 明朝"/>
        <family val="1"/>
        <charset val="128"/>
      </rPr>
      <t>＋</t>
    </r>
    <r>
      <rPr>
        <b/>
        <sz val="9"/>
        <color indexed="53"/>
        <rFont val="HGPｺﾞｼｯｸE"/>
        <family val="3"/>
        <charset val="128"/>
      </rPr>
      <t>Ｂ</t>
    </r>
    <r>
      <rPr>
        <b/>
        <sz val="9"/>
        <color indexed="53"/>
        <rFont val="ＭＳ Ｐ明朝"/>
        <family val="1"/>
        <charset val="128"/>
      </rPr>
      <t xml:space="preserve"> </t>
    </r>
    <r>
      <rPr>
        <b/>
        <sz val="9"/>
        <rFont val="ＭＳ Ｐ明朝"/>
        <family val="1"/>
        <charset val="128"/>
      </rPr>
      <t>Ｘ</t>
    </r>
    <r>
      <rPr>
        <b/>
        <vertAlign val="superscript"/>
        <sz val="11"/>
        <rFont val="ＭＳ Ｐ明朝"/>
        <family val="1"/>
        <charset val="128"/>
      </rPr>
      <t>2</t>
    </r>
    <r>
      <rPr>
        <b/>
        <sz val="9"/>
        <rFont val="ＭＳ 明朝"/>
        <family val="1"/>
        <charset val="128"/>
      </rPr>
      <t>＋</t>
    </r>
    <r>
      <rPr>
        <b/>
        <sz val="9"/>
        <color indexed="53"/>
        <rFont val="HGPｺﾞｼｯｸE"/>
        <family val="3"/>
        <charset val="128"/>
      </rPr>
      <t>Ｃ</t>
    </r>
    <r>
      <rPr>
        <b/>
        <sz val="9"/>
        <color indexed="53"/>
        <rFont val="ＭＳ Ｐ明朝"/>
        <family val="1"/>
        <charset val="128"/>
      </rPr>
      <t xml:space="preserve"> </t>
    </r>
    <r>
      <rPr>
        <b/>
        <sz val="9"/>
        <rFont val="ＭＳ Ｐ明朝"/>
        <family val="1"/>
        <charset val="128"/>
      </rPr>
      <t>Ｘ</t>
    </r>
    <r>
      <rPr>
        <b/>
        <sz val="9"/>
        <rFont val="ＭＳ 明朝"/>
        <family val="1"/>
        <charset val="128"/>
      </rPr>
      <t>＋</t>
    </r>
    <r>
      <rPr>
        <b/>
        <sz val="9"/>
        <color indexed="53"/>
        <rFont val="HGPｺﾞｼｯｸE"/>
        <family val="3"/>
        <charset val="128"/>
      </rPr>
      <t>Ｄ</t>
    </r>
    <r>
      <rPr>
        <b/>
        <sz val="9"/>
        <rFont val="ＭＳ Ｐ明朝"/>
        <family val="1"/>
        <charset val="128"/>
      </rPr>
      <t>　（</t>
    </r>
    <r>
      <rPr>
        <b/>
        <sz val="9"/>
        <rFont val="ＭＳ 明朝"/>
        <family val="1"/>
        <charset val="128"/>
      </rPr>
      <t>ただし、</t>
    </r>
    <r>
      <rPr>
        <b/>
        <sz val="9"/>
        <color indexed="10"/>
        <rFont val="HGPｺﾞｼｯｸE"/>
        <family val="3"/>
        <charset val="128"/>
      </rPr>
      <t>Ａ</t>
    </r>
    <r>
      <rPr>
        <b/>
        <sz val="9"/>
        <rFont val="ＭＳ Ｐ明朝"/>
        <family val="1"/>
        <charset val="128"/>
      </rPr>
      <t>≠０</t>
    </r>
    <r>
      <rPr>
        <b/>
        <sz val="6"/>
        <rFont val="ＭＳ Ｐ明朝"/>
        <family val="1"/>
        <charset val="128"/>
      </rPr>
      <t xml:space="preserve"> </t>
    </r>
    <r>
      <rPr>
        <b/>
        <sz val="9"/>
        <rFont val="ＭＳ Ｐ明朝"/>
        <family val="1"/>
        <charset val="128"/>
      </rPr>
      <t>)</t>
    </r>
    <phoneticPr fontId="13"/>
  </si>
  <si>
    <r>
      <t>ｆ</t>
    </r>
    <r>
      <rPr>
        <b/>
        <sz val="3"/>
        <rFont val="ＭＳ Ｐ明朝"/>
        <family val="1"/>
        <charset val="128"/>
      </rPr>
      <t xml:space="preserve"> </t>
    </r>
    <r>
      <rPr>
        <b/>
        <sz val="10"/>
        <rFont val="ＭＳ Ｐ明朝"/>
        <family val="1"/>
        <charset val="128"/>
      </rPr>
      <t>'</t>
    </r>
    <r>
      <rPr>
        <b/>
        <sz val="9"/>
        <rFont val="ＭＳ Ｐ明朝"/>
        <family val="1"/>
        <charset val="128"/>
      </rPr>
      <t>（Ｘ）＝３</t>
    </r>
    <r>
      <rPr>
        <b/>
        <sz val="9"/>
        <rFont val="HGPｺﾞｼｯｸE"/>
        <family val="3"/>
        <charset val="128"/>
      </rPr>
      <t>Ａ</t>
    </r>
    <r>
      <rPr>
        <b/>
        <sz val="9"/>
        <rFont val="ＭＳ Ｐ明朝"/>
        <family val="1"/>
        <charset val="128"/>
      </rPr>
      <t>Ｘ</t>
    </r>
    <r>
      <rPr>
        <b/>
        <vertAlign val="superscript"/>
        <sz val="11"/>
        <rFont val="ＭＳ Ｐ明朝"/>
        <family val="1"/>
        <charset val="128"/>
      </rPr>
      <t>2</t>
    </r>
    <r>
      <rPr>
        <b/>
        <sz val="9"/>
        <rFont val="ＭＳ 明朝"/>
        <family val="1"/>
        <charset val="128"/>
      </rPr>
      <t>＋</t>
    </r>
    <r>
      <rPr>
        <b/>
        <sz val="9"/>
        <rFont val="ＭＳ Ｐ明朝"/>
        <family val="1"/>
        <charset val="128"/>
      </rPr>
      <t>２</t>
    </r>
    <r>
      <rPr>
        <b/>
        <sz val="9"/>
        <rFont val="HGPｺﾞｼｯｸE"/>
        <family val="3"/>
        <charset val="128"/>
      </rPr>
      <t>Ｂ</t>
    </r>
    <r>
      <rPr>
        <b/>
        <sz val="9"/>
        <rFont val="ＭＳ Ｐ明朝"/>
        <family val="1"/>
        <charset val="128"/>
      </rPr>
      <t>Ｘ</t>
    </r>
    <r>
      <rPr>
        <b/>
        <sz val="9"/>
        <rFont val="ＭＳ 明朝"/>
        <family val="1"/>
        <charset val="128"/>
      </rPr>
      <t>＋</t>
    </r>
    <r>
      <rPr>
        <b/>
        <sz val="9"/>
        <rFont val="HGPｺﾞｼｯｸE"/>
        <family val="3"/>
        <charset val="128"/>
      </rPr>
      <t>Ｃ</t>
    </r>
    <phoneticPr fontId="13"/>
  </si>
  <si>
    <r>
      <t>　ｆ</t>
    </r>
    <r>
      <rPr>
        <b/>
        <sz val="3"/>
        <rFont val="ＭＳ Ｐ明朝"/>
        <family val="1"/>
        <charset val="128"/>
      </rPr>
      <t xml:space="preserve"> </t>
    </r>
    <r>
      <rPr>
        <b/>
        <sz val="10"/>
        <rFont val="ＭＳ Ｐ明朝"/>
        <family val="1"/>
        <charset val="128"/>
      </rPr>
      <t>'</t>
    </r>
    <r>
      <rPr>
        <b/>
        <sz val="9"/>
        <rFont val="ＭＳ Ｐ明朝"/>
        <family val="1"/>
        <charset val="128"/>
      </rPr>
      <t>（Ｘ）＝０</t>
    </r>
    <r>
      <rPr>
        <b/>
        <sz val="9"/>
        <rFont val="ＭＳ 明朝"/>
        <family val="1"/>
        <charset val="128"/>
      </rPr>
      <t xml:space="preserve"> より</t>
    </r>
    <phoneticPr fontId="13"/>
  </si>
  <si>
    <r>
      <t xml:space="preserve"> Ｘ＝｛－</t>
    </r>
    <r>
      <rPr>
        <b/>
        <sz val="9"/>
        <rFont val="HGPｺﾞｼｯｸE"/>
        <family val="3"/>
        <charset val="128"/>
      </rPr>
      <t>Ｂ</t>
    </r>
    <r>
      <rPr>
        <b/>
        <sz val="9"/>
        <rFont val="ＭＳ Ｐ明朝"/>
        <family val="1"/>
        <charset val="128"/>
      </rPr>
      <t>±√(</t>
    </r>
    <r>
      <rPr>
        <b/>
        <sz val="9"/>
        <rFont val="HGPｺﾞｼｯｸE"/>
        <family val="3"/>
        <charset val="128"/>
      </rPr>
      <t>Ｂ</t>
    </r>
    <r>
      <rPr>
        <b/>
        <vertAlign val="superscript"/>
        <sz val="11"/>
        <rFont val="ＭＳ Ｐ明朝"/>
        <family val="1"/>
        <charset val="128"/>
      </rPr>
      <t>2</t>
    </r>
    <r>
      <rPr>
        <b/>
        <sz val="9"/>
        <rFont val="ＭＳ Ｐ明朝"/>
        <family val="1"/>
        <charset val="128"/>
      </rPr>
      <t>－３</t>
    </r>
    <r>
      <rPr>
        <b/>
        <sz val="9"/>
        <rFont val="HGPｺﾞｼｯｸE"/>
        <family val="3"/>
        <charset val="128"/>
      </rPr>
      <t>ＡＣ</t>
    </r>
    <r>
      <rPr>
        <b/>
        <sz val="9"/>
        <rFont val="ＭＳ Ｐ明朝"/>
        <family val="1"/>
        <charset val="128"/>
      </rPr>
      <t>)｝／３</t>
    </r>
    <r>
      <rPr>
        <b/>
        <sz val="9"/>
        <rFont val="HGPｺﾞｼｯｸE"/>
        <family val="3"/>
        <charset val="128"/>
      </rPr>
      <t>Ａ</t>
    </r>
    <phoneticPr fontId="13"/>
  </si>
  <si>
    <r>
      <t xml:space="preserve"> Ｘ</t>
    </r>
    <r>
      <rPr>
        <b/>
        <vertAlign val="subscript"/>
        <sz val="11"/>
        <rFont val="ＭＳ 明朝"/>
        <family val="1"/>
        <charset val="128"/>
      </rPr>
      <t>１</t>
    </r>
    <r>
      <rPr>
        <b/>
        <sz val="9"/>
        <rFont val="ＭＳ Ｐ明朝"/>
        <family val="1"/>
        <charset val="128"/>
      </rPr>
      <t>＝｛－</t>
    </r>
    <r>
      <rPr>
        <b/>
        <sz val="9"/>
        <rFont val="HGPｺﾞｼｯｸE"/>
        <family val="3"/>
        <charset val="128"/>
      </rPr>
      <t>Ｂ</t>
    </r>
    <r>
      <rPr>
        <b/>
        <sz val="9"/>
        <rFont val="ＭＳ Ｐ明朝"/>
        <family val="1"/>
        <charset val="128"/>
      </rPr>
      <t>－√(</t>
    </r>
    <r>
      <rPr>
        <b/>
        <sz val="9"/>
        <rFont val="HGPｺﾞｼｯｸE"/>
        <family val="3"/>
        <charset val="128"/>
      </rPr>
      <t>Ｂ</t>
    </r>
    <r>
      <rPr>
        <b/>
        <vertAlign val="superscript"/>
        <sz val="11"/>
        <rFont val="ＭＳ Ｐ明朝"/>
        <family val="1"/>
        <charset val="128"/>
      </rPr>
      <t>2</t>
    </r>
    <r>
      <rPr>
        <b/>
        <sz val="9"/>
        <rFont val="ＭＳ Ｐ明朝"/>
        <family val="1"/>
        <charset val="128"/>
      </rPr>
      <t>－３</t>
    </r>
    <r>
      <rPr>
        <b/>
        <sz val="9"/>
        <rFont val="HGPｺﾞｼｯｸE"/>
        <family val="3"/>
        <charset val="128"/>
      </rPr>
      <t>ＡＣ</t>
    </r>
    <r>
      <rPr>
        <b/>
        <sz val="9"/>
        <rFont val="ＭＳ Ｐ明朝"/>
        <family val="1"/>
        <charset val="128"/>
      </rPr>
      <t>)｝／３</t>
    </r>
    <r>
      <rPr>
        <b/>
        <sz val="9"/>
        <rFont val="HGPｺﾞｼｯｸE"/>
        <family val="3"/>
        <charset val="128"/>
      </rPr>
      <t>Ａ</t>
    </r>
    <phoneticPr fontId="13"/>
  </si>
  <si>
    <r>
      <t xml:space="preserve"> Ｘ</t>
    </r>
    <r>
      <rPr>
        <b/>
        <vertAlign val="subscript"/>
        <sz val="11"/>
        <rFont val="ＭＳ 明朝"/>
        <family val="1"/>
        <charset val="128"/>
      </rPr>
      <t>２</t>
    </r>
    <r>
      <rPr>
        <b/>
        <sz val="9"/>
        <rFont val="ＭＳ Ｐ明朝"/>
        <family val="1"/>
        <charset val="128"/>
      </rPr>
      <t>＝｛－</t>
    </r>
    <r>
      <rPr>
        <b/>
        <sz val="9"/>
        <rFont val="HGPｺﾞｼｯｸE"/>
        <family val="3"/>
        <charset val="128"/>
      </rPr>
      <t>Ｂ</t>
    </r>
    <r>
      <rPr>
        <b/>
        <sz val="9"/>
        <rFont val="ＭＳ Ｐ明朝"/>
        <family val="1"/>
        <charset val="128"/>
      </rPr>
      <t>＋√(</t>
    </r>
    <r>
      <rPr>
        <b/>
        <sz val="9"/>
        <rFont val="HGPｺﾞｼｯｸE"/>
        <family val="3"/>
        <charset val="128"/>
      </rPr>
      <t>Ｂ</t>
    </r>
    <r>
      <rPr>
        <b/>
        <vertAlign val="superscript"/>
        <sz val="11"/>
        <rFont val="ＭＳ Ｐ明朝"/>
        <family val="1"/>
        <charset val="128"/>
      </rPr>
      <t>2</t>
    </r>
    <r>
      <rPr>
        <b/>
        <sz val="9"/>
        <rFont val="ＭＳ Ｐ明朝"/>
        <family val="1"/>
        <charset val="128"/>
      </rPr>
      <t>－３</t>
    </r>
    <r>
      <rPr>
        <b/>
        <sz val="9"/>
        <rFont val="HGPｺﾞｼｯｸE"/>
        <family val="3"/>
        <charset val="128"/>
      </rPr>
      <t>ＡＣ</t>
    </r>
    <r>
      <rPr>
        <b/>
        <sz val="9"/>
        <rFont val="ＭＳ Ｐ明朝"/>
        <family val="1"/>
        <charset val="128"/>
      </rPr>
      <t>)｝／３</t>
    </r>
    <r>
      <rPr>
        <b/>
        <sz val="9"/>
        <rFont val="HGPｺﾞｼｯｸE"/>
        <family val="3"/>
        <charset val="128"/>
      </rPr>
      <t>Ａ</t>
    </r>
    <phoneticPr fontId="13"/>
  </si>
  <si>
    <r>
      <t>ｆ</t>
    </r>
    <r>
      <rPr>
        <b/>
        <sz val="9"/>
        <rFont val="ＭＳ Ｐ明朝"/>
        <family val="1"/>
        <charset val="128"/>
      </rPr>
      <t>''（Ｘ）＝６</t>
    </r>
    <r>
      <rPr>
        <b/>
        <sz val="9"/>
        <rFont val="HGPｺﾞｼｯｸE"/>
        <family val="3"/>
        <charset val="128"/>
      </rPr>
      <t>Ａ</t>
    </r>
    <r>
      <rPr>
        <b/>
        <sz val="9"/>
        <rFont val="ＭＳ Ｐ明朝"/>
        <family val="1"/>
        <charset val="128"/>
      </rPr>
      <t>Ｘ</t>
    </r>
    <r>
      <rPr>
        <b/>
        <sz val="3"/>
        <rFont val="ＭＳ Ｐ明朝"/>
        <family val="1"/>
        <charset val="128"/>
      </rPr>
      <t xml:space="preserve"> </t>
    </r>
    <r>
      <rPr>
        <b/>
        <sz val="9"/>
        <rFont val="ＭＳ Ｐ明朝"/>
        <family val="1"/>
        <charset val="128"/>
      </rPr>
      <t>＋ ２</t>
    </r>
    <r>
      <rPr>
        <b/>
        <sz val="9"/>
        <rFont val="HGPｺﾞｼｯｸE"/>
        <family val="3"/>
        <charset val="128"/>
      </rPr>
      <t>Ｂ</t>
    </r>
    <phoneticPr fontId="13"/>
  </si>
  <si>
    <r>
      <t>　ｆ</t>
    </r>
    <r>
      <rPr>
        <b/>
        <sz val="9"/>
        <rFont val="ＭＳ Ｐ明朝"/>
        <family val="1"/>
        <charset val="128"/>
      </rPr>
      <t>''（Ｘ）＝０</t>
    </r>
    <r>
      <rPr>
        <b/>
        <sz val="9"/>
        <rFont val="ＭＳ 明朝"/>
        <family val="1"/>
        <charset val="128"/>
      </rPr>
      <t xml:space="preserve"> より</t>
    </r>
    <phoneticPr fontId="13"/>
  </si>
  <si>
    <r>
      <t xml:space="preserve"> Ｘ</t>
    </r>
    <r>
      <rPr>
        <b/>
        <vertAlign val="subscript"/>
        <sz val="11"/>
        <rFont val="ＭＳ 明朝"/>
        <family val="1"/>
        <charset val="128"/>
      </rPr>
      <t>０</t>
    </r>
    <r>
      <rPr>
        <b/>
        <sz val="9"/>
        <rFont val="ＭＳ Ｐ明朝"/>
        <family val="1"/>
        <charset val="128"/>
      </rPr>
      <t>＝－</t>
    </r>
    <r>
      <rPr>
        <b/>
        <sz val="9"/>
        <rFont val="HGPｺﾞｼｯｸE"/>
        <family val="3"/>
        <charset val="128"/>
      </rPr>
      <t>Ｂ</t>
    </r>
    <r>
      <rPr>
        <b/>
        <sz val="9"/>
        <rFont val="ＭＳ Ｐ明朝"/>
        <family val="1"/>
        <charset val="128"/>
      </rPr>
      <t>／３</t>
    </r>
    <r>
      <rPr>
        <b/>
        <sz val="9"/>
        <rFont val="HGPｺﾞｼｯｸE"/>
        <family val="3"/>
        <charset val="128"/>
      </rPr>
      <t>Ａ</t>
    </r>
    <r>
      <rPr>
        <b/>
        <sz val="9"/>
        <rFont val="ＭＳ Ｐ明朝"/>
        <family val="1"/>
        <charset val="128"/>
      </rPr>
      <t xml:space="preserve"> …………（変曲点）</t>
    </r>
    <rPh sb="15" eb="16">
      <t>ヘン</t>
    </rPh>
    <rPh sb="16" eb="17">
      <t>キョク</t>
    </rPh>
    <rPh sb="17" eb="18">
      <t>テン</t>
    </rPh>
    <phoneticPr fontId="13"/>
  </si>
  <si>
    <r>
      <t>Ａ</t>
    </r>
    <r>
      <rPr>
        <b/>
        <sz val="9"/>
        <rFont val="HGPｺﾞｼｯｸE"/>
        <family val="3"/>
        <charset val="128"/>
      </rPr>
      <t>=</t>
    </r>
    <phoneticPr fontId="13"/>
  </si>
  <si>
    <r>
      <t>Ｄ</t>
    </r>
    <r>
      <rPr>
        <b/>
        <sz val="9"/>
        <rFont val="HGPｺﾞｼｯｸE"/>
        <family val="3"/>
        <charset val="128"/>
      </rPr>
      <t>=</t>
    </r>
    <phoneticPr fontId="13"/>
  </si>
  <si>
    <t>Ｘb＝</t>
    <phoneticPr fontId="13"/>
  </si>
  <si>
    <t>Ｘc＝</t>
    <phoneticPr fontId="13"/>
  </si>
  <si>
    <t>Ｘａ</t>
    <phoneticPr fontId="13"/>
  </si>
  <si>
    <t>Ｘ</t>
    <phoneticPr fontId="13"/>
  </si>
  <si>
    <r>
      <t>ｆ</t>
    </r>
    <r>
      <rPr>
        <b/>
        <sz val="9"/>
        <rFont val="ＭＳ Ｐ明朝"/>
        <family val="1"/>
        <charset val="128"/>
      </rPr>
      <t>（Ｘ）</t>
    </r>
    <phoneticPr fontId="13"/>
  </si>
  <si>
    <r>
      <t>ｆ</t>
    </r>
    <r>
      <rPr>
        <b/>
        <sz val="9"/>
        <rFont val="ＭＳ Ｐ明朝"/>
        <family val="1"/>
        <charset val="128"/>
      </rPr>
      <t>'（Ｘ）</t>
    </r>
    <phoneticPr fontId="13"/>
  </si>
  <si>
    <r>
      <t>Ｘ－</t>
    </r>
    <r>
      <rPr>
        <b/>
        <sz val="11"/>
        <rFont val="ＭＳ Ｐ明朝"/>
        <family val="1"/>
        <charset val="128"/>
      </rPr>
      <t>ｆ</t>
    </r>
    <r>
      <rPr>
        <b/>
        <sz val="9"/>
        <rFont val="ＭＳ Ｐ明朝"/>
        <family val="1"/>
        <charset val="128"/>
      </rPr>
      <t>（Ｘ）／</t>
    </r>
    <r>
      <rPr>
        <b/>
        <sz val="11"/>
        <rFont val="ＭＳ Ｐ明朝"/>
        <family val="1"/>
        <charset val="128"/>
      </rPr>
      <t>ｆ</t>
    </r>
    <r>
      <rPr>
        <b/>
        <sz val="9"/>
        <rFont val="ＭＳ Ｐ明朝"/>
        <family val="1"/>
        <charset val="128"/>
      </rPr>
      <t>'（Ｘ）</t>
    </r>
    <phoneticPr fontId="13"/>
  </si>
  <si>
    <t>Ｘb</t>
    <phoneticPr fontId="13"/>
  </si>
  <si>
    <t>FPL etc.</t>
    <phoneticPr fontId="2"/>
  </si>
  <si>
    <t>FCL,LED</t>
    <phoneticPr fontId="2"/>
  </si>
  <si>
    <t>Hf,FL,FLR</t>
    <phoneticPr fontId="2"/>
  </si>
  <si>
    <r>
      <t xml:space="preserve">Calc </t>
    </r>
    <r>
      <rPr>
        <b/>
        <sz val="12"/>
        <color indexed="9"/>
        <rFont val="HGPｺﾞｼｯｸE"/>
        <family val="3"/>
        <charset val="128"/>
      </rPr>
      <t>02</t>
    </r>
    <phoneticPr fontId="13"/>
  </si>
  <si>
    <t>Calc 01　</t>
    <phoneticPr fontId="13"/>
  </si>
  <si>
    <r>
      <t xml:space="preserve">Calc </t>
    </r>
    <r>
      <rPr>
        <b/>
        <sz val="12"/>
        <color indexed="9"/>
        <rFont val="HGPｺﾞｼｯｸE"/>
        <family val="3"/>
        <charset val="128"/>
      </rPr>
      <t>03</t>
    </r>
    <phoneticPr fontId="13"/>
  </si>
  <si>
    <r>
      <t xml:space="preserve">Calc </t>
    </r>
    <r>
      <rPr>
        <b/>
        <sz val="12"/>
        <color indexed="9"/>
        <rFont val="HGPｺﾞｼｯｸE"/>
        <family val="3"/>
        <charset val="128"/>
      </rPr>
      <t>04</t>
    </r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</si>
</sst>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176" formatCode="0.0000_ "/>
    <numFmt numFmtId="177" formatCode="0_ "/>
    <numFmt numFmtId="178" formatCode="0.0_ "/>
    <numFmt numFmtId="179" formatCode="0.00_ "/>
    <numFmt numFmtId="180" formatCode="#,##0_ "/>
    <numFmt numFmtId="181" formatCode="0;[Red]0"/>
    <numFmt numFmtId="182" formatCode="0.0000;[Red]0.0000"/>
    <numFmt numFmtId="183" formatCode="0.00000_ "/>
    <numFmt numFmtId="184" formatCode="0\ &quot;[V] &quot;"/>
    <numFmt numFmtId="185" formatCode="0&quot; KVA&quot;"/>
    <numFmt numFmtId="186" formatCode="0&quot; KVar&quot;"/>
    <numFmt numFmtId="187" formatCode="0\ &quot;sq &quot;"/>
    <numFmt numFmtId="188" formatCode="#\ &quot;[m] &quot;"/>
    <numFmt numFmtId="189" formatCode="0.00_);[Red]\(0.00\)"/>
    <numFmt numFmtId="190" formatCode="0.000_);[Red]\(0.000\)"/>
    <numFmt numFmtId="191" formatCode="0.0_);[Red]\(0.0\)"/>
    <numFmt numFmtId="192" formatCode="0.0;[Red]0.0"/>
    <numFmt numFmtId="193" formatCode="0.000000000_ "/>
    <numFmt numFmtId="194" formatCode="0.000000000000_ "/>
    <numFmt numFmtId="195" formatCode="0.000000000000000_ "/>
    <numFmt numFmtId="196" formatCode="0.000_ "/>
  </numFmts>
  <fonts count="180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name val="ＭＳ Ｐ明朝"/>
      <family val="1"/>
      <charset val="128"/>
    </font>
    <font>
      <sz val="8"/>
      <color indexed="22"/>
      <name val="HGP創英角ﾎﾟｯﾌﾟ体"/>
      <family val="3"/>
      <charset val="128"/>
    </font>
    <font>
      <i/>
      <sz val="10"/>
      <name val="ＭＳ Ｐ明朝"/>
      <family val="1"/>
      <charset val="128"/>
    </font>
    <font>
      <sz val="8"/>
      <name val="HGPｺﾞｼｯｸE"/>
      <family val="3"/>
      <charset val="128"/>
    </font>
    <font>
      <sz val="8"/>
      <color indexed="53"/>
      <name val="HGPｺﾞｼｯｸE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9"/>
      <color theme="0"/>
      <name val="Times New Roman"/>
      <family val="1"/>
    </font>
    <font>
      <sz val="9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12"/>
      <color indexed="9"/>
      <name val="HGPｺﾞｼｯｸE"/>
      <family val="3"/>
      <charset val="128"/>
    </font>
    <font>
      <sz val="6"/>
      <name val="ＭＳ Ｐゴシック"/>
      <family val="3"/>
      <charset val="128"/>
    </font>
    <font>
      <b/>
      <sz val="14"/>
      <color indexed="18"/>
      <name val="HGP明朝E"/>
      <family val="1"/>
      <charset val="128"/>
    </font>
    <font>
      <b/>
      <sz val="12"/>
      <color indexed="18"/>
      <name val="HGP明朝E"/>
      <family val="1"/>
      <charset val="128"/>
    </font>
    <font>
      <b/>
      <sz val="6"/>
      <color indexed="18"/>
      <name val="HGP明朝E"/>
      <family val="1"/>
      <charset val="128"/>
    </font>
    <font>
      <b/>
      <sz val="1"/>
      <color indexed="9"/>
      <name val="HGP明朝E"/>
      <family val="1"/>
      <charset val="128"/>
    </font>
    <font>
      <b/>
      <sz val="9"/>
      <name val="ＭＳ Ｐ明朝"/>
      <family val="1"/>
      <charset val="128"/>
    </font>
    <font>
      <b/>
      <sz val="9"/>
      <color indexed="53"/>
      <name val="ＭＳ Ｐ明朝"/>
      <family val="1"/>
      <charset val="128"/>
    </font>
    <font>
      <sz val="9"/>
      <color rgb="FF002060"/>
      <name val="HGPｺﾞｼｯｸE"/>
      <family val="3"/>
      <charset val="128"/>
    </font>
    <font>
      <b/>
      <sz val="8"/>
      <color indexed="18"/>
      <name val="ＭＳ Ｐ明朝"/>
      <family val="1"/>
      <charset val="128"/>
    </font>
    <font>
      <b/>
      <sz val="9"/>
      <color indexed="18"/>
      <name val="ＭＳ Ｐ明朝"/>
      <family val="1"/>
      <charset val="128"/>
    </font>
    <font>
      <sz val="9"/>
      <color indexed="9"/>
      <name val="HGPｺﾞｼｯｸE"/>
      <family val="3"/>
      <charset val="128"/>
    </font>
    <font>
      <sz val="10"/>
      <name val="ＭＳ ゴシック"/>
      <family val="3"/>
      <charset val="128"/>
    </font>
    <font>
      <sz val="9"/>
      <color rgb="FF000099"/>
      <name val="Meiryo UI"/>
      <family val="3"/>
      <charset val="128"/>
    </font>
    <font>
      <sz val="9"/>
      <color indexed="18"/>
      <name val="Meiryo UI"/>
      <family val="3"/>
      <charset val="128"/>
    </font>
    <font>
      <b/>
      <sz val="9"/>
      <color indexed="18"/>
      <name val="Meiryo UI"/>
      <family val="3"/>
      <charset val="128"/>
    </font>
    <font>
      <sz val="8"/>
      <color indexed="18"/>
      <name val="Meiryo UI"/>
      <family val="3"/>
      <charset val="128"/>
    </font>
    <font>
      <b/>
      <sz val="8"/>
      <color indexed="18"/>
      <name val="Meiryo UI"/>
      <family val="3"/>
      <charset val="128"/>
    </font>
    <font>
      <sz val="3"/>
      <color indexed="18"/>
      <name val="Meiryo UI"/>
      <family val="3"/>
      <charset val="128"/>
    </font>
    <font>
      <sz val="7"/>
      <color indexed="18"/>
      <name val="Meiryo UI"/>
      <family val="3"/>
      <charset val="128"/>
    </font>
    <font>
      <b/>
      <sz val="6"/>
      <color indexed="18"/>
      <name val="Meiryo UI"/>
      <family val="3"/>
      <charset val="128"/>
    </font>
    <font>
      <sz val="6"/>
      <color indexed="18"/>
      <name val="Meiryo UI"/>
      <family val="3"/>
      <charset val="128"/>
    </font>
    <font>
      <vertAlign val="superscript"/>
      <sz val="8"/>
      <color indexed="18"/>
      <name val="Meiryo UI"/>
      <family val="3"/>
      <charset val="128"/>
    </font>
    <font>
      <sz val="11"/>
      <name val="Constantia"/>
      <family val="1"/>
    </font>
    <font>
      <sz val="9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8"/>
      <name val="ＭＳ Ｐ明朝"/>
      <family val="1"/>
      <charset val="128"/>
    </font>
    <font>
      <b/>
      <sz val="8"/>
      <name val="Times New Roman"/>
      <family val="1"/>
    </font>
    <font>
      <b/>
      <sz val="9"/>
      <name val="Times New Roman"/>
      <family val="1"/>
    </font>
    <font>
      <sz val="8"/>
      <name val="Meiryo UI"/>
      <family val="3"/>
      <charset val="128"/>
    </font>
    <font>
      <b/>
      <sz val="9"/>
      <color indexed="12"/>
      <name val="Times New Roman"/>
      <family val="1"/>
    </font>
    <font>
      <b/>
      <sz val="8"/>
      <color indexed="18"/>
      <name val="Times New Roman"/>
      <family val="1"/>
    </font>
    <font>
      <sz val="10"/>
      <name val="ＭＳ Ｐゴシック"/>
      <family val="3"/>
      <charset val="128"/>
    </font>
    <font>
      <b/>
      <sz val="12"/>
      <color indexed="9"/>
      <name val="HGPｺﾞｼｯｸE"/>
      <family val="3"/>
      <charset val="128"/>
    </font>
    <font>
      <b/>
      <vertAlign val="superscript"/>
      <sz val="11"/>
      <color rgb="FF0033CC"/>
      <name val="ＭＳ Ｐ明朝"/>
      <family val="1"/>
      <charset val="128"/>
    </font>
    <font>
      <b/>
      <vertAlign val="subscript"/>
      <sz val="11"/>
      <name val="ＭＳ Ｐ明朝"/>
      <family val="1"/>
      <charset val="128"/>
    </font>
    <font>
      <b/>
      <sz val="9"/>
      <color indexed="12"/>
      <name val="ＭＳ Ｐ明朝"/>
      <family val="1"/>
      <charset val="128"/>
    </font>
    <font>
      <b/>
      <sz val="6"/>
      <color indexed="12"/>
      <name val="ＭＳ Ｐ明朝"/>
      <family val="1"/>
      <charset val="128"/>
    </font>
    <font>
      <b/>
      <sz val="10"/>
      <color indexed="12"/>
      <name val="ＭＳ Ｐ明朝"/>
      <family val="1"/>
      <charset val="128"/>
    </font>
    <font>
      <b/>
      <i/>
      <sz val="9"/>
      <name val="ＭＳ Ｐ明朝"/>
      <family val="1"/>
      <charset val="128"/>
    </font>
    <font>
      <sz val="9"/>
      <color rgb="FF0000FF"/>
      <name val="Meiryo UI"/>
      <family val="3"/>
      <charset val="128"/>
    </font>
    <font>
      <sz val="9"/>
      <name val="Meiryo UI"/>
      <family val="3"/>
      <charset val="128"/>
    </font>
    <font>
      <b/>
      <vertAlign val="subscript"/>
      <sz val="9"/>
      <name val="ＭＳ Ｐ明朝"/>
      <family val="1"/>
      <charset val="128"/>
    </font>
    <font>
      <b/>
      <vertAlign val="subscript"/>
      <sz val="11"/>
      <color indexed="12"/>
      <name val="ＭＳ Ｐ明朝"/>
      <family val="1"/>
      <charset val="128"/>
    </font>
    <font>
      <b/>
      <sz val="6"/>
      <name val="ＭＳ Ｐ明朝"/>
      <family val="1"/>
      <charset val="128"/>
    </font>
    <font>
      <b/>
      <sz val="9"/>
      <color rgb="FFC00000"/>
      <name val="HGPｺﾞｼｯｸE"/>
      <family val="3"/>
      <charset val="128"/>
    </font>
    <font>
      <b/>
      <sz val="9"/>
      <color indexed="53"/>
      <name val="HGPｺﾞｼｯｸE"/>
      <family val="3"/>
      <charset val="128"/>
    </font>
    <font>
      <b/>
      <vertAlign val="superscript"/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color indexed="10"/>
      <name val="ＭＳ Ｐゴシック"/>
      <family val="3"/>
      <charset val="128"/>
    </font>
    <font>
      <b/>
      <sz val="10"/>
      <color indexed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color rgb="FFC00000"/>
      <name val="ＭＳ Ｐゴシック"/>
      <family val="3"/>
      <charset val="128"/>
    </font>
    <font>
      <b/>
      <sz val="9.5"/>
      <name val="HGPｺﾞｼｯｸE"/>
      <family val="3"/>
      <charset val="128"/>
    </font>
    <font>
      <b/>
      <sz val="9"/>
      <name val="HGPｺﾞｼｯｸE"/>
      <family val="3"/>
      <charset val="128"/>
    </font>
    <font>
      <sz val="11"/>
      <color rgb="FFC00000"/>
      <name val="ＭＳ Ｐゴシック"/>
      <family val="3"/>
      <charset val="128"/>
    </font>
    <font>
      <b/>
      <sz val="8"/>
      <color rgb="FF000099"/>
      <name val="Times New Roman"/>
      <family val="1"/>
    </font>
    <font>
      <sz val="8"/>
      <color rgb="FF000099"/>
      <name val="Times New Roman"/>
      <family val="1"/>
    </font>
    <font>
      <i/>
      <sz val="8"/>
      <color rgb="FF000099"/>
      <name val="Times New Roman"/>
      <family val="1"/>
    </font>
    <font>
      <b/>
      <sz val="8.5"/>
      <color indexed="18"/>
      <name val="HGPｺﾞｼｯｸE"/>
      <family val="3"/>
      <charset val="128"/>
    </font>
    <font>
      <sz val="11"/>
      <name val="HGPｺﾞｼｯｸE"/>
      <family val="3"/>
      <charset val="128"/>
    </font>
    <font>
      <b/>
      <sz val="11"/>
      <name val="Times New Roman"/>
      <family val="1"/>
    </font>
    <font>
      <sz val="11"/>
      <name val="Meiryo UI"/>
      <family val="3"/>
      <charset val="128"/>
    </font>
    <font>
      <b/>
      <sz val="9"/>
      <name val="Meiryo UI"/>
      <family val="3"/>
      <charset val="128"/>
    </font>
    <font>
      <sz val="9"/>
      <color indexed="12"/>
      <name val="Meiryo UI"/>
      <family val="3"/>
      <charset val="128"/>
    </font>
    <font>
      <vertAlign val="subscript"/>
      <sz val="11"/>
      <name val="Meiryo UI"/>
      <family val="3"/>
      <charset val="128"/>
    </font>
    <font>
      <sz val="9"/>
      <name val="HGPｺﾞｼｯｸE"/>
      <family val="3"/>
      <charset val="128"/>
    </font>
    <font>
      <b/>
      <sz val="10"/>
      <color rgb="FFC00000"/>
      <name val="HGPｺﾞｼｯｸE"/>
      <family val="3"/>
      <charset val="128"/>
    </font>
    <font>
      <sz val="6"/>
      <name val="Meiryo UI"/>
      <family val="3"/>
      <charset val="128"/>
    </font>
    <font>
      <sz val="10"/>
      <name val="Meiryo UI"/>
      <family val="3"/>
      <charset val="128"/>
    </font>
    <font>
      <b/>
      <sz val="10"/>
      <color indexed="53"/>
      <name val="HGPｺﾞｼｯｸE"/>
      <family val="3"/>
      <charset val="128"/>
    </font>
    <font>
      <b/>
      <sz val="7"/>
      <color indexed="53"/>
      <name val="HGPｺﾞｼｯｸE"/>
      <family val="3"/>
      <charset val="128"/>
    </font>
    <font>
      <sz val="10"/>
      <color indexed="53"/>
      <name val="HGPｺﾞｼｯｸE"/>
      <family val="3"/>
      <charset val="128"/>
    </font>
    <font>
      <sz val="8"/>
      <color indexed="18"/>
      <name val="HGPｺﾞｼｯｸE"/>
      <family val="3"/>
      <charset val="128"/>
    </font>
    <font>
      <b/>
      <sz val="3"/>
      <name val="Meiryo UI"/>
      <family val="3"/>
      <charset val="128"/>
    </font>
    <font>
      <b/>
      <sz val="8"/>
      <name val="Constantia"/>
      <family val="1"/>
    </font>
    <font>
      <sz val="8"/>
      <color indexed="12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9"/>
      <name val="ＭＳ 明朝"/>
      <family val="1"/>
      <charset val="128"/>
    </font>
    <font>
      <b/>
      <sz val="9"/>
      <color indexed="10"/>
      <name val="HGPｺﾞｼｯｸE"/>
      <family val="3"/>
      <charset val="128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  <font>
      <b/>
      <sz val="6"/>
      <name val="HGPｺﾞｼｯｸE"/>
      <family val="3"/>
      <charset val="128"/>
    </font>
    <font>
      <b/>
      <sz val="10"/>
      <name val="HGPｺﾞｼｯｸE"/>
      <family val="3"/>
      <charset val="128"/>
    </font>
    <font>
      <b/>
      <vertAlign val="subscript"/>
      <sz val="11"/>
      <name val="HGPｺﾞｼｯｸE"/>
      <family val="3"/>
      <charset val="128"/>
    </font>
    <font>
      <b/>
      <sz val="9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vertAlign val="superscript"/>
      <sz val="11"/>
      <name val="ＭＳ Ｐゴシック"/>
      <family val="3"/>
      <charset val="128"/>
    </font>
    <font>
      <b/>
      <sz val="3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8.5"/>
      <color indexed="53"/>
      <name val="ＭＳ Ｐ明朝"/>
      <family val="1"/>
      <charset val="128"/>
    </font>
    <font>
      <b/>
      <sz val="14"/>
      <name val="HGP明朝E"/>
      <family val="1"/>
      <charset val="128"/>
    </font>
    <font>
      <b/>
      <vertAlign val="subscript"/>
      <sz val="11"/>
      <name val="ＭＳ 明朝"/>
      <family val="1"/>
      <charset val="128"/>
    </font>
    <font>
      <b/>
      <sz val="10"/>
      <name val="ＭＳ 明朝"/>
      <family val="1"/>
      <charset val="128"/>
    </font>
    <font>
      <b/>
      <sz val="8"/>
      <color indexed="14"/>
      <name val="ＭＳ Ｐ明朝"/>
      <family val="1"/>
      <charset val="128"/>
    </font>
    <font>
      <b/>
      <sz val="6"/>
      <color indexed="14"/>
      <name val="ＭＳ Ｐ明朝"/>
      <family val="1"/>
      <charset val="128"/>
    </font>
    <font>
      <sz val="1"/>
      <color indexed="9"/>
      <name val="ＭＳ Ｐ明朝"/>
      <family val="1"/>
      <charset val="128"/>
    </font>
    <font>
      <b/>
      <sz val="9"/>
      <color indexed="14"/>
      <name val="ＭＳ Ｐ明朝"/>
      <family val="1"/>
      <charset val="128"/>
    </font>
    <font>
      <sz val="9"/>
      <color theme="1"/>
      <name val="メイリオ"/>
      <family val="3"/>
      <charset val="128"/>
    </font>
    <font>
      <u/>
      <sz val="16.5"/>
      <color indexed="12"/>
      <name val="ＭＳ Ｐゴシック"/>
      <family val="3"/>
      <charset val="128"/>
    </font>
    <font>
      <sz val="10"/>
      <color theme="1"/>
      <name val="ＭＳ 明朝"/>
      <family val="2"/>
      <charset val="128"/>
    </font>
    <font>
      <b/>
      <sz val="12"/>
      <color indexed="81"/>
      <name val="ＭＳ Ｐ明朝"/>
      <family val="1"/>
      <charset val="128"/>
    </font>
    <font>
      <b/>
      <sz val="11"/>
      <color indexed="37"/>
      <name val="ＭＳ Ｐ明朝"/>
      <family val="1"/>
      <charset val="128"/>
    </font>
    <font>
      <sz val="18"/>
      <color theme="1"/>
      <name val="ＭＳ Ｐゴシック"/>
      <family val="3"/>
      <charset val="128"/>
      <scheme val="minor"/>
    </font>
    <font>
      <b/>
      <sz val="9"/>
      <color indexed="81"/>
      <name val="ＭＳ Ｐ明朝"/>
      <family val="1"/>
      <charset val="128"/>
    </font>
    <font>
      <sz val="8"/>
      <color indexed="32"/>
      <name val="ＭＳ Ｐ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0"/>
      <color indexed="81"/>
      <name val="ＭＳ Ｐゴシック"/>
      <family val="3"/>
      <charset val="128"/>
      <scheme val="minor"/>
    </font>
    <font>
      <sz val="11"/>
      <color indexed="8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8"/>
      <color indexed="32"/>
      <name val="ＭＳ ゴシック"/>
      <family val="3"/>
      <charset val="128"/>
    </font>
    <font>
      <b/>
      <sz val="8"/>
      <color indexed="32"/>
      <name val="ＭＳ ゴシック"/>
      <family val="3"/>
      <charset val="128"/>
    </font>
    <font>
      <sz val="10"/>
      <color indexed="81"/>
      <name val="ＭＳ Ｐゴシック"/>
      <family val="3"/>
      <charset val="128"/>
    </font>
    <font>
      <sz val="12"/>
      <color indexed="32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indexed="81"/>
      <name val="ＭＳ ゴシック"/>
      <family val="3"/>
      <charset val="128"/>
    </font>
    <font>
      <b/>
      <sz val="12"/>
      <color indexed="32"/>
      <name val="ＭＳ ゴシック"/>
      <family val="3"/>
      <charset val="128"/>
    </font>
    <font>
      <b/>
      <sz val="12"/>
      <color indexed="81"/>
      <name val="HGPｺﾞｼｯｸE"/>
      <family val="3"/>
      <charset val="128"/>
    </font>
    <font>
      <b/>
      <sz val="14"/>
      <color indexed="18"/>
      <name val="HGPｺﾞｼｯｸE"/>
      <family val="3"/>
      <charset val="128"/>
    </font>
    <font>
      <b/>
      <sz val="12"/>
      <color indexed="37"/>
      <name val="ＭＳ Ｐ明朝"/>
      <family val="1"/>
      <charset val="128"/>
    </font>
    <font>
      <b/>
      <sz val="18"/>
      <color indexed="18"/>
      <name val="HGPｺﾞｼｯｸE"/>
      <family val="3"/>
      <charset val="128"/>
    </font>
    <font>
      <b/>
      <sz val="9"/>
      <color indexed="81"/>
      <name val="HGPｺﾞｼｯｸE"/>
      <family val="3"/>
      <charset val="128"/>
    </font>
    <font>
      <b/>
      <sz val="9"/>
      <color indexed="81"/>
      <name val="Meiryo UI"/>
      <family val="3"/>
      <charset val="128"/>
    </font>
    <font>
      <sz val="9"/>
      <color indexed="32"/>
      <name val="Meiryo UI"/>
      <family val="3"/>
      <charset val="128"/>
    </font>
    <font>
      <vertAlign val="subscript"/>
      <sz val="11"/>
      <color indexed="32"/>
      <name val="Meiryo UI"/>
      <family val="3"/>
      <charset val="128"/>
    </font>
    <font>
      <sz val="12"/>
      <color indexed="12"/>
      <name val="Meiryo UI"/>
      <family val="3"/>
      <charset val="128"/>
    </font>
    <font>
      <sz val="8"/>
      <color indexed="81"/>
      <name val="Meiryo UI"/>
      <family val="3"/>
      <charset val="128"/>
    </font>
    <font>
      <b/>
      <vertAlign val="subscript"/>
      <sz val="9"/>
      <color indexed="81"/>
      <name val="Meiryo UI"/>
      <family val="3"/>
      <charset val="128"/>
    </font>
    <font>
      <b/>
      <vertAlign val="subscript"/>
      <sz val="10"/>
      <color indexed="81"/>
      <name val="Meiryo UI"/>
      <family val="3"/>
      <charset val="128"/>
    </font>
    <font>
      <b/>
      <vertAlign val="subscript"/>
      <sz val="9"/>
      <color indexed="32"/>
      <name val="Meiryo UI"/>
      <family val="3"/>
      <charset val="128"/>
    </font>
    <font>
      <b/>
      <vertAlign val="subscript"/>
      <sz val="10"/>
      <color indexed="32"/>
      <name val="Meiryo UI"/>
      <family val="3"/>
      <charset val="128"/>
    </font>
    <font>
      <sz val="8"/>
      <color indexed="12"/>
      <name val="Meiryo UI"/>
      <family val="3"/>
      <charset val="128"/>
    </font>
    <font>
      <sz val="9"/>
      <color indexed="81"/>
      <name val="Meiryo UI"/>
      <family val="3"/>
      <charset val="128"/>
    </font>
    <font>
      <sz val="9"/>
      <color indexed="37"/>
      <name val="Meiryo UI"/>
      <family val="3"/>
      <charset val="128"/>
    </font>
    <font>
      <sz val="8"/>
      <color indexed="32"/>
      <name val="Meiryo UI"/>
      <family val="3"/>
      <charset val="128"/>
    </font>
    <font>
      <sz val="7"/>
      <color indexed="32"/>
      <name val="Meiryo UI"/>
      <family val="3"/>
      <charset val="128"/>
    </font>
    <font>
      <sz val="3"/>
      <color indexed="32"/>
      <name val="Meiryo UI"/>
      <family val="3"/>
      <charset val="128"/>
    </font>
    <font>
      <sz val="9"/>
      <color indexed="32"/>
      <name val="ＭＳ Ｐゴシック"/>
      <family val="3"/>
      <charset val="128"/>
    </font>
    <font>
      <sz val="9"/>
      <color indexed="12"/>
      <name val="HGPｺﾞｼｯｸE"/>
      <family val="3"/>
      <charset val="128"/>
    </font>
    <font>
      <b/>
      <sz val="9"/>
      <color indexed="12"/>
      <name val="HGPｺﾞｼｯｸE"/>
      <family val="3"/>
      <charset val="128"/>
    </font>
    <font>
      <b/>
      <sz val="9"/>
      <color indexed="18"/>
      <name val="Times New Roman"/>
      <family val="1"/>
    </font>
    <font>
      <b/>
      <i/>
      <sz val="9"/>
      <color indexed="18"/>
      <name val="Times New Roman"/>
      <family val="1"/>
    </font>
    <font>
      <sz val="18"/>
      <color indexed="18"/>
      <name val="HGPｺﾞｼｯｸE"/>
      <family val="3"/>
      <charset val="128"/>
    </font>
    <font>
      <b/>
      <sz val="9"/>
      <color indexed="32"/>
      <name val="Meiryo UI"/>
      <family val="3"/>
      <charset val="128"/>
    </font>
    <font>
      <vertAlign val="superscript"/>
      <sz val="11"/>
      <color indexed="32"/>
      <name val="Meiryo UI"/>
      <family val="3"/>
      <charset val="128"/>
    </font>
    <font>
      <sz val="14"/>
      <color indexed="32"/>
      <name val="Meiryo UI"/>
      <family val="3"/>
      <charset val="128"/>
    </font>
    <font>
      <b/>
      <vertAlign val="superscript"/>
      <sz val="8"/>
      <color indexed="32"/>
      <name val="Meiryo UI"/>
      <family val="3"/>
      <charset val="128"/>
    </font>
    <font>
      <sz val="12"/>
      <color indexed="32"/>
      <name val="Meiryo UI"/>
      <family val="3"/>
      <charset val="128"/>
    </font>
    <font>
      <sz val="6"/>
      <color indexed="32"/>
      <name val="Meiryo UI"/>
      <family val="3"/>
      <charset val="128"/>
    </font>
    <font>
      <sz val="10"/>
      <color indexed="32"/>
      <name val="Meiryo UI"/>
      <family val="3"/>
      <charset val="128"/>
    </font>
    <font>
      <sz val="11"/>
      <color indexed="32"/>
      <name val="Meiryo UI"/>
      <family val="3"/>
      <charset val="128"/>
    </font>
    <font>
      <sz val="8"/>
      <color indexed="32"/>
      <name val="ＭＳ 明朝"/>
      <family val="1"/>
      <charset val="128"/>
    </font>
    <font>
      <sz val="9"/>
      <color indexed="81"/>
      <name val="HGPｺﾞｼｯｸE"/>
      <family val="3"/>
      <charset val="128"/>
    </font>
    <font>
      <b/>
      <sz val="8"/>
      <color indexed="81"/>
      <name val="Meiryo UI"/>
      <family val="3"/>
      <charset val="128"/>
    </font>
    <font>
      <b/>
      <sz val="11"/>
      <color indexed="18"/>
      <name val="HGPｺﾞｼｯｸE"/>
      <family val="3"/>
      <charset val="128"/>
    </font>
    <font>
      <b/>
      <sz val="9"/>
      <color indexed="37"/>
      <name val="Meiryo UI"/>
      <family val="3"/>
      <charset val="128"/>
    </font>
    <font>
      <sz val="6"/>
      <color indexed="81"/>
      <name val="Meiryo UI"/>
      <family val="3"/>
      <charset val="128"/>
    </font>
    <font>
      <sz val="3"/>
      <color indexed="81"/>
      <name val="Meiryo UI"/>
      <family val="3"/>
      <charset val="128"/>
    </font>
    <font>
      <b/>
      <sz val="9"/>
      <color indexed="18"/>
      <name val="HGPｺﾞｼｯｸE"/>
      <family val="3"/>
      <charset val="128"/>
    </font>
    <font>
      <b/>
      <sz val="18"/>
      <color indexed="37"/>
      <name val="ＭＳ Ｐ明朝"/>
      <family val="1"/>
      <charset val="128"/>
    </font>
    <font>
      <b/>
      <sz val="10"/>
      <color indexed="32"/>
      <name val="Meiryo UI"/>
      <family val="3"/>
      <charset val="128"/>
    </font>
    <font>
      <b/>
      <vertAlign val="superscript"/>
      <sz val="10"/>
      <color indexed="32"/>
      <name val="Meiryo UI"/>
      <family val="3"/>
      <charset val="128"/>
    </font>
    <font>
      <vertAlign val="subscript"/>
      <sz val="10"/>
      <color indexed="32"/>
      <name val="Meiryo UI"/>
      <family val="3"/>
      <charset val="128"/>
    </font>
    <font>
      <b/>
      <sz val="10"/>
      <color indexed="37"/>
      <name val="ＭＳ Ｐ明朝"/>
      <family val="1"/>
      <charset val="128"/>
    </font>
    <font>
      <sz val="16"/>
      <color indexed="32"/>
      <name val="Meiryo UI"/>
      <family val="3"/>
      <charset val="128"/>
    </font>
    <font>
      <vertAlign val="subscript"/>
      <sz val="9"/>
      <color indexed="32"/>
      <name val="Meiryo UI"/>
      <family val="3"/>
      <charset val="128"/>
    </font>
    <font>
      <sz val="8.5"/>
      <color indexed="37"/>
      <name val="Meiryo UI"/>
      <family val="3"/>
      <charset val="128"/>
    </font>
    <font>
      <sz val="16"/>
      <color indexed="81"/>
      <name val="Meiryo UI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mediumGray">
        <fgColor indexed="62"/>
        <bgColor indexed="56"/>
      </patternFill>
    </fill>
    <fill>
      <patternFill patternType="solid">
        <fgColor rgb="FFCCE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E1FFFF"/>
        <bgColor rgb="FFE1FFFF"/>
      </patternFill>
    </fill>
    <fill>
      <patternFill patternType="solid">
        <fgColor rgb="FFE1FFFF"/>
        <bgColor indexed="64"/>
      </patternFill>
    </fill>
    <fill>
      <patternFill patternType="solid">
        <fgColor rgb="FFFFFFCC"/>
        <bgColor indexed="26"/>
      </patternFill>
    </fill>
    <fill>
      <patternFill patternType="solid">
        <fgColor rgb="FFFFFFCC"/>
        <bgColor indexed="9"/>
      </patternFill>
    </fill>
    <fill>
      <patternFill patternType="mediumGray">
        <fgColor indexed="26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theme="0" tint="-4.9989318521683403E-2"/>
        <bgColor indexed="26"/>
      </patternFill>
    </fill>
    <fill>
      <patternFill patternType="solid">
        <fgColor theme="3"/>
        <bgColor indexed="62"/>
      </patternFill>
    </fill>
    <fill>
      <patternFill patternType="mediumGray">
        <fgColor indexed="26"/>
        <bgColor theme="0"/>
      </patternFill>
    </fill>
    <fill>
      <patternFill patternType="solid">
        <fgColor indexed="9"/>
        <bgColor indexed="9"/>
      </patternFill>
    </fill>
    <fill>
      <patternFill patternType="solid">
        <fgColor indexed="8"/>
        <bgColor indexed="43"/>
      </patternFill>
    </fill>
    <fill>
      <patternFill patternType="solid">
        <fgColor indexed="9"/>
        <bgColor indexed="43"/>
      </patternFill>
    </fill>
  </fills>
  <borders count="1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18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18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18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medium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medium">
        <color indexed="64"/>
      </right>
      <top style="hair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1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2"/>
      </left>
      <right/>
      <top style="thin">
        <color indexed="18"/>
      </top>
      <bottom style="thin">
        <color indexed="62"/>
      </bottom>
      <diagonal/>
    </border>
    <border>
      <left/>
      <right/>
      <top style="thin">
        <color indexed="18"/>
      </top>
      <bottom style="thin">
        <color indexed="62"/>
      </bottom>
      <diagonal/>
    </border>
    <border>
      <left/>
      <right style="thin">
        <color indexed="62"/>
      </right>
      <top style="thin">
        <color indexed="18"/>
      </top>
      <bottom style="thin">
        <color indexed="62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</borders>
  <cellStyleXfs count="8">
    <xf numFmtId="0" fontId="0" fillId="0" borderId="0">
      <alignment vertical="center"/>
    </xf>
    <xf numFmtId="0" fontId="1" fillId="0" borderId="0"/>
    <xf numFmtId="0" fontId="8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111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12" fillId="0" borderId="0">
      <alignment vertical="center"/>
    </xf>
    <xf numFmtId="0" fontId="1" fillId="0" borderId="0">
      <alignment vertical="center"/>
    </xf>
  </cellStyleXfs>
  <cellXfs count="672">
    <xf numFmtId="0" fontId="0" fillId="0" borderId="0" xfId="0">
      <alignment vertical="center"/>
    </xf>
    <xf numFmtId="0" fontId="1" fillId="2" borderId="0" xfId="1" applyFill="1" applyProtection="1">
      <protection hidden="1"/>
    </xf>
    <xf numFmtId="0" fontId="1" fillId="2" borderId="0" xfId="1" applyFill="1" applyBorder="1" applyProtection="1">
      <protection hidden="1"/>
    </xf>
    <xf numFmtId="0" fontId="1" fillId="3" borderId="1" xfId="1" applyFill="1" applyBorder="1" applyProtection="1">
      <protection hidden="1"/>
    </xf>
    <xf numFmtId="0" fontId="1" fillId="3" borderId="2" xfId="1" applyFill="1" applyBorder="1" applyProtection="1">
      <protection hidden="1"/>
    </xf>
    <xf numFmtId="0" fontId="1" fillId="3" borderId="3" xfId="1" applyFill="1" applyBorder="1" applyProtection="1">
      <protection hidden="1"/>
    </xf>
    <xf numFmtId="0" fontId="3" fillId="4" borderId="0" xfId="1" applyFont="1" applyFill="1" applyBorder="1" applyAlignment="1" applyProtection="1">
      <alignment horizontal="center" vertical="center" textRotation="180"/>
      <protection hidden="1"/>
    </xf>
    <xf numFmtId="0" fontId="5" fillId="3" borderId="2" xfId="1" applyFont="1" applyFill="1" applyBorder="1" applyAlignment="1" applyProtection="1">
      <alignment vertical="top"/>
      <protection hidden="1"/>
    </xf>
    <xf numFmtId="0" fontId="6" fillId="3" borderId="2" xfId="1" applyFont="1" applyFill="1" applyBorder="1" applyProtection="1">
      <protection hidden="1"/>
    </xf>
    <xf numFmtId="0" fontId="7" fillId="3" borderId="2" xfId="1" applyFont="1" applyFill="1" applyBorder="1" applyProtection="1">
      <protection hidden="1"/>
    </xf>
    <xf numFmtId="176" fontId="8" fillId="5" borderId="3" xfId="2" applyNumberFormat="1" applyFill="1" applyBorder="1" applyAlignment="1" applyProtection="1">
      <alignment vertical="center"/>
      <protection hidden="1"/>
    </xf>
    <xf numFmtId="0" fontId="1" fillId="4" borderId="0" xfId="1" applyFill="1" applyProtection="1">
      <protection hidden="1"/>
    </xf>
    <xf numFmtId="0" fontId="1" fillId="3" borderId="5" xfId="1" applyFill="1" applyBorder="1" applyProtection="1">
      <protection hidden="1"/>
    </xf>
    <xf numFmtId="0" fontId="1" fillId="3" borderId="0" xfId="1" applyFill="1" applyBorder="1" applyProtection="1">
      <protection hidden="1"/>
    </xf>
    <xf numFmtId="0" fontId="5" fillId="3" borderId="0" xfId="1" applyFont="1" applyFill="1" applyBorder="1" applyAlignment="1" applyProtection="1">
      <alignment vertical="top"/>
      <protection hidden="1"/>
    </xf>
    <xf numFmtId="0" fontId="6" fillId="3" borderId="0" xfId="1" applyFont="1" applyFill="1" applyBorder="1" applyProtection="1">
      <protection hidden="1"/>
    </xf>
    <xf numFmtId="0" fontId="7" fillId="3" borderId="0" xfId="1" applyFont="1" applyFill="1" applyBorder="1" applyProtection="1">
      <protection hidden="1"/>
    </xf>
    <xf numFmtId="0" fontId="9" fillId="6" borderId="0" xfId="2" applyFont="1" applyFill="1" applyBorder="1" applyAlignment="1" applyProtection="1">
      <alignment horizontal="center" vertical="center" shrinkToFit="1"/>
      <protection hidden="1"/>
    </xf>
    <xf numFmtId="0" fontId="10" fillId="3" borderId="0" xfId="1" applyFont="1" applyFill="1" applyBorder="1" applyAlignment="1" applyProtection="1">
      <alignment horizontal="right" vertical="top"/>
      <protection hidden="1"/>
    </xf>
    <xf numFmtId="176" fontId="11" fillId="6" borderId="0" xfId="2" applyNumberFormat="1" applyFont="1" applyFill="1" applyBorder="1" applyAlignment="1" applyProtection="1">
      <alignment horizontal="center" vertical="center"/>
      <protection hidden="1"/>
    </xf>
    <xf numFmtId="176" fontId="11" fillId="6" borderId="7" xfId="2" applyNumberFormat="1" applyFont="1" applyFill="1" applyBorder="1" applyAlignment="1" applyProtection="1">
      <alignment horizontal="center" vertical="center"/>
      <protection hidden="1"/>
    </xf>
    <xf numFmtId="0" fontId="1" fillId="3" borderId="8" xfId="1" applyFill="1" applyBorder="1" applyProtection="1">
      <protection hidden="1"/>
    </xf>
    <xf numFmtId="0" fontId="1" fillId="3" borderId="9" xfId="1" applyFill="1" applyBorder="1" applyProtection="1">
      <protection hidden="1"/>
    </xf>
    <xf numFmtId="0" fontId="18" fillId="3" borderId="9" xfId="1" applyNumberFormat="1" applyFont="1" applyFill="1" applyBorder="1" applyAlignment="1" applyProtection="1">
      <alignment horizontal="left" vertical="center"/>
      <protection hidden="1"/>
    </xf>
    <xf numFmtId="0" fontId="19" fillId="8" borderId="10" xfId="1" applyNumberFormat="1" applyFont="1" applyFill="1" applyBorder="1" applyAlignment="1" applyProtection="1">
      <alignment horizontal="right" vertical="center" shrinkToFit="1"/>
      <protection hidden="1"/>
    </xf>
    <xf numFmtId="0" fontId="14" fillId="9" borderId="11" xfId="1" applyNumberFormat="1" applyFont="1" applyFill="1" applyBorder="1" applyAlignment="1" applyProtection="1">
      <alignment vertical="center" shrinkToFit="1"/>
      <protection hidden="1"/>
    </xf>
    <xf numFmtId="0" fontId="20" fillId="3" borderId="12" xfId="1" applyNumberFormat="1" applyFont="1" applyFill="1" applyBorder="1" applyAlignment="1" applyProtection="1">
      <alignment vertical="center"/>
      <protection hidden="1"/>
    </xf>
    <xf numFmtId="0" fontId="21" fillId="3" borderId="13" xfId="1" applyNumberFormat="1" applyFont="1" applyFill="1" applyBorder="1" applyAlignment="1" applyProtection="1">
      <alignment vertical="center"/>
      <protection hidden="1"/>
    </xf>
    <xf numFmtId="0" fontId="22" fillId="3" borderId="14" xfId="1" applyNumberFormat="1" applyFont="1" applyFill="1" applyBorder="1" applyAlignment="1" applyProtection="1">
      <alignment vertical="center" shrinkToFit="1"/>
      <protection hidden="1"/>
    </xf>
    <xf numFmtId="0" fontId="23" fillId="3" borderId="9" xfId="1" applyNumberFormat="1" applyFont="1" applyFill="1" applyBorder="1" applyAlignment="1" applyProtection="1">
      <alignment vertical="center"/>
      <protection hidden="1"/>
    </xf>
    <xf numFmtId="0" fontId="3" fillId="3" borderId="9" xfId="1" applyFont="1" applyFill="1" applyBorder="1" applyAlignment="1" applyProtection="1">
      <alignment horizontal="right" vertical="top"/>
      <protection hidden="1"/>
    </xf>
    <xf numFmtId="0" fontId="3" fillId="3" borderId="16" xfId="1" applyFont="1" applyFill="1" applyBorder="1" applyAlignment="1" applyProtection="1">
      <alignment horizontal="right" vertical="top"/>
      <protection hidden="1"/>
    </xf>
    <xf numFmtId="0" fontId="1" fillId="3" borderId="17" xfId="1" applyFill="1" applyBorder="1" applyProtection="1">
      <protection hidden="1"/>
    </xf>
    <xf numFmtId="0" fontId="1" fillId="3" borderId="15" xfId="1" applyFill="1" applyBorder="1" applyProtection="1">
      <protection hidden="1"/>
    </xf>
    <xf numFmtId="0" fontId="5" fillId="3" borderId="15" xfId="1" applyFont="1" applyFill="1" applyBorder="1" applyAlignment="1" applyProtection="1">
      <alignment vertical="top"/>
      <protection hidden="1"/>
    </xf>
    <xf numFmtId="0" fontId="24" fillId="3" borderId="15" xfId="1" applyFont="1" applyFill="1" applyBorder="1" applyProtection="1">
      <protection hidden="1"/>
    </xf>
    <xf numFmtId="0" fontId="28" fillId="5" borderId="38" xfId="1" applyFont="1" applyFill="1" applyBorder="1" applyAlignment="1" applyProtection="1">
      <alignment vertical="center" shrinkToFit="1"/>
      <protection hidden="1"/>
    </xf>
    <xf numFmtId="0" fontId="28" fillId="5" borderId="39" xfId="1" applyFont="1" applyFill="1" applyBorder="1" applyAlignment="1" applyProtection="1">
      <alignment vertical="center" shrinkToFit="1"/>
      <protection hidden="1"/>
    </xf>
    <xf numFmtId="0" fontId="28" fillId="5" borderId="38" xfId="1" applyFont="1" applyFill="1" applyBorder="1" applyAlignment="1" applyProtection="1">
      <alignment horizontal="center" vertical="center" shrinkToFit="1"/>
      <protection hidden="1"/>
    </xf>
    <xf numFmtId="0" fontId="35" fillId="2" borderId="0" xfId="1" applyFont="1" applyFill="1" applyProtection="1">
      <protection hidden="1"/>
    </xf>
    <xf numFmtId="0" fontId="36" fillId="13" borderId="45" xfId="1" applyFont="1" applyFill="1" applyBorder="1" applyAlignment="1" applyProtection="1">
      <alignment horizontal="center" vertical="center" shrinkToFit="1"/>
      <protection hidden="1"/>
    </xf>
    <xf numFmtId="0" fontId="37" fillId="2" borderId="0" xfId="1" applyFont="1" applyFill="1" applyBorder="1" applyAlignment="1" applyProtection="1">
      <alignment horizontal="center"/>
      <protection hidden="1"/>
    </xf>
    <xf numFmtId="177" fontId="38" fillId="14" borderId="1" xfId="1" applyNumberFormat="1" applyFont="1" applyFill="1" applyBorder="1" applyAlignment="1" applyProtection="1">
      <alignment horizontal="right" vertical="center"/>
      <protection hidden="1"/>
    </xf>
    <xf numFmtId="178" fontId="39" fillId="9" borderId="46" xfId="1" applyNumberFormat="1" applyFont="1" applyFill="1" applyBorder="1" applyAlignment="1" applyProtection="1">
      <alignment vertical="center" shrinkToFit="1"/>
      <protection locked="0"/>
    </xf>
    <xf numFmtId="178" fontId="39" fillId="9" borderId="20" xfId="1" applyNumberFormat="1" applyFont="1" applyFill="1" applyBorder="1" applyAlignment="1" applyProtection="1">
      <alignment vertical="center" shrinkToFit="1"/>
      <protection locked="0"/>
    </xf>
    <xf numFmtId="179" fontId="39" fillId="10" borderId="20" xfId="1" applyNumberFormat="1" applyFont="1" applyFill="1" applyBorder="1" applyAlignment="1" applyProtection="1">
      <alignment vertical="center" shrinkToFit="1"/>
      <protection hidden="1"/>
    </xf>
    <xf numFmtId="177" fontId="39" fillId="9" borderId="20" xfId="1" applyNumberFormat="1" applyFont="1" applyFill="1" applyBorder="1" applyAlignment="1" applyProtection="1">
      <alignment horizontal="right" vertical="center" shrinkToFit="1"/>
      <protection locked="0"/>
    </xf>
    <xf numFmtId="177" fontId="39" fillId="9" borderId="47" xfId="1" applyNumberFormat="1" applyFont="1" applyFill="1" applyBorder="1" applyAlignment="1" applyProtection="1">
      <alignment horizontal="right" vertical="center" shrinkToFit="1"/>
      <protection locked="0"/>
    </xf>
    <xf numFmtId="178" fontId="42" fillId="14" borderId="46" xfId="1" applyNumberFormat="1" applyFont="1" applyFill="1" applyBorder="1" applyAlignment="1" applyProtection="1">
      <alignment horizontal="right" vertical="center" shrinkToFit="1"/>
      <protection hidden="1"/>
    </xf>
    <xf numFmtId="179" fontId="39" fillId="9" borderId="20" xfId="1" applyNumberFormat="1" applyFont="1" applyFill="1" applyBorder="1" applyAlignment="1" applyProtection="1">
      <alignment vertical="center" shrinkToFit="1"/>
      <protection locked="0"/>
    </xf>
    <xf numFmtId="177" fontId="40" fillId="9" borderId="46" xfId="1" applyNumberFormat="1" applyFont="1" applyFill="1" applyBorder="1" applyAlignment="1" applyProtection="1">
      <alignment vertical="center" shrinkToFit="1"/>
      <protection locked="0"/>
    </xf>
    <xf numFmtId="178" fontId="39" fillId="14" borderId="46" xfId="1" applyNumberFormat="1" applyFont="1" applyFill="1" applyBorder="1" applyAlignment="1" applyProtection="1">
      <alignment vertical="center" shrinkToFit="1"/>
      <protection hidden="1"/>
    </xf>
    <xf numFmtId="177" fontId="43" fillId="18" borderId="22" xfId="1" applyNumberFormat="1" applyFont="1" applyFill="1" applyBorder="1" applyAlignment="1" applyProtection="1">
      <alignment horizontal="right" vertical="center" shrinkToFit="1"/>
      <protection locked="0"/>
    </xf>
    <xf numFmtId="176" fontId="40" fillId="19" borderId="45" xfId="1" applyNumberFormat="1" applyFont="1" applyFill="1" applyBorder="1" applyAlignment="1" applyProtection="1">
      <alignment horizontal="center" shrinkToFit="1"/>
      <protection locked="0"/>
    </xf>
    <xf numFmtId="177" fontId="44" fillId="20" borderId="45" xfId="1" applyNumberFormat="1" applyFont="1" applyFill="1" applyBorder="1" applyProtection="1">
      <protection locked="0"/>
    </xf>
    <xf numFmtId="0" fontId="37" fillId="19" borderId="45" xfId="1" applyFont="1" applyFill="1" applyBorder="1" applyAlignment="1" applyProtection="1">
      <alignment horizontal="center" shrinkToFit="1"/>
      <protection locked="0"/>
    </xf>
    <xf numFmtId="177" fontId="38" fillId="14" borderId="48" xfId="1" applyNumberFormat="1" applyFont="1" applyFill="1" applyBorder="1" applyAlignment="1" applyProtection="1">
      <alignment horizontal="right" vertical="center"/>
      <protection hidden="1"/>
    </xf>
    <xf numFmtId="178" fontId="39" fillId="9" borderId="45" xfId="1" applyNumberFormat="1" applyFont="1" applyFill="1" applyBorder="1" applyAlignment="1" applyProtection="1">
      <alignment vertical="center" shrinkToFit="1"/>
      <protection locked="0"/>
    </xf>
    <xf numFmtId="178" fontId="39" fillId="9" borderId="27" xfId="1" applyNumberFormat="1" applyFont="1" applyFill="1" applyBorder="1" applyAlignment="1" applyProtection="1">
      <alignment vertical="center" shrinkToFit="1"/>
      <protection locked="0"/>
    </xf>
    <xf numFmtId="179" fontId="39" fillId="10" borderId="27" xfId="1" applyNumberFormat="1" applyFont="1" applyFill="1" applyBorder="1" applyAlignment="1" applyProtection="1">
      <alignment vertical="center" shrinkToFit="1"/>
      <protection hidden="1"/>
    </xf>
    <xf numFmtId="177" fontId="39" fillId="9" borderId="27" xfId="1" applyNumberFormat="1" applyFont="1" applyFill="1" applyBorder="1" applyAlignment="1" applyProtection="1">
      <alignment horizontal="right" vertical="center" shrinkToFit="1"/>
      <protection locked="0"/>
    </xf>
    <xf numFmtId="177" fontId="39" fillId="9" borderId="45" xfId="1" applyNumberFormat="1" applyFont="1" applyFill="1" applyBorder="1" applyAlignment="1" applyProtection="1">
      <alignment horizontal="right" vertical="center" shrinkToFit="1"/>
      <protection locked="0"/>
    </xf>
    <xf numFmtId="178" fontId="42" fillId="14" borderId="45" xfId="1" applyNumberFormat="1" applyFont="1" applyFill="1" applyBorder="1" applyAlignment="1" applyProtection="1">
      <alignment horizontal="right" vertical="center" shrinkToFit="1"/>
      <protection hidden="1"/>
    </xf>
    <xf numFmtId="179" fontId="39" fillId="9" borderId="27" xfId="1" applyNumberFormat="1" applyFont="1" applyFill="1" applyBorder="1" applyAlignment="1" applyProtection="1">
      <alignment vertical="center" shrinkToFit="1"/>
      <protection locked="0"/>
    </xf>
    <xf numFmtId="177" fontId="40" fillId="9" borderId="45" xfId="1" applyNumberFormat="1" applyFont="1" applyFill="1" applyBorder="1" applyAlignment="1" applyProtection="1">
      <alignment vertical="center" shrinkToFit="1"/>
      <protection locked="0"/>
    </xf>
    <xf numFmtId="178" fontId="39" fillId="14" borderId="45" xfId="1" applyNumberFormat="1" applyFont="1" applyFill="1" applyBorder="1" applyAlignment="1" applyProtection="1">
      <alignment vertical="center" shrinkToFit="1"/>
      <protection hidden="1"/>
    </xf>
    <xf numFmtId="177" fontId="43" fillId="18" borderId="29" xfId="1" applyNumberFormat="1" applyFont="1" applyFill="1" applyBorder="1" applyAlignment="1" applyProtection="1">
      <alignment horizontal="right" vertical="center" shrinkToFit="1"/>
      <protection locked="0"/>
    </xf>
    <xf numFmtId="0" fontId="1" fillId="2" borderId="0" xfId="1" applyFont="1" applyFill="1" applyProtection="1">
      <protection hidden="1"/>
    </xf>
    <xf numFmtId="177" fontId="38" fillId="14" borderId="50" xfId="1" applyNumberFormat="1" applyFont="1" applyFill="1" applyBorder="1" applyAlignment="1" applyProtection="1">
      <alignment horizontal="right" vertical="center"/>
      <protection hidden="1"/>
    </xf>
    <xf numFmtId="178" fontId="39" fillId="9" borderId="38" xfId="1" applyNumberFormat="1" applyFont="1" applyFill="1" applyBorder="1" applyAlignment="1" applyProtection="1">
      <alignment vertical="center" shrinkToFit="1"/>
      <protection locked="0"/>
    </xf>
    <xf numFmtId="178" fontId="39" fillId="9" borderId="39" xfId="1" applyNumberFormat="1" applyFont="1" applyFill="1" applyBorder="1" applyAlignment="1" applyProtection="1">
      <alignment vertical="center" shrinkToFit="1"/>
      <protection locked="0"/>
    </xf>
    <xf numFmtId="179" fontId="39" fillId="10" borderId="39" xfId="1" applyNumberFormat="1" applyFont="1" applyFill="1" applyBorder="1" applyAlignment="1" applyProtection="1">
      <alignment vertical="center" shrinkToFit="1"/>
      <protection hidden="1"/>
    </xf>
    <xf numFmtId="177" fontId="39" fillId="9" borderId="39" xfId="1" applyNumberFormat="1" applyFont="1" applyFill="1" applyBorder="1" applyAlignment="1" applyProtection="1">
      <alignment horizontal="right" vertical="center" shrinkToFit="1"/>
      <protection locked="0"/>
    </xf>
    <xf numFmtId="177" fontId="39" fillId="9" borderId="42" xfId="1" applyNumberFormat="1" applyFont="1" applyFill="1" applyBorder="1" applyAlignment="1" applyProtection="1">
      <alignment horizontal="right" vertical="center" shrinkToFit="1"/>
      <protection locked="0"/>
    </xf>
    <xf numFmtId="178" fontId="42" fillId="14" borderId="38" xfId="1" applyNumberFormat="1" applyFont="1" applyFill="1" applyBorder="1" applyAlignment="1" applyProtection="1">
      <alignment horizontal="right" vertical="center" shrinkToFit="1"/>
      <protection hidden="1"/>
    </xf>
    <xf numFmtId="179" fontId="39" fillId="9" borderId="39" xfId="1" applyNumberFormat="1" applyFont="1" applyFill="1" applyBorder="1" applyAlignment="1" applyProtection="1">
      <alignment vertical="center" shrinkToFit="1"/>
      <protection locked="0"/>
    </xf>
    <xf numFmtId="177" fontId="40" fillId="9" borderId="38" xfId="1" applyNumberFormat="1" applyFont="1" applyFill="1" applyBorder="1" applyAlignment="1" applyProtection="1">
      <alignment vertical="center" shrinkToFit="1"/>
      <protection locked="0"/>
    </xf>
    <xf numFmtId="178" fontId="39" fillId="14" borderId="38" xfId="1" applyNumberFormat="1" applyFont="1" applyFill="1" applyBorder="1" applyAlignment="1" applyProtection="1">
      <alignment vertical="center" shrinkToFit="1"/>
      <protection hidden="1"/>
    </xf>
    <xf numFmtId="177" fontId="43" fillId="18" borderId="51" xfId="1" applyNumberFormat="1" applyFont="1" applyFill="1" applyBorder="1" applyAlignment="1" applyProtection="1">
      <alignment horizontal="right" vertical="center" shrinkToFit="1"/>
      <protection locked="0"/>
    </xf>
    <xf numFmtId="0" fontId="1" fillId="4" borderId="54" xfId="1" applyFill="1" applyBorder="1" applyProtection="1">
      <protection hidden="1"/>
    </xf>
    <xf numFmtId="0" fontId="1" fillId="4" borderId="55" xfId="1" applyFill="1" applyBorder="1" applyProtection="1">
      <protection hidden="1"/>
    </xf>
    <xf numFmtId="0" fontId="5" fillId="4" borderId="55" xfId="1" applyFont="1" applyFill="1" applyBorder="1" applyAlignment="1" applyProtection="1">
      <alignment vertical="top"/>
      <protection hidden="1"/>
    </xf>
    <xf numFmtId="0" fontId="24" fillId="4" borderId="4" xfId="1" applyNumberFormat="1" applyFont="1" applyFill="1" applyBorder="1" applyAlignment="1" applyProtection="1">
      <alignment shrinkToFit="1"/>
      <protection hidden="1"/>
    </xf>
    <xf numFmtId="0" fontId="1" fillId="4" borderId="4" xfId="1" applyFill="1" applyBorder="1" applyAlignment="1" applyProtection="1">
      <protection hidden="1"/>
    </xf>
    <xf numFmtId="0" fontId="1" fillId="4" borderId="55" xfId="1" applyFill="1" applyBorder="1" applyAlignment="1" applyProtection="1">
      <protection hidden="1"/>
    </xf>
    <xf numFmtId="0" fontId="10" fillId="4" borderId="55" xfId="1" applyFont="1" applyFill="1" applyBorder="1" applyAlignment="1" applyProtection="1">
      <alignment horizontal="right" vertical="top"/>
      <protection hidden="1"/>
    </xf>
    <xf numFmtId="0" fontId="10" fillId="4" borderId="56" xfId="1" applyFont="1" applyFill="1" applyBorder="1" applyAlignment="1" applyProtection="1">
      <alignment horizontal="right" vertical="top"/>
      <protection hidden="1"/>
    </xf>
    <xf numFmtId="0" fontId="1" fillId="2" borderId="45" xfId="1" applyFont="1" applyFill="1" applyBorder="1" applyProtection="1">
      <protection locked="0"/>
    </xf>
    <xf numFmtId="0" fontId="1" fillId="4" borderId="57" xfId="1" applyFill="1" applyBorder="1" applyProtection="1">
      <protection hidden="1"/>
    </xf>
    <xf numFmtId="0" fontId="1" fillId="4" borderId="15" xfId="1" applyFill="1" applyBorder="1" applyProtection="1">
      <protection hidden="1"/>
    </xf>
    <xf numFmtId="0" fontId="5" fillId="4" borderId="15" xfId="1" applyFont="1" applyFill="1" applyBorder="1" applyAlignment="1" applyProtection="1">
      <alignment vertical="top"/>
      <protection hidden="1"/>
    </xf>
    <xf numFmtId="0" fontId="37" fillId="4" borderId="15" xfId="1" applyFont="1" applyFill="1" applyBorder="1" applyProtection="1">
      <protection hidden="1"/>
    </xf>
    <xf numFmtId="0" fontId="24" fillId="4" borderId="58" xfId="1" applyFont="1" applyFill="1" applyBorder="1" applyAlignment="1" applyProtection="1">
      <protection hidden="1"/>
    </xf>
    <xf numFmtId="0" fontId="1" fillId="4" borderId="58" xfId="1" applyFill="1" applyBorder="1" applyAlignment="1" applyProtection="1">
      <protection hidden="1"/>
    </xf>
    <xf numFmtId="0" fontId="1" fillId="4" borderId="15" xfId="1" applyFill="1" applyBorder="1" applyAlignment="1" applyProtection="1">
      <protection hidden="1"/>
    </xf>
    <xf numFmtId="0" fontId="10" fillId="4" borderId="15" xfId="1" applyFont="1" applyFill="1" applyBorder="1" applyAlignment="1" applyProtection="1">
      <alignment horizontal="right" vertical="top"/>
      <protection hidden="1"/>
    </xf>
    <xf numFmtId="0" fontId="10" fillId="4" borderId="18" xfId="1" applyFont="1" applyFill="1" applyBorder="1" applyAlignment="1" applyProtection="1">
      <alignment horizontal="right" vertical="top"/>
      <protection hidden="1"/>
    </xf>
    <xf numFmtId="0" fontId="1" fillId="3" borderId="59" xfId="1" applyFill="1" applyBorder="1" applyProtection="1">
      <protection hidden="1"/>
    </xf>
    <xf numFmtId="0" fontId="1" fillId="3" borderId="61" xfId="1" applyFill="1" applyBorder="1" applyProtection="1">
      <protection hidden="1"/>
    </xf>
    <xf numFmtId="0" fontId="5" fillId="3" borderId="61" xfId="1" applyFont="1" applyFill="1" applyBorder="1" applyAlignment="1" applyProtection="1">
      <alignment vertical="top"/>
      <protection hidden="1"/>
    </xf>
    <xf numFmtId="0" fontId="37" fillId="3" borderId="61" xfId="1" applyFont="1" applyFill="1" applyBorder="1" applyProtection="1">
      <protection hidden="1"/>
    </xf>
    <xf numFmtId="0" fontId="24" fillId="3" borderId="61" xfId="1" applyFont="1" applyFill="1" applyBorder="1" applyProtection="1">
      <protection hidden="1"/>
    </xf>
    <xf numFmtId="0" fontId="10" fillId="3" borderId="61" xfId="1" applyFont="1" applyFill="1" applyBorder="1" applyAlignment="1" applyProtection="1">
      <alignment horizontal="right" vertical="top"/>
      <protection hidden="1"/>
    </xf>
    <xf numFmtId="0" fontId="10" fillId="3" borderId="62" xfId="1" applyFont="1" applyFill="1" applyBorder="1" applyAlignment="1" applyProtection="1">
      <alignment horizontal="right" vertical="top"/>
      <protection hidden="1"/>
    </xf>
    <xf numFmtId="0" fontId="18" fillId="3" borderId="54" xfId="1" applyFont="1" applyFill="1" applyBorder="1" applyProtection="1">
      <protection hidden="1"/>
    </xf>
    <xf numFmtId="0" fontId="10" fillId="3" borderId="9" xfId="1" applyFont="1" applyFill="1" applyBorder="1" applyAlignment="1" applyProtection="1">
      <alignment horizontal="right" vertical="top"/>
      <protection hidden="1"/>
    </xf>
    <xf numFmtId="0" fontId="10" fillId="3" borderId="16" xfId="1" applyFont="1" applyFill="1" applyBorder="1" applyAlignment="1" applyProtection="1">
      <alignment horizontal="right" vertical="top"/>
      <protection hidden="1"/>
    </xf>
    <xf numFmtId="0" fontId="1" fillId="2" borderId="63" xfId="1" applyFont="1" applyFill="1" applyBorder="1" applyProtection="1">
      <protection locked="0"/>
    </xf>
    <xf numFmtId="177" fontId="44" fillId="20" borderId="63" xfId="1" applyNumberFormat="1" applyFont="1" applyFill="1" applyBorder="1" applyProtection="1">
      <protection locked="0"/>
    </xf>
    <xf numFmtId="0" fontId="1" fillId="4" borderId="17" xfId="1" applyFill="1" applyBorder="1" applyProtection="1">
      <protection hidden="1"/>
    </xf>
    <xf numFmtId="0" fontId="1" fillId="4" borderId="9" xfId="1" applyFill="1" applyBorder="1" applyProtection="1">
      <protection hidden="1"/>
    </xf>
    <xf numFmtId="0" fontId="5" fillId="4" borderId="9" xfId="1" applyFont="1" applyFill="1" applyBorder="1" applyAlignment="1" applyProtection="1">
      <alignment vertical="top"/>
      <protection hidden="1"/>
    </xf>
    <xf numFmtId="0" fontId="37" fillId="4" borderId="9" xfId="1" applyFont="1" applyFill="1" applyBorder="1" applyProtection="1">
      <protection hidden="1"/>
    </xf>
    <xf numFmtId="0" fontId="24" fillId="4" borderId="9" xfId="1" applyFont="1" applyFill="1" applyBorder="1" applyProtection="1">
      <protection hidden="1"/>
    </xf>
    <xf numFmtId="0" fontId="10" fillId="4" borderId="9" xfId="1" applyFont="1" applyFill="1" applyBorder="1" applyAlignment="1" applyProtection="1">
      <alignment horizontal="right" vertical="top"/>
      <protection hidden="1"/>
    </xf>
    <xf numFmtId="0" fontId="10" fillId="4" borderId="16" xfId="1" applyFont="1" applyFill="1" applyBorder="1" applyAlignment="1" applyProtection="1">
      <alignment horizontal="right" vertical="top"/>
      <protection hidden="1"/>
    </xf>
    <xf numFmtId="0" fontId="18" fillId="4" borderId="54" xfId="1" applyFont="1" applyFill="1" applyBorder="1" applyProtection="1">
      <protection hidden="1"/>
    </xf>
    <xf numFmtId="0" fontId="18" fillId="4" borderId="9" xfId="1" applyFont="1" applyFill="1" applyBorder="1" applyProtection="1">
      <protection hidden="1"/>
    </xf>
    <xf numFmtId="0" fontId="18" fillId="4" borderId="9" xfId="1" applyFont="1" applyFill="1" applyBorder="1" applyAlignment="1" applyProtection="1">
      <protection hidden="1"/>
    </xf>
    <xf numFmtId="0" fontId="18" fillId="4" borderId="9" xfId="1" applyFont="1" applyFill="1" applyBorder="1" applyAlignment="1" applyProtection="1">
      <alignment vertical="center"/>
      <protection hidden="1"/>
    </xf>
    <xf numFmtId="0" fontId="18" fillId="4" borderId="9" xfId="1" applyFont="1" applyFill="1" applyBorder="1" applyAlignment="1" applyProtection="1">
      <alignment horizontal="right" vertical="top"/>
      <protection hidden="1"/>
    </xf>
    <xf numFmtId="0" fontId="18" fillId="4" borderId="16" xfId="1" applyFont="1" applyFill="1" applyBorder="1" applyAlignment="1" applyProtection="1">
      <alignment horizontal="right" vertical="top"/>
      <protection hidden="1"/>
    </xf>
    <xf numFmtId="0" fontId="48" fillId="4" borderId="9" xfId="1" applyFont="1" applyFill="1" applyBorder="1" applyAlignment="1" applyProtection="1">
      <alignment vertical="center"/>
      <protection hidden="1"/>
    </xf>
    <xf numFmtId="0" fontId="51" fillId="4" borderId="9" xfId="1" applyFont="1" applyFill="1" applyBorder="1" applyAlignment="1" applyProtection="1">
      <alignment vertical="top"/>
      <protection hidden="1"/>
    </xf>
    <xf numFmtId="0" fontId="48" fillId="4" borderId="9" xfId="1" applyFont="1" applyFill="1" applyBorder="1" applyProtection="1">
      <protection hidden="1"/>
    </xf>
    <xf numFmtId="0" fontId="57" fillId="4" borderId="9" xfId="1" applyFont="1" applyFill="1" applyBorder="1" applyAlignment="1" applyProtection="1">
      <alignment horizontal="right"/>
      <protection hidden="1"/>
    </xf>
    <xf numFmtId="0" fontId="58" fillId="4" borderId="16" xfId="1" applyFont="1" applyFill="1" applyBorder="1" applyAlignment="1" applyProtection="1">
      <protection hidden="1"/>
    </xf>
    <xf numFmtId="0" fontId="18" fillId="4" borderId="55" xfId="1" applyFont="1" applyFill="1" applyBorder="1" applyProtection="1">
      <protection hidden="1"/>
    </xf>
    <xf numFmtId="0" fontId="18" fillId="4" borderId="55" xfId="1" applyFont="1" applyFill="1" applyBorder="1" applyAlignment="1" applyProtection="1">
      <alignment horizontal="right" vertical="top"/>
      <protection hidden="1"/>
    </xf>
    <xf numFmtId="181" fontId="44" fillId="2" borderId="0" xfId="3" applyNumberFormat="1" applyFont="1" applyFill="1" applyBorder="1" applyAlignment="1" applyProtection="1">
      <alignment horizontal="right" vertical="center"/>
      <protection hidden="1"/>
    </xf>
    <xf numFmtId="0" fontId="18" fillId="4" borderId="15" xfId="1" applyFont="1" applyFill="1" applyBorder="1" applyProtection="1">
      <protection hidden="1"/>
    </xf>
    <xf numFmtId="0" fontId="36" fillId="13" borderId="64" xfId="3" applyFont="1" applyFill="1" applyBorder="1" applyAlignment="1" applyProtection="1">
      <alignment horizontal="center" vertical="center"/>
      <protection hidden="1"/>
    </xf>
    <xf numFmtId="0" fontId="36" fillId="13" borderId="21" xfId="3" applyFont="1" applyFill="1" applyBorder="1" applyAlignment="1" applyProtection="1">
      <alignment horizontal="left"/>
      <protection hidden="1"/>
    </xf>
    <xf numFmtId="0" fontId="36" fillId="13" borderId="21" xfId="3" applyFont="1" applyFill="1" applyBorder="1" applyAlignment="1" applyProtection="1">
      <alignment horizontal="center"/>
      <protection hidden="1"/>
    </xf>
    <xf numFmtId="0" fontId="61" fillId="13" borderId="25" xfId="3" applyFont="1" applyFill="1" applyBorder="1" applyProtection="1">
      <alignment vertical="center"/>
      <protection hidden="1"/>
    </xf>
    <xf numFmtId="181" fontId="36" fillId="13" borderId="65" xfId="3" applyNumberFormat="1" applyFont="1" applyFill="1" applyBorder="1" applyAlignment="1" applyProtection="1">
      <alignment horizontal="right" vertical="center"/>
      <protection hidden="1"/>
    </xf>
    <xf numFmtId="182" fontId="36" fillId="13" borderId="38" xfId="3" applyNumberFormat="1" applyFont="1" applyFill="1" applyBorder="1" applyAlignment="1" applyProtection="1">
      <alignment horizontal="center" vertical="center"/>
      <protection hidden="1"/>
    </xf>
    <xf numFmtId="182" fontId="36" fillId="13" borderId="66" xfId="3" applyNumberFormat="1" applyFont="1" applyFill="1" applyBorder="1" applyAlignment="1" applyProtection="1">
      <alignment horizontal="center" vertical="center"/>
      <protection hidden="1"/>
    </xf>
    <xf numFmtId="0" fontId="51" fillId="4" borderId="15" xfId="1" applyFont="1" applyFill="1" applyBorder="1" applyAlignment="1" applyProtection="1">
      <alignment vertical="top"/>
      <protection hidden="1"/>
    </xf>
    <xf numFmtId="0" fontId="18" fillId="4" borderId="15" xfId="1" applyFont="1" applyFill="1" applyBorder="1" applyAlignment="1" applyProtection="1">
      <alignment horizontal="right" vertical="top"/>
      <protection hidden="1"/>
    </xf>
    <xf numFmtId="0" fontId="18" fillId="4" borderId="18" xfId="1" applyFont="1" applyFill="1" applyBorder="1" applyAlignment="1" applyProtection="1">
      <alignment horizontal="right" vertical="top"/>
      <protection hidden="1"/>
    </xf>
    <xf numFmtId="181" fontId="62" fillId="19" borderId="67" xfId="3" applyNumberFormat="1" applyFont="1" applyFill="1" applyBorder="1" applyAlignment="1" applyProtection="1">
      <alignment horizontal="right" vertical="center"/>
      <protection locked="0"/>
    </xf>
    <xf numFmtId="182" fontId="1" fillId="19" borderId="68" xfId="3" applyNumberFormat="1" applyFont="1" applyFill="1" applyBorder="1" applyAlignment="1" applyProtection="1">
      <alignment horizontal="right" vertical="center"/>
      <protection locked="0"/>
    </xf>
    <xf numFmtId="182" fontId="63" fillId="19" borderId="69" xfId="3" applyNumberFormat="1" applyFont="1" applyFill="1" applyBorder="1" applyAlignment="1" applyProtection="1">
      <alignment vertical="center" shrinkToFit="1"/>
      <protection locked="0"/>
    </xf>
    <xf numFmtId="0" fontId="18" fillId="4" borderId="70" xfId="1" applyFont="1" applyFill="1" applyBorder="1" applyProtection="1">
      <protection hidden="1"/>
    </xf>
    <xf numFmtId="0" fontId="18" fillId="4" borderId="13" xfId="1" applyFont="1" applyFill="1" applyBorder="1" applyProtection="1">
      <protection hidden="1"/>
    </xf>
    <xf numFmtId="0" fontId="51" fillId="4" borderId="13" xfId="1" applyFont="1" applyFill="1" applyBorder="1" applyAlignment="1" applyProtection="1">
      <alignment vertical="top"/>
      <protection hidden="1"/>
    </xf>
    <xf numFmtId="0" fontId="18" fillId="4" borderId="13" xfId="1" applyFont="1" applyFill="1" applyBorder="1" applyAlignment="1" applyProtection="1">
      <alignment horizontal="right" vertical="top"/>
      <protection hidden="1"/>
    </xf>
    <xf numFmtId="0" fontId="18" fillId="4" borderId="71" xfId="1" applyFont="1" applyFill="1" applyBorder="1" applyAlignment="1" applyProtection="1">
      <alignment horizontal="right" vertical="top"/>
      <protection hidden="1"/>
    </xf>
    <xf numFmtId="181" fontId="62" fillId="19" borderId="72" xfId="3" applyNumberFormat="1" applyFont="1" applyFill="1" applyBorder="1" applyAlignment="1" applyProtection="1">
      <alignment horizontal="right" vertical="center"/>
      <protection locked="0"/>
    </xf>
    <xf numFmtId="182" fontId="1" fillId="19" borderId="63" xfId="3" applyNumberFormat="1" applyFont="1" applyFill="1" applyBorder="1" applyAlignment="1" applyProtection="1">
      <alignment horizontal="right" vertical="center"/>
      <protection locked="0"/>
    </xf>
    <xf numFmtId="182" fontId="63" fillId="19" borderId="73" xfId="3" applyNumberFormat="1" applyFont="1" applyFill="1" applyBorder="1" applyAlignment="1" applyProtection="1">
      <alignment vertical="center" shrinkToFit="1"/>
      <protection locked="0"/>
    </xf>
    <xf numFmtId="0" fontId="18" fillId="4" borderId="17" xfId="1" applyFont="1" applyFill="1" applyBorder="1" applyProtection="1">
      <protection hidden="1"/>
    </xf>
    <xf numFmtId="0" fontId="50" fillId="4" borderId="55" xfId="1" applyFont="1" applyFill="1" applyBorder="1" applyProtection="1">
      <protection hidden="1"/>
    </xf>
    <xf numFmtId="0" fontId="18" fillId="4" borderId="0" xfId="1" applyFont="1" applyFill="1" applyBorder="1" applyProtection="1">
      <protection hidden="1"/>
    </xf>
    <xf numFmtId="0" fontId="51" fillId="4" borderId="55" xfId="1" applyFont="1" applyFill="1" applyBorder="1" applyAlignment="1" applyProtection="1">
      <alignment vertical="top"/>
      <protection hidden="1"/>
    </xf>
    <xf numFmtId="0" fontId="18" fillId="4" borderId="56" xfId="1" applyFont="1" applyFill="1" applyBorder="1" applyAlignment="1" applyProtection="1">
      <alignment horizontal="right" vertical="top"/>
      <protection hidden="1"/>
    </xf>
    <xf numFmtId="0" fontId="64" fillId="4" borderId="9" xfId="1" applyFont="1" applyFill="1" applyBorder="1" applyAlignment="1" applyProtection="1">
      <protection hidden="1"/>
    </xf>
    <xf numFmtId="0" fontId="65" fillId="4" borderId="9" xfId="1" applyFont="1" applyFill="1" applyBorder="1" applyAlignment="1" applyProtection="1">
      <alignment horizontal="right" shrinkToFit="1"/>
      <protection hidden="1"/>
    </xf>
    <xf numFmtId="176" fontId="18" fillId="4" borderId="9" xfId="1" applyNumberFormat="1" applyFont="1" applyFill="1" applyBorder="1" applyAlignment="1" applyProtection="1">
      <alignment horizontal="center"/>
      <protection hidden="1"/>
    </xf>
    <xf numFmtId="0" fontId="66" fillId="4" borderId="9" xfId="1" applyFont="1" applyFill="1" applyBorder="1" applyAlignment="1" applyProtection="1">
      <alignment horizontal="right" shrinkToFit="1"/>
      <protection hidden="1"/>
    </xf>
    <xf numFmtId="183" fontId="18" fillId="21" borderId="54" xfId="1" applyNumberFormat="1" applyFont="1" applyFill="1" applyBorder="1" applyAlignment="1" applyProtection="1">
      <alignment horizontal="left" shrinkToFit="1"/>
      <protection hidden="1"/>
    </xf>
    <xf numFmtId="0" fontId="67" fillId="4" borderId="9" xfId="1" applyFont="1" applyFill="1" applyBorder="1" applyProtection="1">
      <protection hidden="1"/>
    </xf>
    <xf numFmtId="0" fontId="68" fillId="4" borderId="55" xfId="1" applyFont="1" applyFill="1" applyBorder="1" applyAlignment="1" applyProtection="1">
      <alignment horizontal="center" vertical="top"/>
      <protection hidden="1"/>
    </xf>
    <xf numFmtId="0" fontId="69" fillId="4" borderId="55" xfId="1" applyFont="1" applyFill="1" applyBorder="1" applyProtection="1">
      <protection hidden="1"/>
    </xf>
    <xf numFmtId="0" fontId="69" fillId="4" borderId="9" xfId="1" applyFont="1" applyFill="1" applyBorder="1" applyProtection="1">
      <protection hidden="1"/>
    </xf>
    <xf numFmtId="0" fontId="68" fillId="4" borderId="9" xfId="1" applyFont="1" applyFill="1" applyBorder="1" applyAlignment="1" applyProtection="1">
      <alignment horizontal="center" vertical="top"/>
      <protection hidden="1"/>
    </xf>
    <xf numFmtId="0" fontId="70" fillId="4" borderId="9" xfId="1" applyFont="1" applyFill="1" applyBorder="1" applyAlignment="1" applyProtection="1">
      <alignment vertical="top"/>
      <protection hidden="1"/>
    </xf>
    <xf numFmtId="0" fontId="71" fillId="4" borderId="9" xfId="1" applyNumberFormat="1" applyFont="1" applyFill="1" applyBorder="1" applyAlignment="1" applyProtection="1">
      <alignment horizontal="right" vertical="center"/>
      <protection hidden="1"/>
    </xf>
    <xf numFmtId="176" fontId="18" fillId="4" borderId="9" xfId="1" applyNumberFormat="1" applyFont="1" applyFill="1" applyBorder="1" applyAlignment="1" applyProtection="1">
      <alignment horizontal="right" vertical="center"/>
      <protection hidden="1"/>
    </xf>
    <xf numFmtId="176" fontId="18" fillId="21" borderId="54" xfId="1" applyNumberFormat="1" applyFont="1" applyFill="1" applyBorder="1" applyAlignment="1" applyProtection="1">
      <alignment horizontal="left" shrinkToFit="1"/>
      <protection hidden="1"/>
    </xf>
    <xf numFmtId="0" fontId="10" fillId="4" borderId="9" xfId="1" applyFont="1" applyFill="1" applyBorder="1" applyAlignment="1" applyProtection="1">
      <alignment horizontal="right" vertical="center"/>
      <protection hidden="1"/>
    </xf>
    <xf numFmtId="0" fontId="50" fillId="4" borderId="9" xfId="1" applyFont="1" applyFill="1" applyBorder="1" applyProtection="1">
      <protection hidden="1"/>
    </xf>
    <xf numFmtId="0" fontId="18" fillId="4" borderId="9" xfId="1" applyFont="1" applyFill="1" applyBorder="1" applyAlignment="1" applyProtection="1">
      <alignment horizontal="right" vertical="center"/>
      <protection hidden="1"/>
    </xf>
    <xf numFmtId="183" fontId="18" fillId="21" borderId="54" xfId="1" applyNumberFormat="1" applyFont="1" applyFill="1" applyBorder="1" applyAlignment="1" applyProtection="1">
      <alignment horizontal="left"/>
      <protection hidden="1"/>
    </xf>
    <xf numFmtId="176" fontId="18" fillId="4" borderId="56" xfId="1" applyNumberFormat="1" applyFont="1" applyFill="1" applyBorder="1" applyAlignment="1" applyProtection="1">
      <alignment horizontal="left"/>
      <protection hidden="1"/>
    </xf>
    <xf numFmtId="181" fontId="62" fillId="19" borderId="65" xfId="3" applyNumberFormat="1" applyFont="1" applyFill="1" applyBorder="1" applyAlignment="1" applyProtection="1">
      <alignment horizontal="right" vertical="center"/>
      <protection locked="0"/>
    </xf>
    <xf numFmtId="182" fontId="1" fillId="19" borderId="38" xfId="3" applyNumberFormat="1" applyFont="1" applyFill="1" applyBorder="1" applyAlignment="1" applyProtection="1">
      <alignment horizontal="right" vertical="center"/>
      <protection locked="0"/>
    </xf>
    <xf numFmtId="182" fontId="63" fillId="19" borderId="66" xfId="3" applyNumberFormat="1" applyFont="1" applyFill="1" applyBorder="1" applyAlignment="1" applyProtection="1">
      <alignment vertical="center" shrinkToFit="1"/>
      <protection locked="0"/>
    </xf>
    <xf numFmtId="0" fontId="1" fillId="4" borderId="5" xfId="1" applyFill="1" applyBorder="1" applyProtection="1">
      <protection hidden="1"/>
    </xf>
    <xf numFmtId="0" fontId="1" fillId="4" borderId="0" xfId="1" applyFill="1" applyBorder="1" applyProtection="1">
      <protection hidden="1"/>
    </xf>
    <xf numFmtId="0" fontId="68" fillId="4" borderId="0" xfId="1" applyFont="1" applyFill="1" applyBorder="1" applyAlignment="1" applyProtection="1">
      <alignment horizontal="center" vertical="top"/>
      <protection hidden="1"/>
    </xf>
    <xf numFmtId="0" fontId="69" fillId="4" borderId="0" xfId="1" applyFont="1" applyFill="1" applyBorder="1" applyProtection="1">
      <protection hidden="1"/>
    </xf>
    <xf numFmtId="0" fontId="69" fillId="4" borderId="15" xfId="1" applyFont="1" applyFill="1" applyBorder="1" applyProtection="1">
      <protection hidden="1"/>
    </xf>
    <xf numFmtId="0" fontId="68" fillId="4" borderId="15" xfId="1" applyFont="1" applyFill="1" applyBorder="1" applyAlignment="1" applyProtection="1">
      <alignment horizontal="center" vertical="top"/>
      <protection hidden="1"/>
    </xf>
    <xf numFmtId="0" fontId="70" fillId="4" borderId="15" xfId="1" applyFont="1" applyFill="1" applyBorder="1" applyAlignment="1" applyProtection="1">
      <alignment vertical="top"/>
      <protection hidden="1"/>
    </xf>
    <xf numFmtId="176" fontId="18" fillId="21" borderId="54" xfId="1" applyNumberFormat="1" applyFont="1" applyFill="1" applyBorder="1" applyAlignment="1" applyProtection="1">
      <alignment horizontal="left"/>
      <protection hidden="1"/>
    </xf>
    <xf numFmtId="0" fontId="58" fillId="4" borderId="9" xfId="1" applyNumberFormat="1" applyFont="1" applyFill="1" applyBorder="1" applyAlignment="1" applyProtection="1">
      <alignment horizontal="right"/>
      <protection hidden="1"/>
    </xf>
    <xf numFmtId="176" fontId="18" fillId="4" borderId="55" xfId="1" applyNumberFormat="1" applyFont="1" applyFill="1" applyBorder="1" applyAlignment="1" applyProtection="1">
      <alignment horizontal="left"/>
      <protection hidden="1"/>
    </xf>
    <xf numFmtId="0" fontId="1" fillId="4" borderId="86" xfId="1" applyFill="1" applyBorder="1" applyProtection="1">
      <protection hidden="1"/>
    </xf>
    <xf numFmtId="0" fontId="1" fillId="4" borderId="87" xfId="1" applyFill="1" applyBorder="1" applyProtection="1">
      <protection hidden="1"/>
    </xf>
    <xf numFmtId="0" fontId="5" fillId="4" borderId="87" xfId="1" applyFont="1" applyFill="1" applyBorder="1" applyAlignment="1" applyProtection="1">
      <alignment vertical="top"/>
      <protection hidden="1"/>
    </xf>
    <xf numFmtId="0" fontId="24" fillId="4" borderId="87" xfId="1" applyFont="1" applyFill="1" applyBorder="1" applyProtection="1">
      <protection hidden="1"/>
    </xf>
    <xf numFmtId="0" fontId="10" fillId="4" borderId="87" xfId="1" applyFont="1" applyFill="1" applyBorder="1" applyAlignment="1" applyProtection="1">
      <alignment horizontal="right" vertical="top"/>
      <protection hidden="1"/>
    </xf>
    <xf numFmtId="0" fontId="58" fillId="4" borderId="87" xfId="1" applyNumberFormat="1" applyFont="1" applyFill="1" applyBorder="1" applyAlignment="1" applyProtection="1">
      <alignment horizontal="right"/>
      <protection hidden="1"/>
    </xf>
    <xf numFmtId="176" fontId="18" fillId="4" borderId="87" xfId="1" applyNumberFormat="1" applyFont="1" applyFill="1" applyBorder="1" applyAlignment="1" applyProtection="1">
      <alignment horizontal="left"/>
      <protection hidden="1"/>
    </xf>
    <xf numFmtId="176" fontId="18" fillId="4" borderId="88" xfId="1" applyNumberFormat="1" applyFont="1" applyFill="1" applyBorder="1" applyAlignment="1" applyProtection="1">
      <alignment horizontal="left"/>
      <protection hidden="1"/>
    </xf>
    <xf numFmtId="0" fontId="1" fillId="4" borderId="50" xfId="1" applyFill="1" applyBorder="1" applyProtection="1">
      <protection hidden="1"/>
    </xf>
    <xf numFmtId="0" fontId="1" fillId="4" borderId="43" xfId="1" applyFill="1" applyBorder="1" applyProtection="1">
      <protection hidden="1"/>
    </xf>
    <xf numFmtId="0" fontId="5" fillId="4" borderId="43" xfId="1" applyFont="1" applyFill="1" applyBorder="1" applyAlignment="1" applyProtection="1">
      <alignment vertical="top"/>
      <protection hidden="1"/>
    </xf>
    <xf numFmtId="0" fontId="24" fillId="4" borderId="43" xfId="1" applyFont="1" applyFill="1" applyBorder="1" applyProtection="1">
      <protection hidden="1"/>
    </xf>
    <xf numFmtId="0" fontId="10" fillId="4" borderId="43" xfId="1" applyFont="1" applyFill="1" applyBorder="1" applyAlignment="1" applyProtection="1">
      <alignment horizontal="right" vertical="top"/>
      <protection hidden="1"/>
    </xf>
    <xf numFmtId="0" fontId="58" fillId="4" borderId="43" xfId="1" applyNumberFormat="1" applyFont="1" applyFill="1" applyBorder="1" applyAlignment="1" applyProtection="1">
      <alignment horizontal="right"/>
      <protection hidden="1"/>
    </xf>
    <xf numFmtId="176" fontId="18" fillId="4" borderId="43" xfId="1" applyNumberFormat="1" applyFont="1" applyFill="1" applyBorder="1" applyAlignment="1" applyProtection="1">
      <alignment horizontal="left"/>
      <protection hidden="1"/>
    </xf>
    <xf numFmtId="176" fontId="18" fillId="4" borderId="44" xfId="1" applyNumberFormat="1" applyFont="1" applyFill="1" applyBorder="1" applyAlignment="1" applyProtection="1">
      <alignment horizontal="left"/>
      <protection hidden="1"/>
    </xf>
    <xf numFmtId="0" fontId="1" fillId="4" borderId="1" xfId="1" applyFill="1" applyBorder="1" applyProtection="1">
      <protection hidden="1"/>
    </xf>
    <xf numFmtId="0" fontId="1" fillId="4" borderId="2" xfId="1" applyFill="1" applyBorder="1" applyProtection="1">
      <protection hidden="1"/>
    </xf>
    <xf numFmtId="0" fontId="5" fillId="4" borderId="2" xfId="1" applyFont="1" applyFill="1" applyBorder="1" applyAlignment="1" applyProtection="1">
      <alignment vertical="top"/>
      <protection hidden="1"/>
    </xf>
    <xf numFmtId="0" fontId="24" fillId="4" borderId="2" xfId="1" applyFont="1" applyFill="1" applyBorder="1" applyProtection="1">
      <protection hidden="1"/>
    </xf>
    <xf numFmtId="0" fontId="10" fillId="4" borderId="2" xfId="1" applyFont="1" applyFill="1" applyBorder="1" applyAlignment="1" applyProtection="1">
      <alignment horizontal="right" vertical="top"/>
      <protection hidden="1"/>
    </xf>
    <xf numFmtId="0" fontId="58" fillId="4" borderId="2" xfId="1" applyNumberFormat="1" applyFont="1" applyFill="1" applyBorder="1" applyAlignment="1" applyProtection="1">
      <alignment horizontal="right"/>
      <protection hidden="1"/>
    </xf>
    <xf numFmtId="176" fontId="18" fillId="4" borderId="2" xfId="1" applyNumberFormat="1" applyFont="1" applyFill="1" applyBorder="1" applyAlignment="1" applyProtection="1">
      <alignment horizontal="left"/>
      <protection hidden="1"/>
    </xf>
    <xf numFmtId="176" fontId="18" fillId="4" borderId="3" xfId="1" applyNumberFormat="1" applyFont="1" applyFill="1" applyBorder="1" applyAlignment="1" applyProtection="1">
      <alignment horizontal="left"/>
      <protection hidden="1"/>
    </xf>
    <xf numFmtId="0" fontId="24" fillId="3" borderId="2" xfId="1" applyFont="1" applyFill="1" applyBorder="1" applyProtection="1">
      <protection hidden="1"/>
    </xf>
    <xf numFmtId="0" fontId="10" fillId="3" borderId="2" xfId="1" applyFont="1" applyFill="1" applyBorder="1" applyAlignment="1" applyProtection="1">
      <alignment horizontal="right" vertical="top"/>
      <protection hidden="1"/>
    </xf>
    <xf numFmtId="0" fontId="58" fillId="3" borderId="2" xfId="1" applyNumberFormat="1" applyFont="1" applyFill="1" applyBorder="1" applyAlignment="1" applyProtection="1">
      <alignment horizontal="right"/>
      <protection hidden="1"/>
    </xf>
    <xf numFmtId="176" fontId="18" fillId="3" borderId="2" xfId="1" applyNumberFormat="1" applyFont="1" applyFill="1" applyBorder="1" applyAlignment="1" applyProtection="1">
      <alignment horizontal="left"/>
      <protection hidden="1"/>
    </xf>
    <xf numFmtId="176" fontId="18" fillId="3" borderId="3" xfId="1" applyNumberFormat="1" applyFont="1" applyFill="1" applyBorder="1" applyAlignment="1" applyProtection="1">
      <alignment horizontal="left"/>
      <protection hidden="1"/>
    </xf>
    <xf numFmtId="0" fontId="1" fillId="3" borderId="55" xfId="1" applyFill="1" applyBorder="1" applyProtection="1">
      <protection hidden="1"/>
    </xf>
    <xf numFmtId="0" fontId="5" fillId="3" borderId="55" xfId="1" applyFont="1" applyFill="1" applyBorder="1" applyAlignment="1" applyProtection="1">
      <alignment vertical="top"/>
      <protection hidden="1"/>
    </xf>
    <xf numFmtId="0" fontId="24" fillId="3" borderId="55" xfId="1" applyFont="1" applyFill="1" applyBorder="1" applyProtection="1">
      <protection hidden="1"/>
    </xf>
    <xf numFmtId="0" fontId="1" fillId="3" borderId="55" xfId="1" applyFill="1" applyBorder="1" applyAlignment="1" applyProtection="1">
      <alignment vertical="center"/>
      <protection hidden="1"/>
    </xf>
    <xf numFmtId="176" fontId="11" fillId="5" borderId="7" xfId="2" applyNumberFormat="1" applyFont="1" applyFill="1" applyBorder="1" applyAlignment="1" applyProtection="1">
      <alignment vertical="center"/>
      <protection hidden="1"/>
    </xf>
    <xf numFmtId="0" fontId="36" fillId="13" borderId="63" xfId="1" applyFont="1" applyFill="1" applyBorder="1" applyAlignment="1" applyProtection="1">
      <alignment horizontal="center" vertical="center" shrinkToFit="1"/>
      <protection hidden="1"/>
    </xf>
    <xf numFmtId="0" fontId="36" fillId="13" borderId="27" xfId="1" applyFont="1" applyFill="1" applyBorder="1" applyAlignment="1" applyProtection="1">
      <alignment horizontal="center" vertical="center" shrinkToFit="1"/>
      <protection hidden="1"/>
    </xf>
    <xf numFmtId="0" fontId="1" fillId="2" borderId="0" xfId="1" applyFill="1" applyAlignment="1" applyProtection="1">
      <alignment vertical="center" shrinkToFit="1"/>
      <protection hidden="1"/>
    </xf>
    <xf numFmtId="0" fontId="72" fillId="3" borderId="54" xfId="1" applyFont="1" applyFill="1" applyBorder="1" applyProtection="1">
      <protection hidden="1"/>
    </xf>
    <xf numFmtId="0" fontId="14" fillId="3" borderId="9" xfId="1" applyNumberFormat="1" applyFont="1" applyFill="1" applyBorder="1" applyAlignment="1" applyProtection="1">
      <alignment vertical="center" shrinkToFit="1"/>
      <protection hidden="1"/>
    </xf>
    <xf numFmtId="0" fontId="22" fillId="3" borderId="9" xfId="1" applyNumberFormat="1" applyFont="1" applyFill="1" applyBorder="1" applyAlignment="1" applyProtection="1">
      <alignment horizontal="left" vertical="center"/>
      <protection hidden="1"/>
    </xf>
    <xf numFmtId="0" fontId="14" fillId="3" borderId="15" xfId="1" applyNumberFormat="1" applyFont="1" applyFill="1" applyBorder="1" applyAlignment="1" applyProtection="1">
      <alignment vertical="center" shrinkToFit="1"/>
      <protection hidden="1"/>
    </xf>
    <xf numFmtId="0" fontId="14" fillId="3" borderId="55" xfId="1" applyNumberFormat="1" applyFont="1" applyFill="1" applyBorder="1" applyAlignment="1" applyProtection="1">
      <alignment vertical="center" shrinkToFit="1"/>
      <protection hidden="1"/>
    </xf>
    <xf numFmtId="0" fontId="10" fillId="3" borderId="55" xfId="1" applyFont="1" applyFill="1" applyBorder="1" applyAlignment="1" applyProtection="1">
      <alignment horizontal="right" vertical="top"/>
      <protection hidden="1"/>
    </xf>
    <xf numFmtId="0" fontId="10" fillId="3" borderId="56" xfId="1" applyFont="1" applyFill="1" applyBorder="1" applyAlignment="1" applyProtection="1">
      <alignment horizontal="right" vertical="top"/>
      <protection hidden="1"/>
    </xf>
    <xf numFmtId="0" fontId="37" fillId="19" borderId="63" xfId="1" applyFont="1" applyFill="1" applyBorder="1" applyAlignment="1" applyProtection="1">
      <alignment horizontal="center" shrinkToFit="1"/>
      <protection locked="0"/>
    </xf>
    <xf numFmtId="0" fontId="37" fillId="19" borderId="27" xfId="1" applyFont="1" applyFill="1" applyBorder="1" applyAlignment="1" applyProtection="1">
      <alignment horizontal="center" shrinkToFit="1"/>
      <protection locked="0"/>
    </xf>
    <xf numFmtId="183" fontId="73" fillId="19" borderId="63" xfId="1" applyNumberFormat="1" applyFont="1" applyFill="1" applyBorder="1" applyAlignment="1" applyProtection="1">
      <alignment horizontal="center" vertical="center" shrinkToFit="1"/>
      <protection locked="0"/>
    </xf>
    <xf numFmtId="183" fontId="40" fillId="19" borderId="63" xfId="1" applyNumberFormat="1" applyFont="1" applyFill="1" applyBorder="1" applyAlignment="1" applyProtection="1">
      <alignment horizontal="center" vertical="center" shrinkToFit="1"/>
      <protection locked="0"/>
    </xf>
    <xf numFmtId="176" fontId="3" fillId="4" borderId="9" xfId="1" applyNumberFormat="1" applyFont="1" applyFill="1" applyBorder="1" applyAlignment="1" applyProtection="1">
      <alignment horizontal="left"/>
      <protection hidden="1"/>
    </xf>
    <xf numFmtId="176" fontId="18" fillId="4" borderId="9" xfId="1" applyNumberFormat="1" applyFont="1" applyFill="1" applyBorder="1" applyAlignment="1" applyProtection="1">
      <alignment horizontal="left"/>
      <protection hidden="1"/>
    </xf>
    <xf numFmtId="176" fontId="18" fillId="4" borderId="18" xfId="1" applyNumberFormat="1" applyFont="1" applyFill="1" applyBorder="1" applyAlignment="1" applyProtection="1">
      <alignment horizontal="left"/>
      <protection hidden="1"/>
    </xf>
    <xf numFmtId="0" fontId="74" fillId="4" borderId="54" xfId="1" applyFont="1" applyFill="1" applyBorder="1" applyProtection="1">
      <protection hidden="1"/>
    </xf>
    <xf numFmtId="0" fontId="53" fillId="4" borderId="9" xfId="1" applyFont="1" applyFill="1" applyBorder="1" applyProtection="1">
      <protection hidden="1"/>
    </xf>
    <xf numFmtId="0" fontId="75" fillId="4" borderId="9" xfId="1" applyFont="1" applyFill="1" applyBorder="1" applyProtection="1">
      <protection hidden="1"/>
    </xf>
    <xf numFmtId="0" fontId="24" fillId="4" borderId="0" xfId="1" applyFont="1" applyFill="1" applyBorder="1" applyProtection="1">
      <protection hidden="1"/>
    </xf>
    <xf numFmtId="0" fontId="10" fillId="4" borderId="0" xfId="1" applyFont="1" applyFill="1" applyBorder="1" applyAlignment="1" applyProtection="1">
      <alignment horizontal="right" vertical="top"/>
      <protection hidden="1"/>
    </xf>
    <xf numFmtId="0" fontId="58" fillId="4" borderId="0" xfId="1" applyNumberFormat="1" applyFont="1" applyFill="1" applyBorder="1" applyAlignment="1" applyProtection="1">
      <alignment horizontal="right"/>
      <protection hidden="1"/>
    </xf>
    <xf numFmtId="176" fontId="18" fillId="4" borderId="0" xfId="1" applyNumberFormat="1" applyFont="1" applyFill="1" applyBorder="1" applyAlignment="1" applyProtection="1">
      <alignment horizontal="left"/>
      <protection hidden="1"/>
    </xf>
    <xf numFmtId="176" fontId="18" fillId="4" borderId="16" xfId="1" applyNumberFormat="1" applyFont="1" applyFill="1" applyBorder="1" applyAlignment="1" applyProtection="1">
      <alignment horizontal="left"/>
      <protection hidden="1"/>
    </xf>
    <xf numFmtId="0" fontId="78" fillId="4" borderId="9" xfId="1" applyFont="1" applyFill="1" applyBorder="1" applyProtection="1">
      <protection hidden="1"/>
    </xf>
    <xf numFmtId="176" fontId="18" fillId="4" borderId="7" xfId="1" applyNumberFormat="1" applyFont="1" applyFill="1" applyBorder="1" applyAlignment="1" applyProtection="1">
      <alignment horizontal="left"/>
      <protection hidden="1"/>
    </xf>
    <xf numFmtId="0" fontId="24" fillId="4" borderId="55" xfId="1" applyFont="1" applyFill="1" applyBorder="1" applyProtection="1">
      <protection hidden="1"/>
    </xf>
    <xf numFmtId="0" fontId="58" fillId="4" borderId="55" xfId="1" applyNumberFormat="1" applyFont="1" applyFill="1" applyBorder="1" applyAlignment="1" applyProtection="1">
      <alignment horizontal="right"/>
      <protection hidden="1"/>
    </xf>
    <xf numFmtId="0" fontId="85" fillId="2" borderId="0" xfId="1" applyFont="1" applyFill="1" applyBorder="1" applyAlignment="1" applyProtection="1">
      <alignment horizontal="center"/>
      <protection hidden="1"/>
    </xf>
    <xf numFmtId="0" fontId="36" fillId="13" borderId="89" xfId="1" applyFont="1" applyFill="1" applyBorder="1" applyAlignment="1" applyProtection="1">
      <alignment horizontal="center" vertical="center" shrinkToFit="1"/>
      <protection hidden="1"/>
    </xf>
    <xf numFmtId="0" fontId="36" fillId="13" borderId="90" xfId="1" applyFont="1" applyFill="1" applyBorder="1" applyAlignment="1" applyProtection="1">
      <alignment horizontal="center" vertical="center"/>
      <protection hidden="1"/>
    </xf>
    <xf numFmtId="0" fontId="36" fillId="13" borderId="91" xfId="1" applyFont="1" applyFill="1" applyBorder="1" applyAlignment="1" applyProtection="1">
      <alignment horizontal="center" vertical="center"/>
      <protection hidden="1"/>
    </xf>
    <xf numFmtId="0" fontId="36" fillId="13" borderId="92" xfId="1" applyFont="1" applyFill="1" applyBorder="1" applyAlignment="1" applyProtection="1">
      <alignment horizontal="center" vertical="center"/>
      <protection hidden="1"/>
    </xf>
    <xf numFmtId="0" fontId="36" fillId="13" borderId="89" xfId="1" applyFont="1" applyFill="1" applyBorder="1" applyAlignment="1" applyProtection="1">
      <alignment horizontal="center" vertical="center"/>
      <protection hidden="1"/>
    </xf>
    <xf numFmtId="0" fontId="36" fillId="13" borderId="76" xfId="1" applyFont="1" applyFill="1" applyBorder="1" applyAlignment="1" applyProtection="1">
      <alignment horizontal="center" vertical="center"/>
      <protection hidden="1"/>
    </xf>
    <xf numFmtId="177" fontId="18" fillId="23" borderId="5" xfId="1" applyNumberFormat="1" applyFont="1" applyFill="1" applyBorder="1" applyAlignment="1" applyProtection="1">
      <alignment horizontal="right"/>
      <protection hidden="1"/>
    </xf>
    <xf numFmtId="179" fontId="40" fillId="19" borderId="67" xfId="1" applyNumberFormat="1" applyFont="1" applyFill="1" applyBorder="1" applyAlignment="1" applyProtection="1">
      <alignment horizontal="center" vertical="center" shrinkToFit="1"/>
      <protection locked="0"/>
    </xf>
    <xf numFmtId="179" fontId="40" fillId="19" borderId="69" xfId="1" applyNumberFormat="1" applyFont="1" applyFill="1" applyBorder="1" applyAlignment="1" applyProtection="1">
      <alignment horizontal="center" vertical="center" shrinkToFit="1"/>
      <protection locked="0"/>
    </xf>
    <xf numFmtId="183" fontId="40" fillId="19" borderId="93" xfId="1" applyNumberFormat="1" applyFont="1" applyFill="1" applyBorder="1" applyAlignment="1" applyProtection="1">
      <alignment horizontal="center" vertical="center" shrinkToFit="1"/>
      <protection locked="0"/>
    </xf>
    <xf numFmtId="183" fontId="40" fillId="19" borderId="94" xfId="1" applyNumberFormat="1" applyFont="1" applyFill="1" applyBorder="1" applyAlignment="1" applyProtection="1">
      <alignment horizontal="center" vertical="center" shrinkToFit="1"/>
      <protection locked="0"/>
    </xf>
    <xf numFmtId="183" fontId="40" fillId="19" borderId="67" xfId="1" applyNumberFormat="1" applyFont="1" applyFill="1" applyBorder="1" applyAlignment="1" applyProtection="1">
      <alignment horizontal="center" vertical="center" shrinkToFit="1"/>
      <protection locked="0"/>
    </xf>
    <xf numFmtId="183" fontId="40" fillId="19" borderId="95" xfId="1" applyNumberFormat="1" applyFont="1" applyFill="1" applyBorder="1" applyAlignment="1" applyProtection="1">
      <alignment horizontal="center" vertical="center" shrinkToFit="1"/>
      <protection locked="0"/>
    </xf>
    <xf numFmtId="183" fontId="40" fillId="19" borderId="69" xfId="1" applyNumberFormat="1" applyFont="1" applyFill="1" applyBorder="1" applyAlignment="1" applyProtection="1">
      <alignment horizontal="center" vertical="center" shrinkToFit="1"/>
      <protection locked="0"/>
    </xf>
    <xf numFmtId="177" fontId="18" fillId="23" borderId="96" xfId="1" applyNumberFormat="1" applyFont="1" applyFill="1" applyBorder="1" applyAlignment="1" applyProtection="1">
      <alignment horizontal="right"/>
      <protection hidden="1"/>
    </xf>
    <xf numFmtId="179" fontId="40" fillId="19" borderId="73" xfId="1" applyNumberFormat="1" applyFont="1" applyFill="1" applyBorder="1" applyAlignment="1" applyProtection="1">
      <alignment horizontal="center" vertical="center" shrinkToFit="1"/>
      <protection locked="0"/>
    </xf>
    <xf numFmtId="183" fontId="40" fillId="19" borderId="29" xfId="1" applyNumberFormat="1" applyFont="1" applyFill="1" applyBorder="1" applyAlignment="1" applyProtection="1">
      <alignment horizontal="center" vertical="center" shrinkToFit="1"/>
      <protection locked="0"/>
    </xf>
    <xf numFmtId="183" fontId="40" fillId="19" borderId="27" xfId="1" applyNumberFormat="1" applyFont="1" applyFill="1" applyBorder="1" applyAlignment="1" applyProtection="1">
      <alignment horizontal="center" vertical="center" shrinkToFit="1"/>
      <protection locked="0"/>
    </xf>
    <xf numFmtId="183" fontId="40" fillId="19" borderId="72" xfId="1" applyNumberFormat="1" applyFont="1" applyFill="1" applyBorder="1" applyAlignment="1" applyProtection="1">
      <alignment horizontal="center" vertical="center" shrinkToFit="1"/>
      <protection locked="0"/>
    </xf>
    <xf numFmtId="183" fontId="40" fillId="19" borderId="49" xfId="1" applyNumberFormat="1" applyFont="1" applyFill="1" applyBorder="1" applyAlignment="1" applyProtection="1">
      <alignment horizontal="center" vertical="center" shrinkToFit="1"/>
      <protection locked="0"/>
    </xf>
    <xf numFmtId="183" fontId="40" fillId="19" borderId="73" xfId="1" applyNumberFormat="1" applyFont="1" applyFill="1" applyBorder="1" applyAlignment="1" applyProtection="1">
      <alignment horizontal="center" vertical="center" shrinkToFit="1"/>
      <protection locked="0"/>
    </xf>
    <xf numFmtId="177" fontId="18" fillId="23" borderId="97" xfId="1" applyNumberFormat="1" applyFont="1" applyFill="1" applyBorder="1" applyAlignment="1" applyProtection="1">
      <alignment horizontal="right"/>
      <protection hidden="1"/>
    </xf>
    <xf numFmtId="179" fontId="40" fillId="19" borderId="37" xfId="1" applyNumberFormat="1" applyFont="1" applyFill="1" applyBorder="1" applyAlignment="1" applyProtection="1">
      <alignment horizontal="center" vertical="center" shrinkToFit="1"/>
      <protection locked="0"/>
    </xf>
    <xf numFmtId="179" fontId="40" fillId="19" borderId="66" xfId="1" applyNumberFormat="1" applyFont="1" applyFill="1" applyBorder="1" applyAlignment="1" applyProtection="1">
      <alignment horizontal="center" vertical="center" shrinkToFit="1"/>
      <protection locked="0"/>
    </xf>
    <xf numFmtId="183" fontId="40" fillId="19" borderId="98" xfId="1" applyNumberFormat="1" applyFont="1" applyFill="1" applyBorder="1" applyAlignment="1" applyProtection="1">
      <alignment horizontal="center" vertical="center" shrinkToFit="1"/>
      <protection locked="0"/>
    </xf>
    <xf numFmtId="183" fontId="40" fillId="19" borderId="39" xfId="1" applyNumberFormat="1" applyFont="1" applyFill="1" applyBorder="1" applyAlignment="1" applyProtection="1">
      <alignment horizontal="center" vertical="center" shrinkToFit="1"/>
      <protection locked="0"/>
    </xf>
    <xf numFmtId="183" fontId="40" fillId="19" borderId="65" xfId="1" applyNumberFormat="1" applyFont="1" applyFill="1" applyBorder="1" applyAlignment="1" applyProtection="1">
      <alignment horizontal="center" vertical="center" shrinkToFit="1"/>
      <protection locked="0"/>
    </xf>
    <xf numFmtId="183" fontId="40" fillId="19" borderId="99" xfId="1" applyNumberFormat="1" applyFont="1" applyFill="1" applyBorder="1" applyAlignment="1" applyProtection="1">
      <alignment horizontal="center" vertical="center" shrinkToFit="1"/>
      <protection locked="0"/>
    </xf>
    <xf numFmtId="183" fontId="40" fillId="19" borderId="53" xfId="1" applyNumberFormat="1" applyFont="1" applyFill="1" applyBorder="1" applyAlignment="1" applyProtection="1">
      <alignment horizontal="center" vertical="center" shrinkToFit="1"/>
      <protection locked="0"/>
    </xf>
    <xf numFmtId="183" fontId="40" fillId="19" borderId="41" xfId="1" applyNumberFormat="1" applyFont="1" applyFill="1" applyBorder="1" applyAlignment="1" applyProtection="1">
      <alignment horizontal="center" vertical="center" shrinkToFit="1"/>
      <protection locked="0"/>
    </xf>
    <xf numFmtId="183" fontId="40" fillId="19" borderId="40" xfId="1" applyNumberFormat="1" applyFont="1" applyFill="1" applyBorder="1" applyAlignment="1" applyProtection="1">
      <alignment horizontal="center" vertical="center" shrinkToFit="1"/>
      <protection locked="0"/>
    </xf>
    <xf numFmtId="183" fontId="40" fillId="19" borderId="37" xfId="1" applyNumberFormat="1" applyFont="1" applyFill="1" applyBorder="1" applyAlignment="1" applyProtection="1">
      <alignment horizontal="center" vertical="center" shrinkToFit="1"/>
      <protection locked="0"/>
    </xf>
    <xf numFmtId="183" fontId="40" fillId="19" borderId="66" xfId="1" applyNumberFormat="1" applyFont="1" applyFill="1" applyBorder="1" applyAlignment="1" applyProtection="1">
      <alignment horizontal="center" vertical="center" shrinkToFit="1"/>
      <protection locked="0"/>
    </xf>
    <xf numFmtId="0" fontId="1" fillId="4" borderId="100" xfId="1" applyFill="1" applyBorder="1" applyProtection="1">
      <protection hidden="1"/>
    </xf>
    <xf numFmtId="0" fontId="18" fillId="4" borderId="58" xfId="1" applyFont="1" applyFill="1" applyBorder="1" applyProtection="1">
      <protection hidden="1"/>
    </xf>
    <xf numFmtId="0" fontId="51" fillId="4" borderId="58" xfId="1" applyFont="1" applyFill="1" applyBorder="1" applyAlignment="1" applyProtection="1">
      <alignment vertical="top"/>
      <protection hidden="1"/>
    </xf>
    <xf numFmtId="0" fontId="1" fillId="4" borderId="58" xfId="1" applyFill="1" applyBorder="1" applyProtection="1">
      <protection hidden="1"/>
    </xf>
    <xf numFmtId="0" fontId="24" fillId="4" borderId="58" xfId="1" applyFont="1" applyFill="1" applyBorder="1" applyProtection="1">
      <protection hidden="1"/>
    </xf>
    <xf numFmtId="0" fontId="10" fillId="4" borderId="58" xfId="1" applyFont="1" applyFill="1" applyBorder="1" applyAlignment="1" applyProtection="1">
      <alignment horizontal="right" vertical="top"/>
      <protection hidden="1"/>
    </xf>
    <xf numFmtId="191" fontId="87" fillId="24" borderId="58" xfId="1" applyNumberFormat="1" applyFont="1" applyFill="1" applyBorder="1" applyAlignment="1" applyProtection="1">
      <alignment horizontal="right" vertical="center"/>
      <protection locked="0"/>
    </xf>
    <xf numFmtId="0" fontId="87" fillId="24" borderId="58" xfId="1" applyFont="1" applyFill="1" applyBorder="1" applyAlignment="1" applyProtection="1">
      <alignment horizontal="right" vertical="center"/>
      <protection locked="0"/>
    </xf>
    <xf numFmtId="0" fontId="87" fillId="24" borderId="101" xfId="1" applyFont="1" applyFill="1" applyBorder="1" applyAlignment="1" applyProtection="1">
      <alignment horizontal="right" vertical="center"/>
      <protection locked="0"/>
    </xf>
    <xf numFmtId="0" fontId="61" fillId="13" borderId="29" xfId="3" applyFont="1" applyFill="1" applyBorder="1" applyProtection="1">
      <alignment vertical="center"/>
      <protection hidden="1"/>
    </xf>
    <xf numFmtId="0" fontId="1" fillId="3" borderId="54" xfId="1" applyFill="1" applyBorder="1" applyProtection="1">
      <protection hidden="1"/>
    </xf>
    <xf numFmtId="0" fontId="37" fillId="19" borderId="102" xfId="1" applyFont="1" applyFill="1" applyBorder="1" applyAlignment="1" applyProtection="1">
      <alignment horizontal="center" shrinkToFit="1"/>
      <protection locked="0"/>
    </xf>
    <xf numFmtId="0" fontId="88" fillId="13" borderId="33" xfId="3" applyFont="1" applyFill="1" applyBorder="1" applyAlignment="1" applyProtection="1">
      <alignment horizontal="center" vertical="center"/>
      <protection hidden="1"/>
    </xf>
    <xf numFmtId="0" fontId="88" fillId="13" borderId="103" xfId="3" applyFont="1" applyFill="1" applyBorder="1" applyAlignment="1" applyProtection="1">
      <alignment horizontal="center" vertical="center"/>
      <protection hidden="1"/>
    </xf>
    <xf numFmtId="0" fontId="88" fillId="13" borderId="34" xfId="3" applyFont="1" applyFill="1" applyBorder="1" applyAlignment="1" applyProtection="1">
      <alignment horizontal="center" vertical="center"/>
      <protection hidden="1"/>
    </xf>
    <xf numFmtId="0" fontId="88" fillId="13" borderId="104" xfId="3" applyFont="1" applyFill="1" applyBorder="1" applyAlignment="1" applyProtection="1">
      <alignment horizontal="center" vertical="center" shrinkToFit="1"/>
      <protection hidden="1"/>
    </xf>
    <xf numFmtId="0" fontId="89" fillId="4" borderId="9" xfId="1" applyNumberFormat="1" applyFont="1" applyFill="1" applyBorder="1" applyAlignment="1" applyProtection="1">
      <alignment horizontal="left"/>
      <protection hidden="1"/>
    </xf>
    <xf numFmtId="0" fontId="92" fillId="13" borderId="94" xfId="3" applyFont="1" applyFill="1" applyBorder="1" applyAlignment="1" applyProtection="1">
      <alignment horizontal="center" vertical="center"/>
      <protection hidden="1"/>
    </xf>
    <xf numFmtId="0" fontId="93" fillId="13" borderId="68" xfId="3" applyFont="1" applyFill="1" applyBorder="1" applyAlignment="1" applyProtection="1">
      <alignment horizontal="center" vertical="center"/>
      <protection hidden="1"/>
    </xf>
    <xf numFmtId="0" fontId="93" fillId="13" borderId="93" xfId="3" applyFont="1" applyFill="1" applyBorder="1" applyAlignment="1" applyProtection="1">
      <alignment horizontal="center" vertical="center"/>
      <protection hidden="1"/>
    </xf>
    <xf numFmtId="192" fontId="63" fillId="19" borderId="68" xfId="3" applyNumberFormat="1" applyFont="1" applyFill="1" applyBorder="1" applyAlignment="1" applyProtection="1">
      <alignment horizontal="right" vertical="center"/>
      <protection locked="0"/>
    </xf>
    <xf numFmtId="182" fontId="44" fillId="19" borderId="68" xfId="3" applyNumberFormat="1" applyFont="1" applyFill="1" applyBorder="1" applyAlignment="1" applyProtection="1">
      <alignment horizontal="right" vertical="center"/>
      <protection locked="0"/>
    </xf>
    <xf numFmtId="0" fontId="89" fillId="4" borderId="9" xfId="1" applyFont="1" applyFill="1" applyBorder="1" applyProtection="1">
      <protection hidden="1"/>
    </xf>
    <xf numFmtId="192" fontId="63" fillId="19" borderId="102" xfId="3" applyNumberFormat="1" applyFont="1" applyFill="1" applyBorder="1" applyAlignment="1" applyProtection="1">
      <alignment horizontal="right" vertical="center"/>
      <protection locked="0"/>
    </xf>
    <xf numFmtId="182" fontId="44" fillId="19" borderId="102" xfId="3" applyNumberFormat="1" applyFont="1" applyFill="1" applyBorder="1" applyAlignment="1" applyProtection="1">
      <alignment horizontal="right" vertical="center"/>
      <protection locked="0"/>
    </xf>
    <xf numFmtId="0" fontId="66" fillId="4" borderId="9" xfId="1" applyNumberFormat="1" applyFont="1" applyFill="1" applyBorder="1" applyAlignment="1" applyProtection="1">
      <alignment horizontal="left"/>
      <protection hidden="1"/>
    </xf>
    <xf numFmtId="0" fontId="97" fillId="4" borderId="9" xfId="1" applyFont="1" applyFill="1" applyBorder="1" applyProtection="1">
      <protection hidden="1"/>
    </xf>
    <xf numFmtId="0" fontId="37" fillId="19" borderId="68" xfId="1" applyFont="1" applyFill="1" applyBorder="1" applyAlignment="1" applyProtection="1">
      <alignment horizontal="center" shrinkToFit="1"/>
      <protection locked="0"/>
    </xf>
    <xf numFmtId="0" fontId="18" fillId="4" borderId="15" xfId="1" applyNumberFormat="1" applyFont="1" applyFill="1" applyBorder="1" applyAlignment="1" applyProtection="1">
      <alignment horizontal="left"/>
      <protection hidden="1"/>
    </xf>
    <xf numFmtId="0" fontId="102" fillId="4" borderId="15" xfId="1" applyNumberFormat="1" applyFont="1" applyFill="1" applyBorder="1" applyAlignment="1" applyProtection="1">
      <alignment horizontal="left" vertical="center"/>
      <protection hidden="1"/>
    </xf>
    <xf numFmtId="0" fontId="18" fillId="4" borderId="9" xfId="1" applyNumberFormat="1" applyFont="1" applyFill="1" applyBorder="1" applyAlignment="1" applyProtection="1">
      <alignment horizontal="left"/>
      <protection hidden="1"/>
    </xf>
    <xf numFmtId="0" fontId="10" fillId="4" borderId="7" xfId="1" applyFont="1" applyFill="1" applyBorder="1" applyAlignment="1" applyProtection="1">
      <alignment horizontal="right" vertical="top"/>
      <protection hidden="1"/>
    </xf>
    <xf numFmtId="0" fontId="89" fillId="4" borderId="9" xfId="1" applyFont="1" applyFill="1" applyBorder="1" applyAlignment="1" applyProtection="1">
      <alignment horizontal="right"/>
      <protection hidden="1"/>
    </xf>
    <xf numFmtId="0" fontId="18" fillId="4" borderId="9" xfId="1" applyFont="1" applyFill="1" applyBorder="1" applyAlignment="1" applyProtection="1">
      <alignment horizontal="left"/>
      <protection hidden="1"/>
    </xf>
    <xf numFmtId="0" fontId="95" fillId="4" borderId="105" xfId="1" applyNumberFormat="1" applyFont="1" applyFill="1" applyBorder="1" applyAlignment="1" applyProtection="1">
      <alignment horizontal="right"/>
      <protection hidden="1"/>
    </xf>
    <xf numFmtId="0" fontId="95" fillId="4" borderId="9" xfId="1" applyNumberFormat="1" applyFont="1" applyFill="1" applyBorder="1" applyAlignment="1" applyProtection="1">
      <alignment horizontal="right"/>
      <protection hidden="1"/>
    </xf>
    <xf numFmtId="0" fontId="36" fillId="13" borderId="102" xfId="1" applyFont="1" applyFill="1" applyBorder="1" applyAlignment="1" applyProtection="1">
      <alignment horizontal="center" vertical="center" shrinkToFit="1"/>
      <protection hidden="1"/>
    </xf>
    <xf numFmtId="0" fontId="1" fillId="4" borderId="17" xfId="1" applyFill="1" applyBorder="1" applyAlignment="1" applyProtection="1">
      <protection hidden="1"/>
    </xf>
    <xf numFmtId="0" fontId="19" fillId="4" borderId="55" xfId="1" applyFont="1" applyFill="1" applyBorder="1" applyAlignment="1" applyProtection="1">
      <alignment vertical="center"/>
      <protection hidden="1"/>
    </xf>
    <xf numFmtId="194" fontId="18" fillId="4" borderId="55" xfId="1" applyNumberFormat="1" applyFont="1" applyFill="1" applyBorder="1" applyAlignment="1" applyProtection="1">
      <alignment vertical="center" shrinkToFit="1"/>
      <protection hidden="1"/>
    </xf>
    <xf numFmtId="194" fontId="18" fillId="4" borderId="56" xfId="1" applyNumberFormat="1" applyFont="1" applyFill="1" applyBorder="1" applyAlignment="1" applyProtection="1">
      <alignment vertical="center" shrinkToFit="1"/>
      <protection hidden="1"/>
    </xf>
    <xf numFmtId="0" fontId="48" fillId="3" borderId="59" xfId="1" applyNumberFormat="1" applyFont="1" applyFill="1" applyBorder="1" applyAlignment="1" applyProtection="1">
      <alignment horizontal="center" vertical="center"/>
      <protection hidden="1"/>
    </xf>
    <xf numFmtId="0" fontId="103" fillId="3" borderId="109" xfId="1" applyNumberFormat="1" applyFont="1" applyFill="1" applyBorder="1" applyAlignment="1" applyProtection="1">
      <alignment vertical="center" shrinkToFit="1"/>
      <protection hidden="1"/>
    </xf>
    <xf numFmtId="0" fontId="15" fillId="3" borderId="109" xfId="1" applyNumberFormat="1" applyFont="1" applyFill="1" applyBorder="1" applyAlignment="1" applyProtection="1">
      <alignment horizontal="center" vertical="center" shrinkToFit="1"/>
      <protection hidden="1"/>
    </xf>
    <xf numFmtId="0" fontId="14" fillId="3" borderId="109" xfId="1" applyNumberFormat="1" applyFont="1" applyFill="1" applyBorder="1" applyAlignment="1" applyProtection="1">
      <alignment horizontal="center" vertical="center" shrinkToFit="1"/>
      <protection hidden="1"/>
    </xf>
    <xf numFmtId="0" fontId="103" fillId="3" borderId="61" xfId="1" applyNumberFormat="1" applyFont="1" applyFill="1" applyBorder="1" applyAlignment="1" applyProtection="1">
      <alignment vertical="center" shrinkToFit="1"/>
      <protection hidden="1"/>
    </xf>
    <xf numFmtId="0" fontId="18" fillId="3" borderId="62" xfId="1" applyNumberFormat="1" applyFont="1" applyFill="1" applyBorder="1" applyAlignment="1" applyProtection="1">
      <alignment horizontal="left"/>
      <protection hidden="1"/>
    </xf>
    <xf numFmtId="0" fontId="48" fillId="3" borderId="8" xfId="1" applyNumberFormat="1" applyFont="1" applyFill="1" applyBorder="1" applyAlignment="1" applyProtection="1">
      <alignment horizontal="center" vertical="center"/>
      <protection hidden="1"/>
    </xf>
    <xf numFmtId="0" fontId="103" fillId="3" borderId="9" xfId="1" applyNumberFormat="1" applyFont="1" applyFill="1" applyBorder="1" applyAlignment="1" applyProtection="1">
      <alignment vertical="center" shrinkToFit="1"/>
      <protection hidden="1"/>
    </xf>
    <xf numFmtId="0" fontId="103" fillId="3" borderId="55" xfId="1" applyNumberFormat="1" applyFont="1" applyFill="1" applyBorder="1" applyAlignment="1" applyProtection="1">
      <alignment vertical="center" shrinkToFit="1"/>
      <protection hidden="1"/>
    </xf>
    <xf numFmtId="0" fontId="18" fillId="3" borderId="56" xfId="1" applyNumberFormat="1" applyFont="1" applyFill="1" applyBorder="1" applyAlignment="1" applyProtection="1">
      <alignment horizontal="left"/>
      <protection hidden="1"/>
    </xf>
    <xf numFmtId="0" fontId="48" fillId="4" borderId="17" xfId="1" applyNumberFormat="1" applyFont="1" applyFill="1" applyBorder="1" applyAlignment="1" applyProtection="1">
      <alignment horizontal="center" vertical="center"/>
      <protection hidden="1"/>
    </xf>
    <xf numFmtId="0" fontId="18" fillId="4" borderId="55" xfId="1" applyNumberFormat="1" applyFont="1" applyFill="1" applyBorder="1" applyAlignment="1" applyProtection="1">
      <alignment horizontal="center"/>
      <protection hidden="1"/>
    </xf>
    <xf numFmtId="0" fontId="103" fillId="4" borderId="55" xfId="1" applyNumberFormat="1" applyFont="1" applyFill="1" applyBorder="1" applyAlignment="1" applyProtection="1">
      <alignment vertical="center" shrinkToFit="1"/>
      <protection hidden="1"/>
    </xf>
    <xf numFmtId="0" fontId="14" fillId="4" borderId="55" xfId="1" applyNumberFormat="1" applyFont="1" applyFill="1" applyBorder="1" applyAlignment="1" applyProtection="1">
      <alignment horizontal="center" vertical="center" shrinkToFit="1"/>
      <protection hidden="1"/>
    </xf>
    <xf numFmtId="0" fontId="103" fillId="4" borderId="9" xfId="1" applyNumberFormat="1" applyFont="1" applyFill="1" applyBorder="1" applyAlignment="1" applyProtection="1">
      <alignment vertical="center" shrinkToFit="1"/>
      <protection hidden="1"/>
    </xf>
    <xf numFmtId="0" fontId="18" fillId="4" borderId="16" xfId="1" applyNumberFormat="1" applyFont="1" applyFill="1" applyBorder="1" applyAlignment="1" applyProtection="1">
      <alignment horizontal="left"/>
      <protection hidden="1"/>
    </xf>
    <xf numFmtId="0" fontId="48" fillId="4" borderId="54" xfId="1" applyNumberFormat="1" applyFont="1" applyFill="1" applyBorder="1" applyAlignment="1" applyProtection="1">
      <alignment horizontal="center" vertical="center"/>
      <protection hidden="1"/>
    </xf>
    <xf numFmtId="0" fontId="18" fillId="4" borderId="9" xfId="1" applyNumberFormat="1" applyFont="1" applyFill="1" applyBorder="1" applyAlignment="1" applyProtection="1">
      <alignment horizontal="center"/>
      <protection hidden="1"/>
    </xf>
    <xf numFmtId="195" fontId="18" fillId="4" borderId="9" xfId="1" applyNumberFormat="1" applyFont="1" applyFill="1" applyBorder="1" applyAlignment="1" applyProtection="1">
      <protection hidden="1"/>
    </xf>
    <xf numFmtId="0" fontId="18" fillId="4" borderId="9" xfId="1" applyNumberFormat="1" applyFont="1" applyFill="1" applyBorder="1" applyAlignment="1" applyProtection="1">
      <protection hidden="1"/>
    </xf>
    <xf numFmtId="0" fontId="18" fillId="4" borderId="55" xfId="1" applyNumberFormat="1" applyFont="1" applyFill="1" applyBorder="1" applyAlignment="1" applyProtection="1">
      <alignment horizontal="left"/>
      <protection hidden="1"/>
    </xf>
    <xf numFmtId="0" fontId="18" fillId="4" borderId="0" xfId="1" applyNumberFormat="1" applyFont="1" applyFill="1" applyBorder="1" applyAlignment="1" applyProtection="1">
      <alignment horizontal="left"/>
      <protection hidden="1"/>
    </xf>
    <xf numFmtId="0" fontId="18" fillId="4" borderId="56" xfId="1" applyNumberFormat="1" applyFont="1" applyFill="1" applyBorder="1" applyAlignment="1" applyProtection="1">
      <alignment horizontal="left"/>
      <protection hidden="1"/>
    </xf>
    <xf numFmtId="0" fontId="18" fillId="4" borderId="9" xfId="1" applyNumberFormat="1" applyFont="1" applyFill="1" applyBorder="1" applyAlignment="1" applyProtection="1">
      <alignment horizontal="right"/>
      <protection hidden="1"/>
    </xf>
    <xf numFmtId="0" fontId="19" fillId="4" borderId="15" xfId="1" applyNumberFormat="1" applyFont="1" applyFill="1" applyBorder="1" applyAlignment="1" applyProtection="1">
      <alignment horizontal="left" vertical="center"/>
      <protection hidden="1"/>
    </xf>
    <xf numFmtId="0" fontId="18" fillId="4" borderId="111" xfId="1" applyNumberFormat="1" applyFont="1" applyFill="1" applyBorder="1" applyAlignment="1" applyProtection="1">
      <alignment horizontal="left"/>
      <protection hidden="1"/>
    </xf>
    <xf numFmtId="0" fontId="105" fillId="19" borderId="55" xfId="1" applyNumberFormat="1" applyFont="1" applyFill="1" applyBorder="1" applyAlignment="1" applyProtection="1">
      <alignment horizontal="center" vertical="center"/>
      <protection hidden="1"/>
    </xf>
    <xf numFmtId="0" fontId="95" fillId="4" borderId="55" xfId="1" applyNumberFormat="1" applyFont="1" applyFill="1" applyBorder="1" applyAlignment="1" applyProtection="1">
      <alignment horizontal="right"/>
      <protection hidden="1"/>
    </xf>
    <xf numFmtId="194" fontId="18" fillId="21" borderId="55" xfId="1" applyNumberFormat="1" applyFont="1" applyFill="1" applyBorder="1" applyAlignment="1" applyProtection="1">
      <alignment horizontal="left" vertical="center" shrinkToFit="1"/>
      <protection hidden="1"/>
    </xf>
    <xf numFmtId="0" fontId="48" fillId="4" borderId="50" xfId="1" applyNumberFormat="1" applyFont="1" applyFill="1" applyBorder="1" applyAlignment="1" applyProtection="1">
      <alignment horizontal="center" vertical="center"/>
      <protection hidden="1"/>
    </xf>
    <xf numFmtId="0" fontId="18" fillId="4" borderId="43" xfId="1" applyNumberFormat="1" applyFont="1" applyFill="1" applyBorder="1" applyAlignment="1" applyProtection="1">
      <alignment horizontal="left"/>
      <protection hidden="1"/>
    </xf>
    <xf numFmtId="0" fontId="105" fillId="4" borderId="43" xfId="1" applyNumberFormat="1" applyFont="1" applyFill="1" applyBorder="1" applyAlignment="1" applyProtection="1">
      <alignment horizontal="center"/>
      <protection hidden="1"/>
    </xf>
    <xf numFmtId="0" fontId="95" fillId="4" borderId="43" xfId="1" applyNumberFormat="1" applyFont="1" applyFill="1" applyBorder="1" applyAlignment="1" applyProtection="1">
      <alignment horizontal="right"/>
      <protection hidden="1"/>
    </xf>
    <xf numFmtId="194" fontId="18" fillId="4" borderId="43" xfId="1" applyNumberFormat="1" applyFont="1" applyFill="1" applyBorder="1" applyAlignment="1" applyProtection="1">
      <alignment horizontal="left" vertical="center" shrinkToFit="1"/>
      <protection hidden="1"/>
    </xf>
    <xf numFmtId="0" fontId="19" fillId="4" borderId="43" xfId="3" applyNumberFormat="1" applyFont="1" applyFill="1" applyBorder="1" applyAlignment="1" applyProtection="1">
      <alignment horizontal="left" vertical="top"/>
      <protection hidden="1"/>
    </xf>
    <xf numFmtId="0" fontId="18" fillId="4" borderId="44" xfId="1" applyNumberFormat="1" applyFont="1" applyFill="1" applyBorder="1" applyAlignment="1" applyProtection="1">
      <alignment horizontal="left"/>
      <protection hidden="1"/>
    </xf>
    <xf numFmtId="0" fontId="48" fillId="4" borderId="2" xfId="1" applyNumberFormat="1" applyFont="1" applyFill="1" applyBorder="1" applyAlignment="1" applyProtection="1">
      <alignment horizontal="center" vertical="center"/>
      <protection hidden="1"/>
    </xf>
    <xf numFmtId="0" fontId="18" fillId="4" borderId="2" xfId="1" applyNumberFormat="1" applyFont="1" applyFill="1" applyBorder="1" applyAlignment="1" applyProtection="1">
      <alignment horizontal="left"/>
      <protection hidden="1"/>
    </xf>
    <xf numFmtId="0" fontId="105" fillId="4" borderId="2" xfId="1" applyNumberFormat="1" applyFont="1" applyFill="1" applyBorder="1" applyAlignment="1" applyProtection="1">
      <alignment horizontal="center"/>
      <protection hidden="1"/>
    </xf>
    <xf numFmtId="0" fontId="95" fillId="4" borderId="2" xfId="1" applyNumberFormat="1" applyFont="1" applyFill="1" applyBorder="1" applyAlignment="1" applyProtection="1">
      <alignment horizontal="right"/>
      <protection hidden="1"/>
    </xf>
    <xf numFmtId="194" fontId="18" fillId="4" borderId="2" xfId="1" applyNumberFormat="1" applyFont="1" applyFill="1" applyBorder="1" applyAlignment="1" applyProtection="1">
      <alignment horizontal="left" vertical="center" shrinkToFit="1"/>
      <protection hidden="1"/>
    </xf>
    <xf numFmtId="0" fontId="19" fillId="4" borderId="2" xfId="3" applyNumberFormat="1" applyFont="1" applyFill="1" applyBorder="1" applyAlignment="1" applyProtection="1">
      <alignment horizontal="left" vertical="top"/>
      <protection hidden="1"/>
    </xf>
    <xf numFmtId="0" fontId="106" fillId="4" borderId="0" xfId="1" applyNumberFormat="1" applyFont="1" applyFill="1" applyBorder="1" applyAlignment="1" applyProtection="1">
      <alignment horizontal="center" vertical="center"/>
      <protection hidden="1"/>
    </xf>
    <xf numFmtId="177" fontId="107" fillId="4" borderId="55" xfId="1" applyNumberFormat="1" applyFont="1" applyFill="1" applyBorder="1" applyAlignment="1" applyProtection="1">
      <alignment horizontal="right" vertical="center"/>
      <protection hidden="1"/>
    </xf>
    <xf numFmtId="0" fontId="108" fillId="4" borderId="16" xfId="1" applyNumberFormat="1" applyFont="1" applyFill="1" applyBorder="1" applyAlignment="1" applyProtection="1">
      <alignment horizontal="left"/>
      <protection hidden="1"/>
    </xf>
    <xf numFmtId="177" fontId="107" fillId="4" borderId="9" xfId="1" applyNumberFormat="1" applyFont="1" applyFill="1" applyBorder="1" applyAlignment="1" applyProtection="1">
      <alignment horizontal="right" vertical="center"/>
      <protection hidden="1"/>
    </xf>
    <xf numFmtId="0" fontId="109" fillId="4" borderId="0" xfId="1" applyNumberFormat="1" applyFont="1" applyFill="1" applyBorder="1" applyAlignment="1" applyProtection="1">
      <alignment horizontal="center" vertical="center" shrinkToFit="1"/>
      <protection hidden="1"/>
    </xf>
    <xf numFmtId="0" fontId="18" fillId="4" borderId="122" xfId="1" applyNumberFormat="1" applyFont="1" applyFill="1" applyBorder="1" applyAlignment="1" applyProtection="1">
      <alignment horizontal="right"/>
      <protection hidden="1"/>
    </xf>
    <xf numFmtId="0" fontId="98" fillId="4" borderId="0" xfId="1" applyNumberFormat="1" applyFont="1" applyFill="1" applyBorder="1" applyAlignment="1" applyProtection="1">
      <alignment horizontal="left"/>
      <protection hidden="1"/>
    </xf>
    <xf numFmtId="194" fontId="18" fillId="4" borderId="0" xfId="1" applyNumberFormat="1" applyFont="1" applyFill="1" applyBorder="1" applyAlignment="1" applyProtection="1">
      <alignment horizontal="left" shrinkToFit="1"/>
      <protection hidden="1"/>
    </xf>
    <xf numFmtId="0" fontId="48" fillId="4" borderId="0" xfId="1" applyNumberFormat="1" applyFont="1" applyFill="1" applyBorder="1" applyAlignment="1" applyProtection="1">
      <alignment horizontal="left"/>
      <protection hidden="1"/>
    </xf>
    <xf numFmtId="0" fontId="48" fillId="4" borderId="57" xfId="1" applyNumberFormat="1" applyFont="1" applyFill="1" applyBorder="1" applyAlignment="1" applyProtection="1">
      <alignment horizontal="center" vertical="center"/>
      <protection hidden="1"/>
    </xf>
    <xf numFmtId="177" fontId="107" fillId="4" borderId="15" xfId="1" applyNumberFormat="1" applyFont="1" applyFill="1" applyBorder="1" applyAlignment="1" applyProtection="1">
      <alignment horizontal="right" vertical="center"/>
      <protection hidden="1"/>
    </xf>
    <xf numFmtId="0" fontId="108" fillId="4" borderId="18" xfId="1" applyNumberFormat="1" applyFont="1" applyFill="1" applyBorder="1" applyAlignment="1" applyProtection="1">
      <alignment horizontal="left"/>
      <protection hidden="1"/>
    </xf>
    <xf numFmtId="0" fontId="18" fillId="4" borderId="18" xfId="1" applyNumberFormat="1" applyFont="1" applyFill="1" applyBorder="1" applyAlignment="1" applyProtection="1">
      <alignment horizontal="left"/>
      <protection hidden="1"/>
    </xf>
    <xf numFmtId="0" fontId="1" fillId="4" borderId="44" xfId="1" applyFill="1" applyBorder="1" applyProtection="1">
      <protection hidden="1"/>
    </xf>
    <xf numFmtId="0" fontId="60" fillId="0" borderId="0" xfId="3">
      <alignment vertical="center"/>
    </xf>
    <xf numFmtId="0" fontId="110" fillId="2" borderId="0" xfId="1" applyFont="1" applyFill="1" applyProtection="1">
      <protection hidden="1"/>
    </xf>
    <xf numFmtId="193" fontId="98" fillId="4" borderId="112" xfId="1" applyNumberFormat="1" applyFont="1" applyFill="1" applyBorder="1" applyAlignment="1" applyProtection="1">
      <alignment horizontal="right" vertical="center" shrinkToFit="1"/>
      <protection hidden="1"/>
    </xf>
    <xf numFmtId="193" fontId="98" fillId="4" borderId="113" xfId="1" applyNumberFormat="1" applyFont="1" applyFill="1" applyBorder="1" applyAlignment="1" applyProtection="1">
      <alignment horizontal="right" vertical="center" shrinkToFit="1"/>
      <protection hidden="1"/>
    </xf>
    <xf numFmtId="193" fontId="98" fillId="4" borderId="114" xfId="1" applyNumberFormat="1" applyFont="1" applyFill="1" applyBorder="1" applyAlignment="1" applyProtection="1">
      <alignment horizontal="right" vertical="center" shrinkToFit="1"/>
      <protection hidden="1"/>
    </xf>
    <xf numFmtId="193" fontId="98" fillId="4" borderId="115" xfId="1" applyNumberFormat="1" applyFont="1" applyFill="1" applyBorder="1" applyAlignment="1" applyProtection="1">
      <alignment horizontal="right" vertical="center" shrinkToFit="1"/>
      <protection hidden="1"/>
    </xf>
    <xf numFmtId="0" fontId="109" fillId="4" borderId="115" xfId="1" applyNumberFormat="1" applyFont="1" applyFill="1" applyBorder="1" applyAlignment="1" applyProtection="1">
      <alignment horizontal="center" vertical="center" shrinkToFit="1"/>
      <protection hidden="1"/>
    </xf>
    <xf numFmtId="0" fontId="109" fillId="4" borderId="113" xfId="1" applyNumberFormat="1" applyFont="1" applyFill="1" applyBorder="1" applyAlignment="1" applyProtection="1">
      <alignment horizontal="center" vertical="center" shrinkToFit="1"/>
      <protection hidden="1"/>
    </xf>
    <xf numFmtId="0" fontId="109" fillId="4" borderId="116" xfId="1" applyNumberFormat="1" applyFont="1" applyFill="1" applyBorder="1" applyAlignment="1" applyProtection="1">
      <alignment horizontal="center" vertical="center" shrinkToFit="1"/>
      <protection hidden="1"/>
    </xf>
    <xf numFmtId="193" fontId="98" fillId="4" borderId="123" xfId="1" applyNumberFormat="1" applyFont="1" applyFill="1" applyBorder="1" applyAlignment="1" applyProtection="1">
      <alignment horizontal="right" vertical="center"/>
      <protection hidden="1"/>
    </xf>
    <xf numFmtId="193" fontId="98" fillId="4" borderId="124" xfId="1" applyNumberFormat="1" applyFont="1" applyFill="1" applyBorder="1" applyAlignment="1" applyProtection="1">
      <alignment horizontal="right" vertical="center"/>
      <protection hidden="1"/>
    </xf>
    <xf numFmtId="193" fontId="98" fillId="4" borderId="125" xfId="1" applyNumberFormat="1" applyFont="1" applyFill="1" applyBorder="1" applyAlignment="1" applyProtection="1">
      <alignment horizontal="right" vertical="center"/>
      <protection hidden="1"/>
    </xf>
    <xf numFmtId="193" fontId="98" fillId="4" borderId="126" xfId="1" applyNumberFormat="1" applyFont="1" applyFill="1" applyBorder="1" applyAlignment="1" applyProtection="1">
      <alignment horizontal="right" vertical="center"/>
      <protection hidden="1"/>
    </xf>
    <xf numFmtId="0" fontId="109" fillId="4" borderId="126" xfId="1" applyNumberFormat="1" applyFont="1" applyFill="1" applyBorder="1" applyAlignment="1" applyProtection="1">
      <alignment horizontal="center" vertical="center" shrinkToFit="1"/>
      <protection hidden="1"/>
    </xf>
    <xf numFmtId="0" fontId="109" fillId="4" borderId="124" xfId="1" applyNumberFormat="1" applyFont="1" applyFill="1" applyBorder="1" applyAlignment="1" applyProtection="1">
      <alignment horizontal="center" vertical="center" shrinkToFit="1"/>
      <protection hidden="1"/>
    </xf>
    <xf numFmtId="0" fontId="109" fillId="4" borderId="127" xfId="1" applyNumberFormat="1" applyFont="1" applyFill="1" applyBorder="1" applyAlignment="1" applyProtection="1">
      <alignment horizontal="center" vertical="center" shrinkToFit="1"/>
      <protection hidden="1"/>
    </xf>
    <xf numFmtId="196" fontId="98" fillId="4" borderId="112" xfId="1" applyNumberFormat="1" applyFont="1" applyFill="1" applyBorder="1" applyAlignment="1" applyProtection="1">
      <alignment horizontal="right" vertical="center" shrinkToFit="1"/>
      <protection hidden="1"/>
    </xf>
    <xf numFmtId="196" fontId="98" fillId="4" borderId="113" xfId="1" applyNumberFormat="1" applyFont="1" applyFill="1" applyBorder="1" applyAlignment="1" applyProtection="1">
      <alignment horizontal="right" vertical="center" shrinkToFit="1"/>
      <protection hidden="1"/>
    </xf>
    <xf numFmtId="196" fontId="98" fillId="4" borderId="114" xfId="1" applyNumberFormat="1" applyFont="1" applyFill="1" applyBorder="1" applyAlignment="1" applyProtection="1">
      <alignment horizontal="right" vertical="center" shrinkToFit="1"/>
      <protection hidden="1"/>
    </xf>
    <xf numFmtId="196" fontId="98" fillId="4" borderId="115" xfId="1" applyNumberFormat="1" applyFont="1" applyFill="1" applyBorder="1" applyAlignment="1" applyProtection="1">
      <alignment horizontal="right" vertical="center" shrinkToFit="1"/>
      <protection hidden="1"/>
    </xf>
    <xf numFmtId="196" fontId="98" fillId="4" borderId="64" xfId="1" applyNumberFormat="1" applyFont="1" applyFill="1" applyBorder="1" applyAlignment="1" applyProtection="1">
      <alignment horizontal="right" vertical="center"/>
      <protection hidden="1"/>
    </xf>
    <xf numFmtId="196" fontId="98" fillId="4" borderId="21" xfId="1" applyNumberFormat="1" applyFont="1" applyFill="1" applyBorder="1" applyAlignment="1" applyProtection="1">
      <alignment horizontal="right" vertical="center"/>
      <protection hidden="1"/>
    </xf>
    <xf numFmtId="196" fontId="98" fillId="4" borderId="22" xfId="1" applyNumberFormat="1" applyFont="1" applyFill="1" applyBorder="1" applyAlignment="1" applyProtection="1">
      <alignment horizontal="right" vertical="center"/>
      <protection hidden="1"/>
    </xf>
    <xf numFmtId="196" fontId="98" fillId="4" borderId="20" xfId="1" applyNumberFormat="1" applyFont="1" applyFill="1" applyBorder="1" applyAlignment="1" applyProtection="1">
      <alignment horizontal="right" vertical="center" shrinkToFit="1"/>
      <protection hidden="1"/>
    </xf>
    <xf numFmtId="196" fontId="98" fillId="4" borderId="21" xfId="1" applyNumberFormat="1" applyFont="1" applyFill="1" applyBorder="1" applyAlignment="1" applyProtection="1">
      <alignment horizontal="right" vertical="center" shrinkToFit="1"/>
      <protection hidden="1"/>
    </xf>
    <xf numFmtId="196" fontId="98" fillId="4" borderId="22" xfId="1" applyNumberFormat="1" applyFont="1" applyFill="1" applyBorder="1" applyAlignment="1" applyProtection="1">
      <alignment horizontal="right" vertical="center" shrinkToFit="1"/>
      <protection hidden="1"/>
    </xf>
    <xf numFmtId="0" fontId="18" fillId="4" borderId="20" xfId="1" applyNumberFormat="1" applyFont="1" applyFill="1" applyBorder="1" applyAlignment="1" applyProtection="1">
      <alignment horizontal="left"/>
      <protection hidden="1"/>
    </xf>
    <xf numFmtId="0" fontId="18" fillId="4" borderId="21" xfId="1" applyNumberFormat="1" applyFont="1" applyFill="1" applyBorder="1" applyAlignment="1" applyProtection="1">
      <alignment horizontal="left"/>
      <protection hidden="1"/>
    </xf>
    <xf numFmtId="0" fontId="18" fillId="4" borderId="25" xfId="1" applyNumberFormat="1" applyFont="1" applyFill="1" applyBorder="1" applyAlignment="1" applyProtection="1">
      <alignment horizontal="left"/>
      <protection hidden="1"/>
    </xf>
    <xf numFmtId="194" fontId="18" fillId="4" borderId="83" xfId="1" applyNumberFormat="1" applyFont="1" applyFill="1" applyBorder="1" applyAlignment="1" applyProtection="1">
      <alignment horizontal="left" shrinkToFit="1"/>
      <protection hidden="1"/>
    </xf>
    <xf numFmtId="194" fontId="18" fillId="4" borderId="84" xfId="1" applyNumberFormat="1" applyFont="1" applyFill="1" applyBorder="1" applyAlignment="1" applyProtection="1">
      <alignment horizontal="left" shrinkToFit="1"/>
      <protection hidden="1"/>
    </xf>
    <xf numFmtId="194" fontId="18" fillId="4" borderId="85" xfId="1" applyNumberFormat="1" applyFont="1" applyFill="1" applyBorder="1" applyAlignment="1" applyProtection="1">
      <alignment horizontal="left" shrinkToFit="1"/>
      <protection hidden="1"/>
    </xf>
    <xf numFmtId="0" fontId="45" fillId="25" borderId="74" xfId="1" applyNumberFormat="1" applyFont="1" applyFill="1" applyBorder="1" applyAlignment="1" applyProtection="1">
      <alignment horizontal="center" vertical="center"/>
      <protection hidden="1"/>
    </xf>
    <xf numFmtId="0" fontId="45" fillId="25" borderId="76" xfId="1" applyNumberFormat="1" applyFont="1" applyFill="1" applyBorder="1" applyAlignment="1" applyProtection="1">
      <alignment horizontal="center" vertical="center"/>
      <protection hidden="1"/>
    </xf>
    <xf numFmtId="0" fontId="18" fillId="26" borderId="74" xfId="1" applyNumberFormat="1" applyFont="1" applyFill="1" applyBorder="1" applyAlignment="1" applyProtection="1">
      <alignment horizontal="center" vertical="center"/>
      <protection hidden="1"/>
    </xf>
    <xf numFmtId="0" fontId="18" fillId="26" borderId="75" xfId="1" applyNumberFormat="1" applyFont="1" applyFill="1" applyBorder="1" applyAlignment="1" applyProtection="1">
      <alignment horizontal="center" vertical="center"/>
      <protection hidden="1"/>
    </xf>
    <xf numFmtId="0" fontId="18" fillId="26" borderId="91" xfId="1" applyNumberFormat="1" applyFont="1" applyFill="1" applyBorder="1" applyAlignment="1" applyProtection="1">
      <alignment horizontal="center" vertical="center"/>
      <protection hidden="1"/>
    </xf>
    <xf numFmtId="0" fontId="89" fillId="26" borderId="92" xfId="1" applyNumberFormat="1" applyFont="1" applyFill="1" applyBorder="1" applyAlignment="1" applyProtection="1">
      <alignment horizontal="center" vertical="center"/>
      <protection hidden="1"/>
    </xf>
    <xf numFmtId="0" fontId="18" fillId="26" borderId="92" xfId="1" applyNumberFormat="1" applyFont="1" applyFill="1" applyBorder="1" applyAlignment="1" applyProtection="1">
      <alignment horizontal="center" vertical="center"/>
      <protection hidden="1"/>
    </xf>
    <xf numFmtId="0" fontId="106" fillId="4" borderId="92" xfId="1" applyNumberFormat="1" applyFont="1" applyFill="1" applyBorder="1" applyAlignment="1" applyProtection="1">
      <alignment horizontal="center" vertical="center"/>
      <protection hidden="1"/>
    </xf>
    <xf numFmtId="0" fontId="106" fillId="4" borderId="75" xfId="1" applyNumberFormat="1" applyFont="1" applyFill="1" applyBorder="1" applyAlignment="1" applyProtection="1">
      <alignment horizontal="center" vertical="center"/>
      <protection hidden="1"/>
    </xf>
    <xf numFmtId="0" fontId="106" fillId="4" borderId="76" xfId="1" applyNumberFormat="1" applyFont="1" applyFill="1" applyBorder="1" applyAlignment="1" applyProtection="1">
      <alignment horizontal="center" vertical="center"/>
      <protection hidden="1"/>
    </xf>
    <xf numFmtId="193" fontId="98" fillId="4" borderId="115" xfId="1" applyNumberFormat="1" applyFont="1" applyFill="1" applyBorder="1" applyAlignment="1" applyProtection="1">
      <alignment horizontal="left"/>
      <protection hidden="1"/>
    </xf>
    <xf numFmtId="0" fontId="98" fillId="4" borderId="113" xfId="1" applyNumberFormat="1" applyFont="1" applyFill="1" applyBorder="1" applyAlignment="1" applyProtection="1">
      <alignment horizontal="left"/>
      <protection hidden="1"/>
    </xf>
    <xf numFmtId="0" fontId="98" fillId="4" borderId="114" xfId="1" applyNumberFormat="1" applyFont="1" applyFill="1" applyBorder="1" applyAlignment="1" applyProtection="1">
      <alignment horizontal="left"/>
      <protection hidden="1"/>
    </xf>
    <xf numFmtId="194" fontId="18" fillId="4" borderId="77" xfId="1" applyNumberFormat="1" applyFont="1" applyFill="1" applyBorder="1" applyAlignment="1" applyProtection="1">
      <alignment horizontal="left" shrinkToFit="1"/>
      <protection hidden="1"/>
    </xf>
    <xf numFmtId="194" fontId="18" fillId="4" borderId="78" xfId="1" applyNumberFormat="1" applyFont="1" applyFill="1" applyBorder="1" applyAlignment="1" applyProtection="1">
      <alignment horizontal="left" shrinkToFit="1"/>
      <protection hidden="1"/>
    </xf>
    <xf numFmtId="194" fontId="18" fillId="4" borderId="79" xfId="1" applyNumberFormat="1" applyFont="1" applyFill="1" applyBorder="1" applyAlignment="1" applyProtection="1">
      <alignment horizontal="left" shrinkToFit="1"/>
      <protection hidden="1"/>
    </xf>
    <xf numFmtId="193" fontId="98" fillId="4" borderId="117" xfId="1" applyNumberFormat="1" applyFont="1" applyFill="1" applyBorder="1" applyAlignment="1" applyProtection="1">
      <alignment horizontal="right" vertical="center"/>
      <protection hidden="1"/>
    </xf>
    <xf numFmtId="193" fontId="98" fillId="4" borderId="118" xfId="1" applyNumberFormat="1" applyFont="1" applyFill="1" applyBorder="1" applyAlignment="1" applyProtection="1">
      <alignment horizontal="right" vertical="center"/>
      <protection hidden="1"/>
    </xf>
    <xf numFmtId="193" fontId="98" fillId="4" borderId="119" xfId="1" applyNumberFormat="1" applyFont="1" applyFill="1" applyBorder="1" applyAlignment="1" applyProtection="1">
      <alignment horizontal="right" vertical="center"/>
      <protection hidden="1"/>
    </xf>
    <xf numFmtId="193" fontId="98" fillId="4" borderId="120" xfId="1" applyNumberFormat="1" applyFont="1" applyFill="1" applyBorder="1" applyAlignment="1" applyProtection="1">
      <alignment horizontal="right" vertical="center"/>
      <protection hidden="1"/>
    </xf>
    <xf numFmtId="0" fontId="109" fillId="4" borderId="120" xfId="1" applyNumberFormat="1" applyFont="1" applyFill="1" applyBorder="1" applyAlignment="1" applyProtection="1">
      <alignment horizontal="center" vertical="center" shrinkToFit="1"/>
      <protection hidden="1"/>
    </xf>
    <xf numFmtId="0" fontId="109" fillId="4" borderId="118" xfId="1" applyNumberFormat="1" applyFont="1" applyFill="1" applyBorder="1" applyAlignment="1" applyProtection="1">
      <alignment horizontal="center" vertical="center" shrinkToFit="1"/>
      <protection hidden="1"/>
    </xf>
    <xf numFmtId="0" fontId="109" fillId="4" borderId="121" xfId="1" applyNumberFormat="1" applyFont="1" applyFill="1" applyBorder="1" applyAlignment="1" applyProtection="1">
      <alignment horizontal="center" vertical="center" shrinkToFit="1"/>
      <protection hidden="1"/>
    </xf>
    <xf numFmtId="0" fontId="105" fillId="19" borderId="9" xfId="1" applyNumberFormat="1" applyFont="1" applyFill="1" applyBorder="1" applyAlignment="1" applyProtection="1">
      <alignment horizontal="center" vertical="center"/>
      <protection hidden="1"/>
    </xf>
    <xf numFmtId="194" fontId="18" fillId="21" borderId="106" xfId="1" applyNumberFormat="1" applyFont="1" applyFill="1" applyBorder="1" applyAlignment="1" applyProtection="1">
      <alignment horizontal="left" vertical="center" shrinkToFit="1"/>
      <protection hidden="1"/>
    </xf>
    <xf numFmtId="194" fontId="18" fillId="21" borderId="107" xfId="1" applyNumberFormat="1" applyFont="1" applyFill="1" applyBorder="1" applyAlignment="1" applyProtection="1">
      <alignment horizontal="left" vertical="center" shrinkToFit="1"/>
      <protection hidden="1"/>
    </xf>
    <xf numFmtId="194" fontId="18" fillId="21" borderId="108" xfId="1" applyNumberFormat="1" applyFont="1" applyFill="1" applyBorder="1" applyAlignment="1" applyProtection="1">
      <alignment horizontal="left" vertical="center" shrinkToFit="1"/>
      <protection hidden="1"/>
    </xf>
    <xf numFmtId="0" fontId="45" fillId="25" borderId="50" xfId="1" applyNumberFormat="1" applyFont="1" applyFill="1" applyBorder="1" applyAlignment="1" applyProtection="1">
      <alignment horizontal="center" vertical="center"/>
      <protection hidden="1"/>
    </xf>
    <xf numFmtId="0" fontId="45" fillId="25" borderId="44" xfId="1" applyNumberFormat="1" applyFont="1" applyFill="1" applyBorder="1" applyAlignment="1" applyProtection="1">
      <alignment horizontal="center" vertical="center"/>
      <protection hidden="1"/>
    </xf>
    <xf numFmtId="0" fontId="18" fillId="26" borderId="50" xfId="1" applyNumberFormat="1" applyFont="1" applyFill="1" applyBorder="1" applyAlignment="1" applyProtection="1">
      <alignment horizontal="center" vertical="center"/>
      <protection hidden="1"/>
    </xf>
    <xf numFmtId="0" fontId="18" fillId="26" borderId="43" xfId="1" applyNumberFormat="1" applyFont="1" applyFill="1" applyBorder="1" applyAlignment="1" applyProtection="1">
      <alignment horizontal="center" vertical="center"/>
      <protection hidden="1"/>
    </xf>
    <xf numFmtId="0" fontId="18" fillId="26" borderId="41" xfId="1" applyNumberFormat="1" applyFont="1" applyFill="1" applyBorder="1" applyAlignment="1" applyProtection="1">
      <alignment horizontal="center" vertical="center"/>
      <protection hidden="1"/>
    </xf>
    <xf numFmtId="0" fontId="89" fillId="26" borderId="40" xfId="1" applyNumberFormat="1" applyFont="1" applyFill="1" applyBorder="1" applyAlignment="1" applyProtection="1">
      <alignment horizontal="center" vertical="center"/>
      <protection hidden="1"/>
    </xf>
    <xf numFmtId="0" fontId="18" fillId="26" borderId="40" xfId="1" applyNumberFormat="1" applyFont="1" applyFill="1" applyBorder="1" applyAlignment="1" applyProtection="1">
      <alignment horizontal="center" vertical="center"/>
      <protection hidden="1"/>
    </xf>
    <xf numFmtId="0" fontId="106" fillId="4" borderId="40" xfId="1" applyNumberFormat="1" applyFont="1" applyFill="1" applyBorder="1" applyAlignment="1" applyProtection="1">
      <alignment horizontal="center" vertical="center"/>
      <protection hidden="1"/>
    </xf>
    <xf numFmtId="0" fontId="106" fillId="4" borderId="43" xfId="1" applyNumberFormat="1" applyFont="1" applyFill="1" applyBorder="1" applyAlignment="1" applyProtection="1">
      <alignment horizontal="center" vertical="center"/>
      <protection hidden="1"/>
    </xf>
    <xf numFmtId="0" fontId="106" fillId="4" borderId="44" xfId="1" applyNumberFormat="1" applyFont="1" applyFill="1" applyBorder="1" applyAlignment="1" applyProtection="1">
      <alignment horizontal="center" vertical="center"/>
      <protection hidden="1"/>
    </xf>
    <xf numFmtId="194" fontId="18" fillId="21" borderId="77" xfId="1" applyNumberFormat="1" applyFont="1" applyFill="1" applyBorder="1" applyAlignment="1" applyProtection="1">
      <alignment horizontal="left" shrinkToFit="1"/>
      <protection hidden="1"/>
    </xf>
    <xf numFmtId="194" fontId="18" fillId="21" borderId="78" xfId="1" applyNumberFormat="1" applyFont="1" applyFill="1" applyBorder="1" applyAlignment="1" applyProtection="1">
      <alignment horizontal="left" shrinkToFit="1"/>
      <protection hidden="1"/>
    </xf>
    <xf numFmtId="194" fontId="18" fillId="21" borderId="79" xfId="1" applyNumberFormat="1" applyFont="1" applyFill="1" applyBorder="1" applyAlignment="1" applyProtection="1">
      <alignment horizontal="left" shrinkToFit="1"/>
      <protection hidden="1"/>
    </xf>
    <xf numFmtId="194" fontId="18" fillId="21" borderId="83" xfId="1" applyNumberFormat="1" applyFont="1" applyFill="1" applyBorder="1" applyAlignment="1" applyProtection="1">
      <alignment horizontal="left" shrinkToFit="1"/>
      <protection hidden="1"/>
    </xf>
    <xf numFmtId="194" fontId="18" fillId="21" borderId="84" xfId="1" applyNumberFormat="1" applyFont="1" applyFill="1" applyBorder="1" applyAlignment="1" applyProtection="1">
      <alignment horizontal="left" shrinkToFit="1"/>
      <protection hidden="1"/>
    </xf>
    <xf numFmtId="194" fontId="18" fillId="21" borderId="85" xfId="1" applyNumberFormat="1" applyFont="1" applyFill="1" applyBorder="1" applyAlignment="1" applyProtection="1">
      <alignment horizontal="left" shrinkToFit="1"/>
      <protection hidden="1"/>
    </xf>
    <xf numFmtId="0" fontId="4" fillId="3" borderId="60" xfId="1" applyNumberFormat="1" applyFont="1" applyFill="1" applyBorder="1" applyAlignment="1" applyProtection="1">
      <alignment horizontal="center" shrinkToFit="1"/>
      <protection hidden="1"/>
    </xf>
    <xf numFmtId="0" fontId="12" fillId="7" borderId="110" xfId="1" applyNumberFormat="1" applyFont="1" applyFill="1" applyBorder="1" applyAlignment="1" applyProtection="1">
      <alignment horizontal="center" shrinkToFit="1"/>
      <protection hidden="1"/>
    </xf>
    <xf numFmtId="0" fontId="14" fillId="3" borderId="9" xfId="1" applyNumberFormat="1" applyFont="1" applyFill="1" applyBorder="1" applyAlignment="1" applyProtection="1">
      <alignment horizontal="center" vertical="center" shrinkToFit="1"/>
      <protection hidden="1"/>
    </xf>
    <xf numFmtId="193" fontId="18" fillId="9" borderId="74" xfId="1" applyNumberFormat="1" applyFont="1" applyFill="1" applyBorder="1" applyAlignment="1" applyProtection="1">
      <alignment horizontal="left" shrinkToFit="1"/>
      <protection locked="0"/>
    </xf>
    <xf numFmtId="193" fontId="18" fillId="9" borderId="75" xfId="1" applyNumberFormat="1" applyFont="1" applyFill="1" applyBorder="1" applyAlignment="1" applyProtection="1">
      <alignment horizontal="left" shrinkToFit="1"/>
      <protection locked="0"/>
    </xf>
    <xf numFmtId="193" fontId="18" fillId="9" borderId="76" xfId="1" applyNumberFormat="1" applyFont="1" applyFill="1" applyBorder="1" applyAlignment="1" applyProtection="1">
      <alignment horizontal="left" shrinkToFit="1"/>
      <protection locked="0"/>
    </xf>
    <xf numFmtId="193" fontId="18" fillId="19" borderId="77" xfId="1" applyNumberFormat="1" applyFont="1" applyFill="1" applyBorder="1" applyAlignment="1" applyProtection="1">
      <alignment horizontal="left"/>
      <protection hidden="1"/>
    </xf>
    <xf numFmtId="193" fontId="18" fillId="19" borderId="78" xfId="1" applyNumberFormat="1" applyFont="1" applyFill="1" applyBorder="1" applyAlignment="1" applyProtection="1">
      <alignment horizontal="left"/>
      <protection hidden="1"/>
    </xf>
    <xf numFmtId="193" fontId="18" fillId="19" borderId="79" xfId="1" applyNumberFormat="1" applyFont="1" applyFill="1" applyBorder="1" applyAlignment="1" applyProtection="1">
      <alignment horizontal="left"/>
      <protection hidden="1"/>
    </xf>
    <xf numFmtId="194" fontId="18" fillId="19" borderId="106" xfId="1" applyNumberFormat="1" applyFont="1" applyFill="1" applyBorder="1" applyAlignment="1" applyProtection="1">
      <alignment horizontal="left" vertical="center" shrinkToFit="1"/>
      <protection hidden="1"/>
    </xf>
    <xf numFmtId="194" fontId="18" fillId="19" borderId="107" xfId="1" applyNumberFormat="1" applyFont="1" applyFill="1" applyBorder="1" applyAlignment="1" applyProtection="1">
      <alignment horizontal="left" vertical="center" shrinkToFit="1"/>
      <protection hidden="1"/>
    </xf>
    <xf numFmtId="194" fontId="18" fillId="19" borderId="108" xfId="1" applyNumberFormat="1" applyFont="1" applyFill="1" applyBorder="1" applyAlignment="1" applyProtection="1">
      <alignment horizontal="left" vertical="center" shrinkToFit="1"/>
      <protection hidden="1"/>
    </xf>
    <xf numFmtId="193" fontId="18" fillId="19" borderId="83" xfId="1" applyNumberFormat="1" applyFont="1" applyFill="1" applyBorder="1" applyAlignment="1" applyProtection="1">
      <alignment horizontal="left"/>
      <protection hidden="1"/>
    </xf>
    <xf numFmtId="193" fontId="18" fillId="19" borderId="84" xfId="1" applyNumberFormat="1" applyFont="1" applyFill="1" applyBorder="1" applyAlignment="1" applyProtection="1">
      <alignment horizontal="left"/>
      <protection hidden="1"/>
    </xf>
    <xf numFmtId="193" fontId="18" fillId="19" borderId="85" xfId="1" applyNumberFormat="1" applyFont="1" applyFill="1" applyBorder="1" applyAlignment="1" applyProtection="1">
      <alignment horizontal="left"/>
      <protection hidden="1"/>
    </xf>
    <xf numFmtId="0" fontId="36" fillId="13" borderId="27" xfId="3" applyFont="1" applyFill="1" applyBorder="1" applyAlignment="1" applyProtection="1">
      <alignment horizontal="center" vertical="center"/>
      <protection hidden="1"/>
    </xf>
    <xf numFmtId="0" fontId="36" fillId="13" borderId="28" xfId="3" applyFont="1" applyFill="1" applyBorder="1" applyAlignment="1" applyProtection="1">
      <alignment horizontal="center" vertical="center"/>
      <protection hidden="1"/>
    </xf>
    <xf numFmtId="188" fontId="6" fillId="9" borderId="39" xfId="1" applyNumberFormat="1" applyFont="1" applyFill="1" applyBorder="1" applyAlignment="1" applyProtection="1">
      <alignment horizontal="right" shrinkToFit="1"/>
      <protection locked="0"/>
    </xf>
    <xf numFmtId="188" fontId="6" fillId="9" borderId="98" xfId="1" applyNumberFormat="1" applyFont="1" applyFill="1" applyBorder="1" applyAlignment="1" applyProtection="1">
      <alignment horizontal="right" shrinkToFit="1"/>
      <protection locked="0"/>
    </xf>
    <xf numFmtId="0" fontId="40" fillId="9" borderId="39" xfId="1" applyFont="1" applyFill="1" applyBorder="1" applyAlignment="1" applyProtection="1">
      <alignment horizontal="center" shrinkToFit="1"/>
      <protection locked="0"/>
    </xf>
    <xf numFmtId="0" fontId="40" fillId="9" borderId="98" xfId="1" applyFont="1" applyFill="1" applyBorder="1" applyAlignment="1" applyProtection="1">
      <alignment horizontal="center" shrinkToFit="1"/>
      <protection locked="0"/>
    </xf>
    <xf numFmtId="189" fontId="6" fillId="9" borderId="39" xfId="1" applyNumberFormat="1" applyFont="1" applyFill="1" applyBorder="1" applyAlignment="1" applyProtection="1">
      <alignment horizontal="right" shrinkToFit="1"/>
      <protection locked="0"/>
    </xf>
    <xf numFmtId="189" fontId="6" fillId="9" borderId="98" xfId="1" applyNumberFormat="1" applyFont="1" applyFill="1" applyBorder="1" applyAlignment="1" applyProtection="1">
      <alignment horizontal="right" shrinkToFit="1"/>
      <protection locked="0"/>
    </xf>
    <xf numFmtId="190" fontId="6" fillId="9" borderId="39" xfId="1" applyNumberFormat="1" applyFont="1" applyFill="1" applyBorder="1" applyAlignment="1" applyProtection="1">
      <alignment horizontal="center" shrinkToFit="1"/>
      <protection locked="0"/>
    </xf>
    <xf numFmtId="190" fontId="6" fillId="9" borderId="98" xfId="1" applyNumberFormat="1" applyFont="1" applyFill="1" applyBorder="1" applyAlignment="1" applyProtection="1">
      <alignment horizontal="center" shrinkToFit="1"/>
      <protection locked="0"/>
    </xf>
    <xf numFmtId="191" fontId="78" fillId="14" borderId="39" xfId="1" applyNumberFormat="1" applyFont="1" applyFill="1" applyBorder="1" applyAlignment="1" applyProtection="1">
      <alignment horizontal="right" shrinkToFit="1"/>
      <protection hidden="1"/>
    </xf>
    <xf numFmtId="191" fontId="78" fillId="14" borderId="98" xfId="1" applyNumberFormat="1" applyFont="1" applyFill="1" applyBorder="1" applyAlignment="1" applyProtection="1">
      <alignment horizontal="right" shrinkToFit="1"/>
      <protection hidden="1"/>
    </xf>
    <xf numFmtId="191" fontId="78" fillId="14" borderId="53" xfId="1" applyNumberFormat="1" applyFont="1" applyFill="1" applyBorder="1" applyAlignment="1" applyProtection="1">
      <alignment horizontal="right" shrinkToFit="1"/>
      <protection hidden="1"/>
    </xf>
    <xf numFmtId="0" fontId="6" fillId="16" borderId="39" xfId="1" applyFont="1" applyFill="1" applyBorder="1" applyAlignment="1" applyProtection="1">
      <alignment horizontal="center" shrinkToFit="1"/>
      <protection locked="0"/>
    </xf>
    <xf numFmtId="0" fontId="6" fillId="16" borderId="98" xfId="1" applyFont="1" applyFill="1" applyBorder="1" applyAlignment="1" applyProtection="1">
      <alignment horizontal="center" shrinkToFit="1"/>
      <protection locked="0"/>
    </xf>
    <xf numFmtId="184" fontId="6" fillId="16" borderId="39" xfId="1" applyNumberFormat="1" applyFont="1" applyFill="1" applyBorder="1" applyAlignment="1" applyProtection="1">
      <alignment horizontal="right"/>
      <protection locked="0"/>
    </xf>
    <xf numFmtId="184" fontId="6" fillId="16" borderId="98" xfId="1" applyNumberFormat="1" applyFont="1" applyFill="1" applyBorder="1" applyAlignment="1" applyProtection="1">
      <alignment horizontal="right"/>
      <protection locked="0"/>
    </xf>
    <xf numFmtId="185" fontId="6" fillId="16" borderId="39" xfId="1" applyNumberFormat="1" applyFont="1" applyFill="1" applyBorder="1" applyAlignment="1" applyProtection="1">
      <alignment horizontal="right" shrinkToFit="1"/>
      <protection locked="0"/>
    </xf>
    <xf numFmtId="185" fontId="6" fillId="16" borderId="98" xfId="1" applyNumberFormat="1" applyFont="1" applyFill="1" applyBorder="1" applyAlignment="1" applyProtection="1">
      <alignment horizontal="right" shrinkToFit="1"/>
      <protection locked="0"/>
    </xf>
    <xf numFmtId="186" fontId="6" fillId="16" borderId="39" xfId="1" applyNumberFormat="1" applyFont="1" applyFill="1" applyBorder="1" applyAlignment="1" applyProtection="1">
      <alignment horizontal="right" shrinkToFit="1"/>
      <protection locked="0"/>
    </xf>
    <xf numFmtId="186" fontId="6" fillId="16" borderId="98" xfId="1" applyNumberFormat="1" applyFont="1" applyFill="1" applyBorder="1" applyAlignment="1" applyProtection="1">
      <alignment horizontal="right" shrinkToFit="1"/>
      <protection locked="0"/>
    </xf>
    <xf numFmtId="0" fontId="40" fillId="16" borderId="39" xfId="1" applyFont="1" applyFill="1" applyBorder="1" applyAlignment="1" applyProtection="1">
      <alignment horizontal="center"/>
      <protection locked="0"/>
    </xf>
    <xf numFmtId="0" fontId="40" fillId="16" borderId="98" xfId="1" applyFont="1" applyFill="1" applyBorder="1" applyAlignment="1" applyProtection="1">
      <alignment horizontal="center"/>
      <protection locked="0"/>
    </xf>
    <xf numFmtId="187" fontId="6" fillId="16" borderId="39" xfId="1" applyNumberFormat="1" applyFont="1" applyFill="1" applyBorder="1" applyAlignment="1" applyProtection="1">
      <alignment horizontal="right" shrinkToFit="1"/>
      <protection locked="0"/>
    </xf>
    <xf numFmtId="187" fontId="6" fillId="16" borderId="98" xfId="1" applyNumberFormat="1" applyFont="1" applyFill="1" applyBorder="1" applyAlignment="1" applyProtection="1">
      <alignment horizontal="right" shrinkToFit="1"/>
      <protection locked="0"/>
    </xf>
    <xf numFmtId="188" fontId="6" fillId="9" borderId="27" xfId="1" applyNumberFormat="1" applyFont="1" applyFill="1" applyBorder="1" applyAlignment="1" applyProtection="1">
      <alignment horizontal="right" shrinkToFit="1"/>
      <protection locked="0"/>
    </xf>
    <xf numFmtId="188" fontId="6" fillId="9" borderId="29" xfId="1" applyNumberFormat="1" applyFont="1" applyFill="1" applyBorder="1" applyAlignment="1" applyProtection="1">
      <alignment horizontal="right" shrinkToFit="1"/>
      <protection locked="0"/>
    </xf>
    <xf numFmtId="0" fontId="40" fillId="9" borderId="27" xfId="1" applyFont="1" applyFill="1" applyBorder="1" applyAlignment="1" applyProtection="1">
      <alignment horizontal="center" shrinkToFit="1"/>
      <protection locked="0"/>
    </xf>
    <xf numFmtId="0" fontId="40" fillId="9" borderId="29" xfId="1" applyFont="1" applyFill="1" applyBorder="1" applyAlignment="1" applyProtection="1">
      <alignment horizontal="center" shrinkToFit="1"/>
      <protection locked="0"/>
    </xf>
    <xf numFmtId="189" fontId="6" fillId="9" borderId="27" xfId="1" applyNumberFormat="1" applyFont="1" applyFill="1" applyBorder="1" applyAlignment="1" applyProtection="1">
      <alignment horizontal="right" shrinkToFit="1"/>
      <protection locked="0"/>
    </xf>
    <xf numFmtId="189" fontId="6" fillId="9" borderId="29" xfId="1" applyNumberFormat="1" applyFont="1" applyFill="1" applyBorder="1" applyAlignment="1" applyProtection="1">
      <alignment horizontal="right" shrinkToFit="1"/>
      <protection locked="0"/>
    </xf>
    <xf numFmtId="190" fontId="6" fillId="9" borderId="27" xfId="1" applyNumberFormat="1" applyFont="1" applyFill="1" applyBorder="1" applyAlignment="1" applyProtection="1">
      <alignment horizontal="center" shrinkToFit="1"/>
      <protection locked="0"/>
    </xf>
    <xf numFmtId="190" fontId="6" fillId="9" borderId="29" xfId="1" applyNumberFormat="1" applyFont="1" applyFill="1" applyBorder="1" applyAlignment="1" applyProtection="1">
      <alignment horizontal="center" shrinkToFit="1"/>
      <protection locked="0"/>
    </xf>
    <xf numFmtId="191" fontId="78" fillId="14" borderId="27" xfId="1" applyNumberFormat="1" applyFont="1" applyFill="1" applyBorder="1" applyAlignment="1" applyProtection="1">
      <alignment horizontal="right" shrinkToFit="1"/>
      <protection hidden="1"/>
    </xf>
    <xf numFmtId="191" fontId="78" fillId="14" borderId="29" xfId="1" applyNumberFormat="1" applyFont="1" applyFill="1" applyBorder="1" applyAlignment="1" applyProtection="1">
      <alignment horizontal="right" shrinkToFit="1"/>
      <protection hidden="1"/>
    </xf>
    <xf numFmtId="191" fontId="78" fillId="14" borderId="49" xfId="1" applyNumberFormat="1" applyFont="1" applyFill="1" applyBorder="1" applyAlignment="1" applyProtection="1">
      <alignment horizontal="right" shrinkToFit="1"/>
      <protection hidden="1"/>
    </xf>
    <xf numFmtId="0" fontId="6" fillId="16" borderId="27" xfId="1" applyFont="1" applyFill="1" applyBorder="1" applyAlignment="1" applyProtection="1">
      <alignment horizontal="center" shrinkToFit="1"/>
      <protection locked="0"/>
    </xf>
    <xf numFmtId="0" fontId="6" fillId="16" borderId="29" xfId="1" applyFont="1" applyFill="1" applyBorder="1" applyAlignment="1" applyProtection="1">
      <alignment horizontal="center" shrinkToFit="1"/>
      <protection locked="0"/>
    </xf>
    <xf numFmtId="184" fontId="6" fillId="16" borderId="27" xfId="1" applyNumberFormat="1" applyFont="1" applyFill="1" applyBorder="1" applyAlignment="1" applyProtection="1">
      <alignment horizontal="right"/>
      <protection locked="0"/>
    </xf>
    <xf numFmtId="184" fontId="6" fillId="16" borderId="29" xfId="1" applyNumberFormat="1" applyFont="1" applyFill="1" applyBorder="1" applyAlignment="1" applyProtection="1">
      <alignment horizontal="right"/>
      <protection locked="0"/>
    </xf>
    <xf numFmtId="185" fontId="6" fillId="16" borderId="27" xfId="1" applyNumberFormat="1" applyFont="1" applyFill="1" applyBorder="1" applyAlignment="1" applyProtection="1">
      <alignment horizontal="right" shrinkToFit="1"/>
      <protection locked="0"/>
    </xf>
    <xf numFmtId="185" fontId="6" fillId="16" borderId="29" xfId="1" applyNumberFormat="1" applyFont="1" applyFill="1" applyBorder="1" applyAlignment="1" applyProtection="1">
      <alignment horizontal="right" shrinkToFit="1"/>
      <protection locked="0"/>
    </xf>
    <xf numFmtId="186" fontId="6" fillId="16" borderId="27" xfId="1" applyNumberFormat="1" applyFont="1" applyFill="1" applyBorder="1" applyAlignment="1" applyProtection="1">
      <alignment horizontal="right" shrinkToFit="1"/>
      <protection locked="0"/>
    </xf>
    <xf numFmtId="186" fontId="6" fillId="16" borderId="29" xfId="1" applyNumberFormat="1" applyFont="1" applyFill="1" applyBorder="1" applyAlignment="1" applyProtection="1">
      <alignment horizontal="right" shrinkToFit="1"/>
      <protection locked="0"/>
    </xf>
    <xf numFmtId="0" fontId="40" fillId="16" borderId="27" xfId="1" applyFont="1" applyFill="1" applyBorder="1" applyAlignment="1" applyProtection="1">
      <alignment horizontal="center"/>
      <protection locked="0"/>
    </xf>
    <xf numFmtId="0" fontId="40" fillId="16" borderId="29" xfId="1" applyFont="1" applyFill="1" applyBorder="1" applyAlignment="1" applyProtection="1">
      <alignment horizontal="center"/>
      <protection locked="0"/>
    </xf>
    <xf numFmtId="187" fontId="6" fillId="16" borderId="27" xfId="1" applyNumberFormat="1" applyFont="1" applyFill="1" applyBorder="1" applyAlignment="1" applyProtection="1">
      <alignment horizontal="right" shrinkToFit="1"/>
      <protection locked="0"/>
    </xf>
    <xf numFmtId="187" fontId="6" fillId="16" borderId="29" xfId="1" applyNumberFormat="1" applyFont="1" applyFill="1" applyBorder="1" applyAlignment="1" applyProtection="1">
      <alignment horizontal="right" shrinkToFit="1"/>
      <protection locked="0"/>
    </xf>
    <xf numFmtId="0" fontId="53" fillId="5" borderId="27" xfId="1" applyFont="1" applyFill="1" applyBorder="1" applyAlignment="1" applyProtection="1">
      <alignment horizontal="center" vertical="center" shrinkToFit="1"/>
      <protection hidden="1"/>
    </xf>
    <xf numFmtId="0" fontId="53" fillId="5" borderId="29" xfId="1" applyFont="1" applyFill="1" applyBorder="1" applyAlignment="1" applyProtection="1">
      <alignment horizontal="center" vertical="center" shrinkToFit="1"/>
      <protection hidden="1"/>
    </xf>
    <xf numFmtId="0" fontId="53" fillId="5" borderId="27" xfId="1" applyFont="1" applyFill="1" applyBorder="1" applyAlignment="1" applyProtection="1">
      <alignment horizontal="center" shrinkToFit="1"/>
      <protection hidden="1"/>
    </xf>
    <xf numFmtId="0" fontId="53" fillId="5" borderId="29" xfId="1" applyFont="1" applyFill="1" applyBorder="1" applyAlignment="1" applyProtection="1">
      <alignment horizontal="center" shrinkToFit="1"/>
      <protection hidden="1"/>
    </xf>
    <xf numFmtId="0" fontId="53" fillId="5" borderId="49" xfId="1" applyFont="1" applyFill="1" applyBorder="1" applyAlignment="1" applyProtection="1">
      <alignment horizontal="center" shrinkToFit="1"/>
      <protection hidden="1"/>
    </xf>
    <xf numFmtId="0" fontId="82" fillId="13" borderId="74" xfId="1" applyFont="1" applyFill="1" applyBorder="1" applyAlignment="1" applyProtection="1">
      <alignment horizontal="center"/>
      <protection hidden="1"/>
    </xf>
    <xf numFmtId="0" fontId="84" fillId="13" borderId="76" xfId="1" applyFont="1" applyFill="1" applyBorder="1" applyAlignment="1" applyProtection="1">
      <alignment horizontal="center"/>
      <protection hidden="1"/>
    </xf>
    <xf numFmtId="0" fontId="85" fillId="2" borderId="50" xfId="1" applyFont="1" applyFill="1" applyBorder="1" applyAlignment="1" applyProtection="1">
      <alignment horizontal="center"/>
      <protection hidden="1"/>
    </xf>
    <xf numFmtId="0" fontId="6" fillId="2" borderId="44" xfId="1" applyFont="1" applyFill="1" applyBorder="1" applyAlignment="1" applyProtection="1">
      <alignment horizontal="center"/>
      <protection hidden="1"/>
    </xf>
    <xf numFmtId="0" fontId="6" fillId="2" borderId="43" xfId="1" applyFont="1" applyFill="1" applyBorder="1" applyAlignment="1" applyProtection="1">
      <alignment horizontal="center"/>
      <protection hidden="1"/>
    </xf>
    <xf numFmtId="0" fontId="85" fillId="2" borderId="43" xfId="1" applyFont="1" applyFill="1" applyBorder="1" applyAlignment="1" applyProtection="1">
      <alignment horizontal="center"/>
      <protection hidden="1"/>
    </xf>
    <xf numFmtId="176" fontId="18" fillId="21" borderId="83" xfId="1" applyNumberFormat="1" applyFont="1" applyFill="1" applyBorder="1" applyAlignment="1" applyProtection="1">
      <alignment horizontal="left"/>
      <protection hidden="1"/>
    </xf>
    <xf numFmtId="176" fontId="18" fillId="21" borderId="84" xfId="1" applyNumberFormat="1" applyFont="1" applyFill="1" applyBorder="1" applyAlignment="1" applyProtection="1">
      <alignment horizontal="left"/>
      <protection hidden="1"/>
    </xf>
    <xf numFmtId="176" fontId="18" fillId="21" borderId="85" xfId="1" applyNumberFormat="1" applyFont="1" applyFill="1" applyBorder="1" applyAlignment="1" applyProtection="1">
      <alignment horizontal="left"/>
      <protection hidden="1"/>
    </xf>
    <xf numFmtId="0" fontId="4" fillId="3" borderId="6" xfId="1" applyNumberFormat="1" applyFont="1" applyFill="1" applyBorder="1" applyAlignment="1" applyProtection="1">
      <alignment horizontal="center" shrinkToFit="1"/>
      <protection hidden="1"/>
    </xf>
    <xf numFmtId="0" fontId="41" fillId="5" borderId="19" xfId="1" applyFont="1" applyFill="1" applyBorder="1" applyAlignment="1" applyProtection="1">
      <alignment horizontal="center" vertical="center" shrinkToFit="1"/>
      <protection hidden="1"/>
    </xf>
    <xf numFmtId="0" fontId="41" fillId="5" borderId="67" xfId="1" applyFont="1" applyFill="1" applyBorder="1" applyAlignment="1" applyProtection="1">
      <alignment horizontal="center" vertical="center" shrinkToFit="1"/>
      <protection hidden="1"/>
    </xf>
    <xf numFmtId="0" fontId="81" fillId="5" borderId="20" xfId="1" applyFont="1" applyFill="1" applyBorder="1" applyAlignment="1" applyProtection="1">
      <alignment horizontal="center" vertical="center"/>
      <protection hidden="1"/>
    </xf>
    <xf numFmtId="0" fontId="81" fillId="5" borderId="21" xfId="1" applyFont="1" applyFill="1" applyBorder="1" applyAlignment="1" applyProtection="1">
      <alignment horizontal="center" vertical="center"/>
      <protection hidden="1"/>
    </xf>
    <xf numFmtId="0" fontId="81" fillId="5" borderId="22" xfId="1" applyFont="1" applyFill="1" applyBorder="1" applyAlignment="1" applyProtection="1">
      <alignment horizontal="center" vertical="center"/>
      <protection hidden="1"/>
    </xf>
    <xf numFmtId="0" fontId="81" fillId="5" borderId="25" xfId="1" applyFont="1" applyFill="1" applyBorder="1" applyAlignment="1" applyProtection="1">
      <alignment horizontal="center" vertical="center"/>
      <protection hidden="1"/>
    </xf>
    <xf numFmtId="183" fontId="18" fillId="21" borderId="80" xfId="1" applyNumberFormat="1" applyFont="1" applyFill="1" applyBorder="1" applyAlignment="1" applyProtection="1">
      <alignment horizontal="left"/>
      <protection hidden="1"/>
    </xf>
    <xf numFmtId="183" fontId="18" fillId="21" borderId="81" xfId="1" applyNumberFormat="1" applyFont="1" applyFill="1" applyBorder="1" applyAlignment="1" applyProtection="1">
      <alignment horizontal="left"/>
      <protection hidden="1"/>
    </xf>
    <xf numFmtId="183" fontId="18" fillId="21" borderId="82" xfId="1" applyNumberFormat="1" applyFont="1" applyFill="1" applyBorder="1" applyAlignment="1" applyProtection="1">
      <alignment horizontal="left"/>
      <protection hidden="1"/>
    </xf>
    <xf numFmtId="176" fontId="18" fillId="9" borderId="74" xfId="1" applyNumberFormat="1" applyFont="1" applyFill="1" applyBorder="1" applyAlignment="1" applyProtection="1">
      <alignment horizontal="right"/>
      <protection locked="0"/>
    </xf>
    <xf numFmtId="176" fontId="18" fillId="9" borderId="75" xfId="1" applyNumberFormat="1" applyFont="1" applyFill="1" applyBorder="1" applyAlignment="1" applyProtection="1">
      <alignment horizontal="right"/>
      <protection locked="0"/>
    </xf>
    <xf numFmtId="176" fontId="18" fillId="9" borderId="76" xfId="1" applyNumberFormat="1" applyFont="1" applyFill="1" applyBorder="1" applyAlignment="1" applyProtection="1">
      <alignment horizontal="right"/>
      <protection locked="0"/>
    </xf>
    <xf numFmtId="176" fontId="18" fillId="9" borderId="74" xfId="1" applyNumberFormat="1" applyFont="1" applyFill="1" applyBorder="1" applyAlignment="1" applyProtection="1">
      <alignment horizontal="left"/>
      <protection locked="0"/>
    </xf>
    <xf numFmtId="176" fontId="18" fillId="9" borderId="75" xfId="1" applyNumberFormat="1" applyFont="1" applyFill="1" applyBorder="1" applyAlignment="1" applyProtection="1">
      <alignment horizontal="left"/>
      <protection locked="0"/>
    </xf>
    <xf numFmtId="176" fontId="18" fillId="9" borderId="76" xfId="1" applyNumberFormat="1" applyFont="1" applyFill="1" applyBorder="1" applyAlignment="1" applyProtection="1">
      <alignment horizontal="left"/>
      <protection locked="0"/>
    </xf>
    <xf numFmtId="183" fontId="18" fillId="21" borderId="74" xfId="1" applyNumberFormat="1" applyFont="1" applyFill="1" applyBorder="1" applyAlignment="1" applyProtection="1">
      <alignment horizontal="right"/>
      <protection hidden="1"/>
    </xf>
    <xf numFmtId="183" fontId="18" fillId="21" borderId="75" xfId="1" applyNumberFormat="1" applyFont="1" applyFill="1" applyBorder="1" applyAlignment="1" applyProtection="1">
      <alignment horizontal="right"/>
      <protection hidden="1"/>
    </xf>
    <xf numFmtId="183" fontId="18" fillId="21" borderId="76" xfId="1" applyNumberFormat="1" applyFont="1" applyFill="1" applyBorder="1" applyAlignment="1" applyProtection="1">
      <alignment horizontal="right"/>
      <protection hidden="1"/>
    </xf>
    <xf numFmtId="176" fontId="18" fillId="21" borderId="83" xfId="1" applyNumberFormat="1" applyFont="1" applyFill="1" applyBorder="1" applyAlignment="1" applyProtection="1">
      <alignment horizontal="left" shrinkToFit="1"/>
      <protection hidden="1"/>
    </xf>
    <xf numFmtId="176" fontId="18" fillId="21" borderId="84" xfId="1" applyNumberFormat="1" applyFont="1" applyFill="1" applyBorder="1" applyAlignment="1" applyProtection="1">
      <alignment horizontal="left" shrinkToFit="1"/>
      <protection hidden="1"/>
    </xf>
    <xf numFmtId="176" fontId="18" fillId="21" borderId="85" xfId="1" applyNumberFormat="1" applyFont="1" applyFill="1" applyBorder="1" applyAlignment="1" applyProtection="1">
      <alignment horizontal="left" shrinkToFit="1"/>
      <protection hidden="1"/>
    </xf>
    <xf numFmtId="183" fontId="18" fillId="21" borderId="74" xfId="1" quotePrefix="1" applyNumberFormat="1" applyFont="1" applyFill="1" applyBorder="1" applyAlignment="1" applyProtection="1">
      <alignment horizontal="right"/>
      <protection hidden="1"/>
    </xf>
    <xf numFmtId="183" fontId="18" fillId="21" borderId="77" xfId="1" applyNumberFormat="1" applyFont="1" applyFill="1" applyBorder="1" applyAlignment="1" applyProtection="1">
      <alignment horizontal="left"/>
      <protection hidden="1"/>
    </xf>
    <xf numFmtId="183" fontId="18" fillId="21" borderId="78" xfId="1" applyNumberFormat="1" applyFont="1" applyFill="1" applyBorder="1" applyAlignment="1" applyProtection="1">
      <alignment horizontal="left"/>
      <protection hidden="1"/>
    </xf>
    <xf numFmtId="183" fontId="18" fillId="21" borderId="79" xfId="1" applyNumberFormat="1" applyFont="1" applyFill="1" applyBorder="1" applyAlignment="1" applyProtection="1">
      <alignment horizontal="left"/>
      <protection hidden="1"/>
    </xf>
    <xf numFmtId="183" fontId="18" fillId="21" borderId="77" xfId="1" applyNumberFormat="1" applyFont="1" applyFill="1" applyBorder="1" applyAlignment="1" applyProtection="1">
      <alignment horizontal="left" shrinkToFit="1"/>
      <protection hidden="1"/>
    </xf>
    <xf numFmtId="183" fontId="18" fillId="21" borderId="78" xfId="1" applyNumberFormat="1" applyFont="1" applyFill="1" applyBorder="1" applyAlignment="1" applyProtection="1">
      <alignment horizontal="left" shrinkToFit="1"/>
      <protection hidden="1"/>
    </xf>
    <xf numFmtId="183" fontId="18" fillId="21" borderId="79" xfId="1" applyNumberFormat="1" applyFont="1" applyFill="1" applyBorder="1" applyAlignment="1" applyProtection="1">
      <alignment horizontal="left" shrinkToFit="1"/>
      <protection hidden="1"/>
    </xf>
    <xf numFmtId="183" fontId="18" fillId="21" borderId="80" xfId="1" applyNumberFormat="1" applyFont="1" applyFill="1" applyBorder="1" applyAlignment="1" applyProtection="1">
      <alignment horizontal="left" shrinkToFit="1"/>
      <protection hidden="1"/>
    </xf>
    <xf numFmtId="183" fontId="18" fillId="21" borderId="81" xfId="1" applyNumberFormat="1" applyFont="1" applyFill="1" applyBorder="1" applyAlignment="1" applyProtection="1">
      <alignment horizontal="left" shrinkToFit="1"/>
      <protection hidden="1"/>
    </xf>
    <xf numFmtId="183" fontId="18" fillId="21" borderId="82" xfId="1" applyNumberFormat="1" applyFont="1" applyFill="1" applyBorder="1" applyAlignment="1" applyProtection="1">
      <alignment horizontal="left" shrinkToFit="1"/>
      <protection hidden="1"/>
    </xf>
    <xf numFmtId="0" fontId="18" fillId="4" borderId="15" xfId="1" applyFont="1" applyFill="1" applyBorder="1" applyAlignment="1" applyProtection="1">
      <alignment horizontal="center" vertical="center"/>
      <protection hidden="1"/>
    </xf>
    <xf numFmtId="0" fontId="18" fillId="4" borderId="0" xfId="1" applyFont="1" applyFill="1" applyBorder="1" applyAlignment="1" applyProtection="1">
      <alignment horizontal="center" vertical="center"/>
      <protection hidden="1"/>
    </xf>
    <xf numFmtId="0" fontId="18" fillId="4" borderId="55" xfId="1" applyFont="1" applyFill="1" applyBorder="1" applyAlignment="1" applyProtection="1">
      <alignment horizontal="center" vertical="center"/>
      <protection hidden="1"/>
    </xf>
    <xf numFmtId="0" fontId="18" fillId="4" borderId="15" xfId="1" applyFont="1" applyFill="1" applyBorder="1" applyAlignment="1" applyProtection="1">
      <alignment horizontal="right" vertical="center"/>
      <protection hidden="1"/>
    </xf>
    <xf numFmtId="0" fontId="18" fillId="4" borderId="0" xfId="1" applyFont="1" applyFill="1" applyBorder="1" applyAlignment="1" applyProtection="1">
      <alignment horizontal="right" vertical="center"/>
      <protection hidden="1"/>
    </xf>
    <xf numFmtId="0" fontId="18" fillId="4" borderId="55" xfId="1" applyFont="1" applyFill="1" applyBorder="1" applyAlignment="1" applyProtection="1">
      <alignment horizontal="right" vertical="center"/>
      <protection hidden="1"/>
    </xf>
    <xf numFmtId="177" fontId="40" fillId="14" borderId="39" xfId="1" applyNumberFormat="1" applyFont="1" applyFill="1" applyBorder="1" applyAlignment="1" applyProtection="1">
      <alignment horizontal="right" vertical="center" shrinkToFit="1"/>
      <protection hidden="1"/>
    </xf>
    <xf numFmtId="177" fontId="40" fillId="14" borderId="52" xfId="1" applyNumberFormat="1" applyFont="1" applyFill="1" applyBorder="1" applyAlignment="1" applyProtection="1">
      <alignment horizontal="right" vertical="center" shrinkToFit="1"/>
      <protection hidden="1"/>
    </xf>
    <xf numFmtId="177" fontId="40" fillId="14" borderId="53" xfId="1" applyNumberFormat="1" applyFont="1" applyFill="1" applyBorder="1" applyAlignment="1" applyProtection="1">
      <alignment horizontal="right" vertical="center" shrinkToFit="1"/>
      <protection hidden="1"/>
    </xf>
    <xf numFmtId="0" fontId="52" fillId="10" borderId="15" xfId="1" applyFont="1" applyFill="1" applyBorder="1" applyAlignment="1" applyProtection="1">
      <alignment horizontal="center" vertical="center"/>
      <protection hidden="1"/>
    </xf>
    <xf numFmtId="0" fontId="52" fillId="10" borderId="55" xfId="1" applyFont="1" applyFill="1" applyBorder="1" applyAlignment="1" applyProtection="1">
      <alignment horizontal="center" vertical="center"/>
      <protection hidden="1"/>
    </xf>
    <xf numFmtId="0" fontId="53" fillId="4" borderId="15" xfId="1" applyFont="1" applyFill="1" applyBorder="1" applyAlignment="1" applyProtection="1">
      <alignment horizontal="center" vertical="center"/>
      <protection hidden="1"/>
    </xf>
    <xf numFmtId="0" fontId="53" fillId="4" borderId="55" xfId="1" applyFont="1" applyFill="1" applyBorder="1" applyAlignment="1" applyProtection="1">
      <alignment horizontal="center" vertical="center"/>
      <protection hidden="1"/>
    </xf>
    <xf numFmtId="179" fontId="39" fillId="10" borderId="39" xfId="1" applyNumberFormat="1" applyFont="1" applyFill="1" applyBorder="1" applyAlignment="1" applyProtection="1">
      <alignment horizontal="right" vertical="center" shrinkToFit="1"/>
      <protection hidden="1"/>
    </xf>
    <xf numFmtId="179" fontId="39" fillId="10" borderId="51" xfId="1" applyNumberFormat="1" applyFont="1" applyFill="1" applyBorder="1" applyAlignment="1" applyProtection="1">
      <alignment horizontal="right" vertical="center" shrinkToFit="1"/>
      <protection hidden="1"/>
    </xf>
    <xf numFmtId="177" fontId="40" fillId="15" borderId="39" xfId="1" applyNumberFormat="1" applyFont="1" applyFill="1" applyBorder="1" applyAlignment="1" applyProtection="1">
      <alignment horizontal="center" vertical="center" shrinkToFit="1"/>
      <protection locked="0"/>
    </xf>
    <xf numFmtId="177" fontId="40" fillId="15" borderId="51" xfId="1" applyNumberFormat="1" applyFont="1" applyFill="1" applyBorder="1" applyAlignment="1" applyProtection="1">
      <alignment horizontal="center" vertical="center" shrinkToFit="1"/>
      <protection locked="0"/>
    </xf>
    <xf numFmtId="0" fontId="41" fillId="16" borderId="39" xfId="1" applyNumberFormat="1" applyFont="1" applyFill="1" applyBorder="1" applyAlignment="1" applyProtection="1">
      <alignment horizontal="center" vertical="center" shrinkToFit="1"/>
      <protection locked="0"/>
    </xf>
    <xf numFmtId="0" fontId="41" fillId="16" borderId="51" xfId="1" applyNumberFormat="1" applyFont="1" applyFill="1" applyBorder="1" applyAlignment="1" applyProtection="1">
      <alignment horizontal="center" vertical="center" shrinkToFit="1"/>
      <protection locked="0"/>
    </xf>
    <xf numFmtId="0" fontId="41" fillId="17" borderId="39" xfId="1" applyNumberFormat="1" applyFont="1" applyFill="1" applyBorder="1" applyAlignment="1" applyProtection="1">
      <alignment horizontal="center" vertical="center" shrinkToFit="1"/>
      <protection hidden="1"/>
    </xf>
    <xf numFmtId="0" fontId="41" fillId="17" borderId="51" xfId="1" applyNumberFormat="1" applyFont="1" applyFill="1" applyBorder="1" applyAlignment="1" applyProtection="1">
      <alignment horizontal="center" vertical="center" shrinkToFit="1"/>
      <protection hidden="1"/>
    </xf>
    <xf numFmtId="180" fontId="39" fillId="9" borderId="39" xfId="1" applyNumberFormat="1" applyFont="1" applyFill="1" applyBorder="1" applyAlignment="1" applyProtection="1">
      <alignment horizontal="right" vertical="center" shrinkToFit="1"/>
      <protection locked="0"/>
    </xf>
    <xf numFmtId="180" fontId="39" fillId="9" borderId="51" xfId="1" applyNumberFormat="1" applyFont="1" applyFill="1" applyBorder="1" applyAlignment="1" applyProtection="1">
      <alignment horizontal="right" vertical="center" shrinkToFit="1"/>
      <protection locked="0"/>
    </xf>
    <xf numFmtId="177" fontId="40" fillId="14" borderId="51" xfId="1" applyNumberFormat="1" applyFont="1" applyFill="1" applyBorder="1" applyAlignment="1" applyProtection="1">
      <alignment horizontal="right" vertical="center" shrinkToFit="1"/>
      <protection hidden="1"/>
    </xf>
    <xf numFmtId="177" fontId="40" fillId="14" borderId="27" xfId="1" applyNumberFormat="1" applyFont="1" applyFill="1" applyBorder="1" applyAlignment="1" applyProtection="1">
      <alignment horizontal="right" vertical="center" shrinkToFit="1"/>
      <protection hidden="1"/>
    </xf>
    <xf numFmtId="177" fontId="40" fillId="14" borderId="28" xfId="1" applyNumberFormat="1" applyFont="1" applyFill="1" applyBorder="1" applyAlignment="1" applyProtection="1">
      <alignment horizontal="right" vertical="center" shrinkToFit="1"/>
      <protection hidden="1"/>
    </xf>
    <xf numFmtId="177" fontId="40" fillId="14" borderId="49" xfId="1" applyNumberFormat="1" applyFont="1" applyFill="1" applyBorder="1" applyAlignment="1" applyProtection="1">
      <alignment horizontal="right" vertical="center" shrinkToFit="1"/>
      <protection hidden="1"/>
    </xf>
    <xf numFmtId="179" fontId="39" fillId="10" borderId="27" xfId="1" applyNumberFormat="1" applyFont="1" applyFill="1" applyBorder="1" applyAlignment="1" applyProtection="1">
      <alignment horizontal="right" vertical="center" shrinkToFit="1"/>
      <protection hidden="1"/>
    </xf>
    <xf numFmtId="179" fontId="39" fillId="10" borderId="29" xfId="1" applyNumberFormat="1" applyFont="1" applyFill="1" applyBorder="1" applyAlignment="1" applyProtection="1">
      <alignment horizontal="right" vertical="center" shrinkToFit="1"/>
      <protection hidden="1"/>
    </xf>
    <xf numFmtId="177" fontId="40" fillId="15" borderId="27" xfId="1" applyNumberFormat="1" applyFont="1" applyFill="1" applyBorder="1" applyAlignment="1" applyProtection="1">
      <alignment horizontal="center" vertical="center" shrinkToFit="1"/>
      <protection locked="0"/>
    </xf>
    <xf numFmtId="177" fontId="40" fillId="15" borderId="29" xfId="1" applyNumberFormat="1" applyFont="1" applyFill="1" applyBorder="1" applyAlignment="1" applyProtection="1">
      <alignment horizontal="center" vertical="center" shrinkToFit="1"/>
      <protection locked="0"/>
    </xf>
    <xf numFmtId="0" fontId="41" fillId="16" borderId="27" xfId="1" applyNumberFormat="1" applyFont="1" applyFill="1" applyBorder="1" applyAlignment="1" applyProtection="1">
      <alignment horizontal="center" vertical="center" shrinkToFit="1"/>
      <protection locked="0"/>
    </xf>
    <xf numFmtId="0" fontId="41" fillId="16" borderId="29" xfId="1" applyNumberFormat="1" applyFont="1" applyFill="1" applyBorder="1" applyAlignment="1" applyProtection="1">
      <alignment horizontal="center" vertical="center" shrinkToFit="1"/>
      <protection locked="0"/>
    </xf>
    <xf numFmtId="0" fontId="41" fillId="17" borderId="27" xfId="1" applyNumberFormat="1" applyFont="1" applyFill="1" applyBorder="1" applyAlignment="1" applyProtection="1">
      <alignment horizontal="center" vertical="center" shrinkToFit="1"/>
      <protection hidden="1"/>
    </xf>
    <xf numFmtId="0" fontId="41" fillId="17" borderId="29" xfId="1" applyNumberFormat="1" applyFont="1" applyFill="1" applyBorder="1" applyAlignment="1" applyProtection="1">
      <alignment horizontal="center" vertical="center" shrinkToFit="1"/>
      <protection hidden="1"/>
    </xf>
    <xf numFmtId="180" fontId="39" fillId="9" borderId="27" xfId="1" applyNumberFormat="1" applyFont="1" applyFill="1" applyBorder="1" applyAlignment="1" applyProtection="1">
      <alignment horizontal="right" vertical="center" shrinkToFit="1"/>
      <protection locked="0"/>
    </xf>
    <xf numFmtId="180" fontId="39" fillId="9" borderId="29" xfId="1" applyNumberFormat="1" applyFont="1" applyFill="1" applyBorder="1" applyAlignment="1" applyProtection="1">
      <alignment horizontal="right" vertical="center" shrinkToFit="1"/>
      <protection locked="0"/>
    </xf>
    <xf numFmtId="177" fontId="40" fillId="14" borderId="29" xfId="1" applyNumberFormat="1" applyFont="1" applyFill="1" applyBorder="1" applyAlignment="1" applyProtection="1">
      <alignment horizontal="right" vertical="center" shrinkToFit="1"/>
      <protection hidden="1"/>
    </xf>
    <xf numFmtId="0" fontId="28" fillId="5" borderId="30" xfId="1" applyFont="1" applyFill="1" applyBorder="1" applyAlignment="1" applyProtection="1">
      <alignment horizontal="center" vertical="center" wrapText="1" shrinkToFit="1"/>
      <protection hidden="1"/>
    </xf>
    <xf numFmtId="0" fontId="28" fillId="5" borderId="31" xfId="1" applyFont="1" applyFill="1" applyBorder="1" applyAlignment="1" applyProtection="1">
      <alignment horizontal="center" vertical="center" wrapText="1" shrinkToFit="1"/>
      <protection hidden="1"/>
    </xf>
    <xf numFmtId="0" fontId="28" fillId="5" borderId="40" xfId="1" applyFont="1" applyFill="1" applyBorder="1" applyAlignment="1" applyProtection="1">
      <alignment horizontal="center" vertical="center" wrapText="1" shrinkToFit="1"/>
      <protection hidden="1"/>
    </xf>
    <xf numFmtId="0" fontId="28" fillId="5" borderId="41" xfId="1" applyFont="1" applyFill="1" applyBorder="1" applyAlignment="1" applyProtection="1">
      <alignment horizontal="center" vertical="center" wrapText="1" shrinkToFit="1"/>
      <protection hidden="1"/>
    </xf>
    <xf numFmtId="0" fontId="28" fillId="5" borderId="35" xfId="1" applyFont="1" applyFill="1" applyBorder="1" applyAlignment="1" applyProtection="1">
      <alignment horizontal="center" vertical="center" wrapText="1" shrinkToFit="1"/>
      <protection hidden="1"/>
    </xf>
    <xf numFmtId="0" fontId="28" fillId="5" borderId="36" xfId="1" applyFont="1" applyFill="1" applyBorder="1" applyAlignment="1" applyProtection="1">
      <alignment horizontal="center" vertical="center" wrapText="1" shrinkToFit="1"/>
      <protection hidden="1"/>
    </xf>
    <xf numFmtId="0" fontId="28" fillId="5" borderId="43" xfId="1" applyFont="1" applyFill="1" applyBorder="1" applyAlignment="1" applyProtection="1">
      <alignment horizontal="center" vertical="center" wrapText="1" shrinkToFit="1"/>
      <protection hidden="1"/>
    </xf>
    <xf numFmtId="0" fontId="28" fillId="5" borderId="44" xfId="1" applyFont="1" applyFill="1" applyBorder="1" applyAlignment="1" applyProtection="1">
      <alignment horizontal="center" vertical="center" wrapText="1" shrinkToFit="1"/>
      <protection hidden="1"/>
    </xf>
    <xf numFmtId="0" fontId="28" fillId="5" borderId="40" xfId="1" applyFont="1" applyFill="1" applyBorder="1" applyAlignment="1" applyProtection="1">
      <alignment horizontal="center" vertical="center" shrinkToFit="1"/>
      <protection hidden="1"/>
    </xf>
    <xf numFmtId="0" fontId="28" fillId="5" borderId="41" xfId="1" applyFont="1" applyFill="1" applyBorder="1" applyAlignment="1" applyProtection="1">
      <alignment horizontal="center" vertical="center" shrinkToFit="1"/>
      <protection hidden="1"/>
    </xf>
    <xf numFmtId="179" fontId="39" fillId="10" borderId="20" xfId="1" applyNumberFormat="1" applyFont="1" applyFill="1" applyBorder="1" applyAlignment="1" applyProtection="1">
      <alignment horizontal="right" vertical="center" shrinkToFit="1"/>
      <protection hidden="1"/>
    </xf>
    <xf numFmtId="179" fontId="39" fillId="10" borderId="22" xfId="1" applyNumberFormat="1" applyFont="1" applyFill="1" applyBorder="1" applyAlignment="1" applyProtection="1">
      <alignment horizontal="right" vertical="center" shrinkToFit="1"/>
      <protection hidden="1"/>
    </xf>
    <xf numFmtId="177" fontId="40" fillId="15" borderId="20" xfId="1" applyNumberFormat="1" applyFont="1" applyFill="1" applyBorder="1" applyAlignment="1" applyProtection="1">
      <alignment horizontal="center" vertical="center" shrinkToFit="1"/>
      <protection locked="0"/>
    </xf>
    <xf numFmtId="177" fontId="40" fillId="15" borderId="22" xfId="1" applyNumberFormat="1" applyFont="1" applyFill="1" applyBorder="1" applyAlignment="1" applyProtection="1">
      <alignment horizontal="center" vertical="center" shrinkToFit="1"/>
      <protection locked="0"/>
    </xf>
    <xf numFmtId="0" fontId="41" fillId="16" borderId="20" xfId="1" applyNumberFormat="1" applyFont="1" applyFill="1" applyBorder="1" applyAlignment="1" applyProtection="1">
      <alignment horizontal="center" vertical="center" shrinkToFit="1"/>
      <protection locked="0"/>
    </xf>
    <xf numFmtId="0" fontId="41" fillId="16" borderId="22" xfId="1" applyNumberFormat="1" applyFont="1" applyFill="1" applyBorder="1" applyAlignment="1" applyProtection="1">
      <alignment horizontal="center" vertical="center" shrinkToFit="1"/>
      <protection locked="0"/>
    </xf>
    <xf numFmtId="0" fontId="41" fillId="17" borderId="20" xfId="1" applyNumberFormat="1" applyFont="1" applyFill="1" applyBorder="1" applyAlignment="1" applyProtection="1">
      <alignment horizontal="center" vertical="center" shrinkToFit="1"/>
      <protection hidden="1"/>
    </xf>
    <xf numFmtId="0" fontId="41" fillId="17" borderId="22" xfId="1" applyNumberFormat="1" applyFont="1" applyFill="1" applyBorder="1" applyAlignment="1" applyProtection="1">
      <alignment horizontal="center" vertical="center" shrinkToFit="1"/>
      <protection hidden="1"/>
    </xf>
    <xf numFmtId="180" fontId="39" fillId="9" borderId="20" xfId="1" applyNumberFormat="1" applyFont="1" applyFill="1" applyBorder="1" applyAlignment="1" applyProtection="1">
      <alignment horizontal="right" vertical="center" shrinkToFit="1"/>
      <protection locked="0"/>
    </xf>
    <xf numFmtId="180" fontId="39" fillId="9" borderId="22" xfId="1" applyNumberFormat="1" applyFont="1" applyFill="1" applyBorder="1" applyAlignment="1" applyProtection="1">
      <alignment horizontal="right" vertical="center" shrinkToFit="1"/>
      <protection locked="0"/>
    </xf>
    <xf numFmtId="177" fontId="40" fillId="14" borderId="20" xfId="1" applyNumberFormat="1" applyFont="1" applyFill="1" applyBorder="1" applyAlignment="1" applyProtection="1">
      <alignment horizontal="right" vertical="center" shrinkToFit="1"/>
      <protection hidden="1"/>
    </xf>
    <xf numFmtId="177" fontId="40" fillId="14" borderId="22" xfId="1" applyNumberFormat="1" applyFont="1" applyFill="1" applyBorder="1" applyAlignment="1" applyProtection="1">
      <alignment horizontal="right" vertical="center" shrinkToFit="1"/>
      <protection hidden="1"/>
    </xf>
    <xf numFmtId="177" fontId="40" fillId="14" borderId="21" xfId="1" applyNumberFormat="1" applyFont="1" applyFill="1" applyBorder="1" applyAlignment="1" applyProtection="1">
      <alignment horizontal="right" vertical="center" shrinkToFit="1"/>
      <protection hidden="1"/>
    </xf>
    <xf numFmtId="177" fontId="40" fillId="14" borderId="25" xfId="1" applyNumberFormat="1" applyFont="1" applyFill="1" applyBorder="1" applyAlignment="1" applyProtection="1">
      <alignment horizontal="right" vertical="center" shrinkToFit="1"/>
      <protection hidden="1"/>
    </xf>
    <xf numFmtId="0" fontId="29" fillId="5" borderId="32" xfId="1" applyFont="1" applyFill="1" applyBorder="1" applyAlignment="1" applyProtection="1">
      <alignment horizontal="center" vertical="center" wrapText="1" shrinkToFit="1"/>
      <protection hidden="1"/>
    </xf>
    <xf numFmtId="0" fontId="28" fillId="5" borderId="42" xfId="1" applyFont="1" applyFill="1" applyBorder="1" applyAlignment="1" applyProtection="1">
      <alignment horizontal="center" vertical="center" shrinkToFit="1"/>
      <protection hidden="1"/>
    </xf>
    <xf numFmtId="0" fontId="28" fillId="5" borderId="42" xfId="1" applyFont="1" applyFill="1" applyBorder="1" applyAlignment="1" applyProtection="1">
      <alignment horizontal="center" vertical="center" wrapText="1" shrinkToFit="1"/>
      <protection hidden="1"/>
    </xf>
    <xf numFmtId="0" fontId="31" fillId="5" borderId="32" xfId="1" applyFont="1" applyFill="1" applyBorder="1" applyAlignment="1" applyProtection="1">
      <alignment horizontal="center" vertical="center" wrapText="1" shrinkToFit="1"/>
      <protection hidden="1"/>
    </xf>
    <xf numFmtId="0" fontId="26" fillId="5" borderId="42" xfId="1" applyFont="1" applyFill="1" applyBorder="1" applyAlignment="1" applyProtection="1">
      <alignment horizontal="center" vertical="center" wrapText="1" shrinkToFit="1"/>
      <protection hidden="1"/>
    </xf>
    <xf numFmtId="0" fontId="26" fillId="12" borderId="19" xfId="1" applyFont="1" applyFill="1" applyBorder="1" applyAlignment="1" applyProtection="1">
      <alignment horizontal="center" wrapText="1" shrinkToFit="1"/>
      <protection hidden="1"/>
    </xf>
    <xf numFmtId="0" fontId="26" fillId="12" borderId="26" xfId="1" applyFont="1" applyFill="1" applyBorder="1" applyAlignment="1" applyProtection="1">
      <alignment horizontal="center" shrinkToFit="1"/>
      <protection hidden="1"/>
    </xf>
    <xf numFmtId="0" fontId="26" fillId="12" borderId="37" xfId="1" applyFont="1" applyFill="1" applyBorder="1" applyAlignment="1" applyProtection="1">
      <alignment horizontal="center" shrinkToFit="1"/>
      <protection hidden="1"/>
    </xf>
    <xf numFmtId="0" fontId="26" fillId="12" borderId="20" xfId="1" applyFont="1" applyFill="1" applyBorder="1" applyAlignment="1" applyProtection="1">
      <alignment horizontal="center" shrinkToFit="1"/>
      <protection hidden="1"/>
    </xf>
    <xf numFmtId="0" fontId="26" fillId="12" borderId="21" xfId="1" applyFont="1" applyFill="1" applyBorder="1" applyAlignment="1" applyProtection="1">
      <alignment horizontal="center" shrinkToFit="1"/>
      <protection hidden="1"/>
    </xf>
    <xf numFmtId="0" fontId="26" fillId="12" borderId="22" xfId="1" applyFont="1" applyFill="1" applyBorder="1" applyAlignment="1" applyProtection="1">
      <alignment horizontal="center" shrinkToFit="1"/>
      <protection hidden="1"/>
    </xf>
    <xf numFmtId="0" fontId="26" fillId="12" borderId="23" xfId="1" applyFont="1" applyFill="1" applyBorder="1" applyAlignment="1" applyProtection="1">
      <alignment horizontal="center" wrapText="1" shrinkToFit="1"/>
      <protection hidden="1"/>
    </xf>
    <xf numFmtId="0" fontId="26" fillId="12" borderId="24" xfId="1" applyFont="1" applyFill="1" applyBorder="1" applyAlignment="1" applyProtection="1">
      <alignment horizontal="center" shrinkToFit="1"/>
      <protection hidden="1"/>
    </xf>
    <xf numFmtId="0" fontId="26" fillId="12" borderId="33" xfId="1" applyFont="1" applyFill="1" applyBorder="1" applyAlignment="1" applyProtection="1">
      <alignment horizontal="center" shrinkToFit="1"/>
      <protection hidden="1"/>
    </xf>
    <xf numFmtId="0" fontId="26" fillId="12" borderId="34" xfId="1" applyFont="1" applyFill="1" applyBorder="1" applyAlignment="1" applyProtection="1">
      <alignment horizontal="center" shrinkToFit="1"/>
      <protection hidden="1"/>
    </xf>
    <xf numFmtId="0" fontId="26" fillId="12" borderId="40" xfId="1" applyFont="1" applyFill="1" applyBorder="1" applyAlignment="1" applyProtection="1">
      <alignment horizontal="center" shrinkToFit="1"/>
      <protection hidden="1"/>
    </xf>
    <xf numFmtId="0" fontId="26" fillId="12" borderId="41" xfId="1" applyFont="1" applyFill="1" applyBorder="1" applyAlignment="1" applyProtection="1">
      <alignment horizontal="center" shrinkToFit="1"/>
      <protection hidden="1"/>
    </xf>
    <xf numFmtId="0" fontId="26" fillId="12" borderId="20" xfId="1" applyFont="1" applyFill="1" applyBorder="1" applyAlignment="1" applyProtection="1">
      <alignment horizontal="center" vertical="center" wrapText="1" shrinkToFit="1"/>
      <protection hidden="1"/>
    </xf>
    <xf numFmtId="0" fontId="26" fillId="12" borderId="21" xfId="1" applyFont="1" applyFill="1" applyBorder="1" applyAlignment="1" applyProtection="1">
      <alignment horizontal="center" vertical="center" wrapText="1" shrinkToFit="1"/>
      <protection hidden="1"/>
    </xf>
    <xf numFmtId="0" fontId="26" fillId="12" borderId="25" xfId="1" applyFont="1" applyFill="1" applyBorder="1" applyAlignment="1" applyProtection="1">
      <alignment horizontal="center" vertical="center" wrapText="1" shrinkToFit="1"/>
      <protection hidden="1"/>
    </xf>
    <xf numFmtId="0" fontId="28" fillId="5" borderId="27" xfId="1" applyFont="1" applyFill="1" applyBorder="1" applyAlignment="1" applyProtection="1">
      <alignment horizontal="center" shrinkToFit="1"/>
      <protection hidden="1"/>
    </xf>
    <xf numFmtId="0" fontId="28" fillId="5" borderId="28" xfId="1" applyFont="1" applyFill="1" applyBorder="1" applyAlignment="1" applyProtection="1">
      <alignment horizontal="center" shrinkToFit="1"/>
      <protection hidden="1"/>
    </xf>
    <xf numFmtId="0" fontId="28" fillId="5" borderId="29" xfId="1" applyFont="1" applyFill="1" applyBorder="1" applyAlignment="1" applyProtection="1">
      <alignment horizontal="center" shrinkToFit="1"/>
      <protection hidden="1"/>
    </xf>
    <xf numFmtId="0" fontId="28" fillId="5" borderId="30" xfId="1" applyFont="1" applyFill="1" applyBorder="1" applyAlignment="1" applyProtection="1">
      <alignment horizontal="center" shrinkToFit="1"/>
      <protection hidden="1"/>
    </xf>
    <xf numFmtId="0" fontId="28" fillId="5" borderId="31" xfId="1" applyFont="1" applyFill="1" applyBorder="1" applyAlignment="1" applyProtection="1">
      <alignment horizontal="center" shrinkToFit="1"/>
      <protection hidden="1"/>
    </xf>
    <xf numFmtId="0" fontId="28" fillId="5" borderId="30" xfId="1" applyFont="1" applyFill="1" applyBorder="1" applyAlignment="1" applyProtection="1">
      <alignment horizontal="center" vertical="center" shrinkToFit="1"/>
      <protection hidden="1"/>
    </xf>
    <xf numFmtId="0" fontId="28" fillId="5" borderId="31" xfId="1" applyFont="1" applyFill="1" applyBorder="1" applyAlignment="1" applyProtection="1">
      <alignment horizontal="center" vertical="center" shrinkToFit="1"/>
      <protection hidden="1"/>
    </xf>
    <xf numFmtId="0" fontId="4" fillId="3" borderId="2" xfId="1" applyNumberFormat="1" applyFont="1" applyFill="1" applyBorder="1" applyAlignment="1" applyProtection="1">
      <alignment horizontal="center" shrinkToFit="1"/>
      <protection hidden="1"/>
    </xf>
    <xf numFmtId="0" fontId="4" fillId="3" borderId="128" xfId="1" applyNumberFormat="1" applyFont="1" applyFill="1" applyBorder="1" applyAlignment="1" applyProtection="1">
      <alignment horizontal="center" shrinkToFit="1"/>
      <protection hidden="1"/>
    </xf>
    <xf numFmtId="0" fontId="3" fillId="10" borderId="129" xfId="1" applyFont="1" applyFill="1" applyBorder="1" applyAlignment="1" applyProtection="1">
      <alignment horizontal="right" vertical="top"/>
      <protection hidden="1"/>
    </xf>
    <xf numFmtId="0" fontId="25" fillId="11" borderId="130" xfId="1" applyNumberFormat="1" applyFont="1" applyFill="1" applyBorder="1" applyAlignment="1" applyProtection="1">
      <alignment horizontal="center" vertical="center" shrinkToFit="1"/>
      <protection hidden="1"/>
    </xf>
    <xf numFmtId="0" fontId="25" fillId="11" borderId="130" xfId="1" applyFont="1" applyFill="1" applyBorder="1" applyAlignment="1" applyProtection="1">
      <alignment horizontal="center" vertical="center" shrinkToFit="1"/>
      <protection hidden="1"/>
    </xf>
    <xf numFmtId="0" fontId="10" fillId="3" borderId="87" xfId="1" applyFont="1" applyFill="1" applyBorder="1" applyAlignment="1" applyProtection="1">
      <alignment horizontal="right" vertical="top"/>
      <protection hidden="1"/>
    </xf>
    <xf numFmtId="0" fontId="10" fillId="3" borderId="88" xfId="1" applyFont="1" applyFill="1" applyBorder="1" applyAlignment="1" applyProtection="1">
      <alignment horizontal="right" vertical="top"/>
      <protection hidden="1"/>
    </xf>
    <xf numFmtId="0" fontId="12" fillId="7" borderId="131" xfId="1" applyNumberFormat="1" applyFont="1" applyFill="1" applyBorder="1" applyAlignment="1" applyProtection="1">
      <alignment horizontal="center" shrinkToFit="1"/>
      <protection hidden="1"/>
    </xf>
    <xf numFmtId="0" fontId="12" fillId="7" borderId="132" xfId="1" applyNumberFormat="1" applyFont="1" applyFill="1" applyBorder="1" applyAlignment="1" applyProtection="1">
      <alignment horizontal="center" shrinkToFit="1"/>
      <protection hidden="1"/>
    </xf>
    <xf numFmtId="0" fontId="12" fillId="7" borderId="133" xfId="1" applyNumberFormat="1" applyFont="1" applyFill="1" applyBorder="1" applyAlignment="1" applyProtection="1">
      <alignment horizontal="center" shrinkToFit="1"/>
      <protection hidden="1"/>
    </xf>
    <xf numFmtId="0" fontId="12" fillId="7" borderId="134" xfId="1" applyNumberFormat="1" applyFont="1" applyFill="1" applyBorder="1" applyAlignment="1" applyProtection="1">
      <alignment horizontal="center" shrinkToFit="1"/>
      <protection hidden="1"/>
    </xf>
    <xf numFmtId="0" fontId="12" fillId="7" borderId="135" xfId="1" applyNumberFormat="1" applyFont="1" applyFill="1" applyBorder="1" applyAlignment="1" applyProtection="1">
      <alignment horizontal="center" shrinkToFit="1"/>
      <protection hidden="1"/>
    </xf>
    <xf numFmtId="0" fontId="12" fillId="22" borderId="136" xfId="1" applyNumberFormat="1" applyFont="1" applyFill="1" applyBorder="1" applyAlignment="1" applyProtection="1">
      <alignment horizontal="center" shrinkToFit="1"/>
      <protection hidden="1"/>
    </xf>
    <xf numFmtId="0" fontId="12" fillId="22" borderId="134" xfId="1" applyNumberFormat="1" applyFont="1" applyFill="1" applyBorder="1" applyAlignment="1" applyProtection="1">
      <alignment horizontal="center" shrinkToFit="1"/>
      <protection hidden="1"/>
    </xf>
    <xf numFmtId="0" fontId="12" fillId="22" borderId="135" xfId="1" applyNumberFormat="1" applyFont="1" applyFill="1" applyBorder="1" applyAlignment="1" applyProtection="1">
      <alignment horizontal="center" shrinkToFit="1"/>
      <protection hidden="1"/>
    </xf>
    <xf numFmtId="0" fontId="12" fillId="7" borderId="136" xfId="1" applyNumberFormat="1" applyFont="1" applyFill="1" applyBorder="1" applyAlignment="1" applyProtection="1">
      <alignment horizontal="center" shrinkToFit="1"/>
      <protection hidden="1"/>
    </xf>
  </cellXfs>
  <cellStyles count="8">
    <cellStyle name="ハイパーリンク" xfId="2" builtinId="8"/>
    <cellStyle name="ハイパーリンク 2" xfId="4"/>
    <cellStyle name="標準" xfId="0" builtinId="0"/>
    <cellStyle name="標準 2" xfId="5"/>
    <cellStyle name="標準 3" xfId="6"/>
    <cellStyle name="標準 4" xfId="7"/>
    <cellStyle name="標準 5" xfId="3"/>
    <cellStyle name="標準_(UL)三次方程式実根解mini (version 1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69</xdr:row>
      <xdr:rowOff>161192</xdr:rowOff>
    </xdr:from>
    <xdr:to>
      <xdr:col>25</xdr:col>
      <xdr:colOff>87546</xdr:colOff>
      <xdr:row>74</xdr:row>
      <xdr:rowOff>91501</xdr:rowOff>
    </xdr:to>
    <xdr:grpSp>
      <xdr:nvGrpSpPr>
        <xdr:cNvPr id="2" name="グループ化 1"/>
        <xdr:cNvGrpSpPr/>
      </xdr:nvGrpSpPr>
      <xdr:grpSpPr>
        <a:xfrm>
          <a:off x="4032250" y="11638817"/>
          <a:ext cx="2206859" cy="803434"/>
          <a:chOff x="4143246" y="3655594"/>
          <a:chExt cx="2205027" cy="772905"/>
        </a:xfrm>
      </xdr:grpSpPr>
      <xdr:grpSp>
        <xdr:nvGrpSpPr>
          <xdr:cNvPr id="3" name="Group 189"/>
          <xdr:cNvGrpSpPr>
            <a:grpSpLocks/>
          </xdr:cNvGrpSpPr>
        </xdr:nvGrpSpPr>
        <xdr:grpSpPr bwMode="auto">
          <a:xfrm>
            <a:off x="4143246" y="3655594"/>
            <a:ext cx="867083" cy="772905"/>
            <a:chOff x="451" y="397"/>
            <a:chExt cx="89" cy="80"/>
          </a:xfrm>
        </xdr:grpSpPr>
        <xdr:sp macro="" textlink="">
          <xdr:nvSpPr>
            <xdr:cNvPr id="19" name="Rectangle 36"/>
            <xdr:cNvSpPr>
              <a:spLocks noChangeArrowheads="1"/>
            </xdr:cNvSpPr>
          </xdr:nvSpPr>
          <xdr:spPr bwMode="auto">
            <a:xfrm>
              <a:off x="470" y="444"/>
              <a:ext cx="13" cy="18"/>
            </a:xfrm>
            <a:prstGeom prst="rect">
              <a:avLst/>
            </a:prstGeom>
            <a:noFill/>
            <a:ln w="15875">
              <a:solidFill>
                <a:srgbClr val="000000"/>
              </a:solidFill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20" name="Rectangle 37"/>
            <xdr:cNvSpPr>
              <a:spLocks noChangeArrowheads="1"/>
            </xdr:cNvSpPr>
          </xdr:nvSpPr>
          <xdr:spPr bwMode="auto">
            <a:xfrm>
              <a:off x="470" y="412"/>
              <a:ext cx="13" cy="18"/>
            </a:xfrm>
            <a:prstGeom prst="rect">
              <a:avLst/>
            </a:prstGeom>
            <a:noFill/>
            <a:ln w="15875">
              <a:solidFill>
                <a:srgbClr val="000000"/>
              </a:solidFill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21" name="Line 38"/>
            <xdr:cNvSpPr>
              <a:spLocks noChangeShapeType="1"/>
            </xdr:cNvSpPr>
          </xdr:nvSpPr>
          <xdr:spPr bwMode="auto">
            <a:xfrm>
              <a:off x="477" y="398"/>
              <a:ext cx="0" cy="14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2" name="Line 39"/>
            <xdr:cNvSpPr>
              <a:spLocks noChangeShapeType="1"/>
            </xdr:cNvSpPr>
          </xdr:nvSpPr>
          <xdr:spPr bwMode="auto">
            <a:xfrm>
              <a:off x="477" y="430"/>
              <a:ext cx="0" cy="14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3" name="Line 40"/>
            <xdr:cNvSpPr>
              <a:spLocks noChangeShapeType="1"/>
            </xdr:cNvSpPr>
          </xdr:nvSpPr>
          <xdr:spPr bwMode="auto">
            <a:xfrm>
              <a:off x="477" y="463"/>
              <a:ext cx="0" cy="13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4" name="Line 41"/>
            <xdr:cNvSpPr>
              <a:spLocks noChangeShapeType="1"/>
            </xdr:cNvSpPr>
          </xdr:nvSpPr>
          <xdr:spPr bwMode="auto">
            <a:xfrm>
              <a:off x="452" y="476"/>
              <a:ext cx="87" cy="0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5" name="Line 42"/>
            <xdr:cNvSpPr>
              <a:spLocks noChangeShapeType="1"/>
            </xdr:cNvSpPr>
          </xdr:nvSpPr>
          <xdr:spPr bwMode="auto">
            <a:xfrm>
              <a:off x="451" y="398"/>
              <a:ext cx="88" cy="0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6" name="Line 43"/>
            <xdr:cNvSpPr>
              <a:spLocks noChangeShapeType="1"/>
            </xdr:cNvSpPr>
          </xdr:nvSpPr>
          <xdr:spPr bwMode="auto">
            <a:xfrm>
              <a:off x="488" y="438"/>
              <a:ext cx="51" cy="0"/>
            </a:xfrm>
            <a:prstGeom prst="line">
              <a:avLst/>
            </a:prstGeom>
            <a:noFill/>
            <a:ln w="63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7" name="Line 44"/>
            <xdr:cNvSpPr>
              <a:spLocks noChangeShapeType="1"/>
            </xdr:cNvSpPr>
          </xdr:nvSpPr>
          <xdr:spPr bwMode="auto">
            <a:xfrm>
              <a:off x="520" y="437"/>
              <a:ext cx="0" cy="4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 type="triangle" w="sm" len="med"/>
              <a:tailEnd type="triangle" w="sm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8" name="Line 45"/>
            <xdr:cNvSpPr>
              <a:spLocks noChangeShapeType="1"/>
            </xdr:cNvSpPr>
          </xdr:nvSpPr>
          <xdr:spPr bwMode="auto">
            <a:xfrm>
              <a:off x="520" y="397"/>
              <a:ext cx="0" cy="4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 type="triangle" w="sm" len="med"/>
              <a:tailEnd type="triangle" w="sm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9" name="Text Box 46"/>
            <xdr:cNvSpPr txBox="1">
              <a:spLocks noChangeArrowheads="1"/>
            </xdr:cNvSpPr>
          </xdr:nvSpPr>
          <xdr:spPr bwMode="auto">
            <a:xfrm>
              <a:off x="489" y="439"/>
              <a:ext cx="18" cy="22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27432" tIns="32004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1100" b="0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Z</a:t>
              </a:r>
              <a:r>
                <a:rPr lang="en-US" altLang="ja-JP" sz="1200" b="0" i="0" strike="noStrike" baseline="-25000">
                  <a:solidFill>
                    <a:srgbClr val="000000"/>
                  </a:solidFill>
                  <a:latin typeface="Times New Roman"/>
                  <a:cs typeface="Times New Roman"/>
                </a:rPr>
                <a:t>2</a:t>
              </a:r>
            </a:p>
          </xdr:txBody>
        </xdr:sp>
        <xdr:sp macro="" textlink="">
          <xdr:nvSpPr>
            <xdr:cNvPr id="30" name="Text Box 47"/>
            <xdr:cNvSpPr txBox="1">
              <a:spLocks noChangeArrowheads="1"/>
            </xdr:cNvSpPr>
          </xdr:nvSpPr>
          <xdr:spPr bwMode="auto">
            <a:xfrm>
              <a:off x="522" y="448"/>
              <a:ext cx="18" cy="22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27432" tIns="32004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1100" b="0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E</a:t>
              </a:r>
              <a:r>
                <a:rPr lang="en-US" altLang="ja-JP" sz="1200" b="0" i="0" strike="noStrike" baseline="-25000">
                  <a:solidFill>
                    <a:srgbClr val="000000"/>
                  </a:solidFill>
                  <a:latin typeface="Times New Roman"/>
                  <a:cs typeface="Times New Roman"/>
                </a:rPr>
                <a:t>2</a:t>
              </a:r>
            </a:p>
          </xdr:txBody>
        </xdr:sp>
        <xdr:sp macro="" textlink="">
          <xdr:nvSpPr>
            <xdr:cNvPr id="31" name="Text Box 48"/>
            <xdr:cNvSpPr txBox="1">
              <a:spLocks noChangeArrowheads="1"/>
            </xdr:cNvSpPr>
          </xdr:nvSpPr>
          <xdr:spPr bwMode="auto">
            <a:xfrm>
              <a:off x="489" y="408"/>
              <a:ext cx="18" cy="22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27432" tIns="32004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1100" b="0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Z</a:t>
              </a:r>
              <a:r>
                <a:rPr lang="en-US" altLang="ja-JP" sz="1200" b="0" i="0" strike="noStrike" baseline="-25000">
                  <a:solidFill>
                    <a:srgbClr val="000000"/>
                  </a:solidFill>
                  <a:latin typeface="Times New Roman"/>
                  <a:cs typeface="Times New Roman"/>
                </a:rPr>
                <a:t>1</a:t>
              </a:r>
            </a:p>
          </xdr:txBody>
        </xdr:sp>
        <xdr:sp macro="" textlink="">
          <xdr:nvSpPr>
            <xdr:cNvPr id="32" name="Text Box 49"/>
            <xdr:cNvSpPr txBox="1">
              <a:spLocks noChangeArrowheads="1"/>
            </xdr:cNvSpPr>
          </xdr:nvSpPr>
          <xdr:spPr bwMode="auto">
            <a:xfrm>
              <a:off x="522" y="408"/>
              <a:ext cx="18" cy="22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27432" tIns="32004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1100" b="0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E</a:t>
              </a:r>
              <a:r>
                <a:rPr lang="en-US" altLang="ja-JP" sz="1200" b="0" i="0" strike="noStrike" baseline="-25000">
                  <a:solidFill>
                    <a:srgbClr val="000000"/>
                  </a:solidFill>
                  <a:latin typeface="Times New Roman"/>
                  <a:cs typeface="Times New Roman"/>
                </a:rPr>
                <a:t>1</a:t>
              </a:r>
            </a:p>
          </xdr:txBody>
        </xdr:sp>
      </xdr:grpSp>
      <xdr:grpSp>
        <xdr:nvGrpSpPr>
          <xdr:cNvPr id="4" name="Group 190"/>
          <xdr:cNvGrpSpPr>
            <a:grpSpLocks/>
          </xdr:cNvGrpSpPr>
        </xdr:nvGrpSpPr>
        <xdr:grpSpPr bwMode="auto">
          <a:xfrm>
            <a:off x="5236402" y="3655614"/>
            <a:ext cx="1111871" cy="763384"/>
            <a:chOff x="563" y="397"/>
            <a:chExt cx="118" cy="79"/>
          </a:xfrm>
        </xdr:grpSpPr>
        <xdr:sp macro="" textlink="">
          <xdr:nvSpPr>
            <xdr:cNvPr id="5" name="Rectangle 51"/>
            <xdr:cNvSpPr>
              <a:spLocks noChangeArrowheads="1"/>
            </xdr:cNvSpPr>
          </xdr:nvSpPr>
          <xdr:spPr bwMode="auto">
            <a:xfrm>
              <a:off x="642" y="419"/>
              <a:ext cx="12" cy="18"/>
            </a:xfrm>
            <a:prstGeom prst="rect">
              <a:avLst/>
            </a:prstGeom>
            <a:noFill/>
            <a:ln w="15875">
              <a:solidFill>
                <a:srgbClr val="000000"/>
              </a:solidFill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6" name="Line 52"/>
            <xdr:cNvSpPr>
              <a:spLocks noChangeShapeType="1"/>
            </xdr:cNvSpPr>
          </xdr:nvSpPr>
          <xdr:spPr bwMode="auto">
            <a:xfrm>
              <a:off x="648" y="398"/>
              <a:ext cx="0" cy="21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7" name="Line 53"/>
            <xdr:cNvSpPr>
              <a:spLocks noChangeShapeType="1"/>
            </xdr:cNvSpPr>
          </xdr:nvSpPr>
          <xdr:spPr bwMode="auto">
            <a:xfrm>
              <a:off x="648" y="437"/>
              <a:ext cx="0" cy="39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8" name="Line 54"/>
            <xdr:cNvSpPr>
              <a:spLocks noChangeShapeType="1"/>
            </xdr:cNvSpPr>
          </xdr:nvSpPr>
          <xdr:spPr bwMode="auto">
            <a:xfrm>
              <a:off x="564" y="476"/>
              <a:ext cx="117" cy="0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9" name="Line 55"/>
            <xdr:cNvSpPr>
              <a:spLocks noChangeShapeType="1"/>
            </xdr:cNvSpPr>
          </xdr:nvSpPr>
          <xdr:spPr bwMode="auto">
            <a:xfrm>
              <a:off x="563" y="398"/>
              <a:ext cx="118" cy="0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0" name="Text Box 56"/>
            <xdr:cNvSpPr txBox="1">
              <a:spLocks noChangeArrowheads="1"/>
            </xdr:cNvSpPr>
          </xdr:nvSpPr>
          <xdr:spPr bwMode="auto">
            <a:xfrm>
              <a:off x="657" y="408"/>
              <a:ext cx="17" cy="22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27432" tIns="32004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1100" b="0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Z</a:t>
              </a:r>
              <a:r>
                <a:rPr lang="en-US" altLang="ja-JP" sz="1200" b="0" i="0" strike="noStrike" baseline="-25000">
                  <a:solidFill>
                    <a:srgbClr val="000000"/>
                  </a:solidFill>
                  <a:latin typeface="Times New Roman"/>
                  <a:cs typeface="Times New Roman"/>
                </a:rPr>
                <a:t>2</a:t>
              </a:r>
            </a:p>
          </xdr:txBody>
        </xdr:sp>
        <xdr:sp macro="" textlink="">
          <xdr:nvSpPr>
            <xdr:cNvPr id="11" name="Rectangle 57"/>
            <xdr:cNvSpPr>
              <a:spLocks noChangeArrowheads="1"/>
            </xdr:cNvSpPr>
          </xdr:nvSpPr>
          <xdr:spPr bwMode="auto">
            <a:xfrm>
              <a:off x="590" y="419"/>
              <a:ext cx="12" cy="18"/>
            </a:xfrm>
            <a:prstGeom prst="rect">
              <a:avLst/>
            </a:prstGeom>
            <a:noFill/>
            <a:ln w="15875">
              <a:solidFill>
                <a:srgbClr val="000000"/>
              </a:solidFill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2" name="Line 58"/>
            <xdr:cNvSpPr>
              <a:spLocks noChangeShapeType="1"/>
            </xdr:cNvSpPr>
          </xdr:nvSpPr>
          <xdr:spPr bwMode="auto">
            <a:xfrm>
              <a:off x="596" y="397"/>
              <a:ext cx="0" cy="22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3" name="Line 59"/>
            <xdr:cNvSpPr>
              <a:spLocks noChangeShapeType="1"/>
            </xdr:cNvSpPr>
          </xdr:nvSpPr>
          <xdr:spPr bwMode="auto">
            <a:xfrm>
              <a:off x="596" y="437"/>
              <a:ext cx="0" cy="38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4" name="Text Box 60"/>
            <xdr:cNvSpPr txBox="1">
              <a:spLocks noChangeArrowheads="1"/>
            </xdr:cNvSpPr>
          </xdr:nvSpPr>
          <xdr:spPr bwMode="auto">
            <a:xfrm>
              <a:off x="606" y="408"/>
              <a:ext cx="17" cy="22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27432" tIns="32004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1100" b="0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Z</a:t>
              </a:r>
              <a:r>
                <a:rPr lang="en-US" altLang="ja-JP" sz="1200" b="0" i="0" strike="noStrike" baseline="-25000">
                  <a:solidFill>
                    <a:srgbClr val="000000"/>
                  </a:solidFill>
                  <a:latin typeface="Times New Roman"/>
                  <a:cs typeface="Times New Roman"/>
                </a:rPr>
                <a:t>1</a:t>
              </a:r>
            </a:p>
          </xdr:txBody>
        </xdr:sp>
        <xdr:sp macro="" textlink="">
          <xdr:nvSpPr>
            <xdr:cNvPr id="15" name="Line 61"/>
            <xdr:cNvSpPr>
              <a:spLocks noChangeShapeType="1"/>
            </xdr:cNvSpPr>
          </xdr:nvSpPr>
          <xdr:spPr bwMode="auto">
            <a:xfrm>
              <a:off x="657" y="449"/>
              <a:ext cx="0" cy="2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 type="triangle" w="sm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6" name="Text Box 62"/>
            <xdr:cNvSpPr txBox="1">
              <a:spLocks noChangeArrowheads="1"/>
            </xdr:cNvSpPr>
          </xdr:nvSpPr>
          <xdr:spPr bwMode="auto">
            <a:xfrm>
              <a:off x="611" y="448"/>
              <a:ext cx="13" cy="22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27432" tIns="32004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1100" b="0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I</a:t>
              </a:r>
              <a:r>
                <a:rPr lang="en-US" altLang="ja-JP" sz="1200" b="0" i="0" strike="noStrike" baseline="-25000">
                  <a:solidFill>
                    <a:srgbClr val="000000"/>
                  </a:solidFill>
                  <a:latin typeface="Times New Roman"/>
                  <a:cs typeface="Times New Roman"/>
                </a:rPr>
                <a:t>1</a:t>
              </a:r>
            </a:p>
          </xdr:txBody>
        </xdr:sp>
        <xdr:sp macro="" textlink="">
          <xdr:nvSpPr>
            <xdr:cNvPr id="17" name="Line 63"/>
            <xdr:cNvSpPr>
              <a:spLocks noChangeShapeType="1"/>
            </xdr:cNvSpPr>
          </xdr:nvSpPr>
          <xdr:spPr bwMode="auto">
            <a:xfrm>
              <a:off x="605" y="449"/>
              <a:ext cx="0" cy="2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 type="triangle" w="sm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8" name="Text Box 64"/>
            <xdr:cNvSpPr txBox="1">
              <a:spLocks noChangeArrowheads="1"/>
            </xdr:cNvSpPr>
          </xdr:nvSpPr>
          <xdr:spPr bwMode="auto">
            <a:xfrm>
              <a:off x="660" y="447"/>
              <a:ext cx="13" cy="22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27432" tIns="32004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1100" b="0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I</a:t>
              </a:r>
              <a:r>
                <a:rPr lang="en-US" altLang="ja-JP" sz="1200" b="0" i="0" strike="noStrike" baseline="-25000">
                  <a:solidFill>
                    <a:srgbClr val="000000"/>
                  </a:solidFill>
                  <a:latin typeface="Times New Roman"/>
                  <a:cs typeface="Times New Roman"/>
                </a:rPr>
                <a:t>2</a:t>
              </a:r>
            </a:p>
          </xdr:txBody>
        </xdr:sp>
      </xdr:grpSp>
    </xdr:grpSp>
    <xdr:clientData fLock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CS/Old/REC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"/>
      <sheetName val="別表"/>
      <sheetName val="提出"/>
      <sheetName val="原価"/>
      <sheetName val="引込"/>
      <sheetName val="受変"/>
      <sheetName val="発電"/>
      <sheetName val="低幹"/>
      <sheetName val="動配"/>
      <sheetName val="照差"/>
      <sheetName val="非誘"/>
      <sheetName val="火煙"/>
      <sheetName val="雷保"/>
      <sheetName val="電話"/>
      <sheetName val="放送"/>
      <sheetName val="TV"/>
      <sheetName val="S1"/>
      <sheetName val="S2"/>
      <sheetName val="S3"/>
      <sheetName val="S4"/>
      <sheetName val="S5"/>
      <sheetName val="S6"/>
      <sheetName val="S7"/>
      <sheetName val="Help"/>
      <sheetName val="建物"/>
    </sheetNames>
    <sheetDataSet>
      <sheetData sheetId="0" refreshError="1"/>
      <sheetData sheetId="1" refreshError="1"/>
      <sheetData sheetId="2">
        <row r="6">
          <cell r="BG6" t="str">
            <v/>
          </cell>
          <cell r="BH6" t="str">
            <v/>
          </cell>
          <cell r="BM6" t="str">
            <v>配管配線材料</v>
          </cell>
          <cell r="BN6" t="str">
            <v>機 　器　 類</v>
          </cell>
          <cell r="BO6" t="str">
            <v>電 　工　 費</v>
          </cell>
          <cell r="BP6" t="str">
            <v/>
          </cell>
          <cell r="BQ6" t="str">
            <v/>
          </cell>
          <cell r="BR6">
            <v>0</v>
          </cell>
          <cell r="BS6" t="str">
            <v/>
          </cell>
        </row>
        <row r="7">
          <cell r="BG7" t="str">
            <v/>
          </cell>
          <cell r="BH7" t="str">
            <v/>
          </cell>
          <cell r="BM7" t="str">
            <v>配管配線材料</v>
          </cell>
          <cell r="BN7" t="str">
            <v>機 　器　 類</v>
          </cell>
          <cell r="BO7" t="str">
            <v>電 　工　 費</v>
          </cell>
          <cell r="BP7" t="str">
            <v/>
          </cell>
          <cell r="BQ7" t="str">
            <v/>
          </cell>
          <cell r="BR7">
            <v>0</v>
          </cell>
          <cell r="BS7" t="str">
            <v/>
          </cell>
        </row>
        <row r="8">
          <cell r="BG8" t="str">
            <v/>
          </cell>
          <cell r="BH8" t="str">
            <v/>
          </cell>
          <cell r="BM8" t="str">
            <v>配管配線材料</v>
          </cell>
          <cell r="BN8" t="str">
            <v>機 　器　 類</v>
          </cell>
          <cell r="BO8" t="str">
            <v>電 　工　 費</v>
          </cell>
          <cell r="BP8" t="str">
            <v/>
          </cell>
          <cell r="BQ8" t="e">
            <v>#VALUE!</v>
          </cell>
          <cell r="BR8">
            <v>0</v>
          </cell>
          <cell r="BS8" t="str">
            <v/>
          </cell>
        </row>
        <row r="9">
          <cell r="BG9" t="str">
            <v/>
          </cell>
          <cell r="BH9" t="str">
            <v/>
          </cell>
          <cell r="BM9" t="str">
            <v>配管配線材料</v>
          </cell>
          <cell r="BN9" t="str">
            <v>機 　器　 類</v>
          </cell>
          <cell r="BO9" t="str">
            <v>電 　工　 費</v>
          </cell>
          <cell r="BP9" t="str">
            <v/>
          </cell>
          <cell r="BQ9">
            <v>0</v>
          </cell>
          <cell r="BR9">
            <v>0</v>
          </cell>
          <cell r="BS9" t="str">
            <v/>
          </cell>
        </row>
        <row r="10">
          <cell r="BG10" t="str">
            <v/>
          </cell>
          <cell r="BH10" t="str">
            <v/>
          </cell>
          <cell r="BM10" t="str">
            <v>配管配線材料</v>
          </cell>
          <cell r="BN10" t="str">
            <v>機 　器　 類</v>
          </cell>
          <cell r="BO10" t="str">
            <v>電 　工　 費</v>
          </cell>
          <cell r="BP10" t="str">
            <v/>
          </cell>
          <cell r="BQ10">
            <v>0</v>
          </cell>
          <cell r="BR10">
            <v>0</v>
          </cell>
          <cell r="BS10" t="str">
            <v/>
          </cell>
        </row>
        <row r="11">
          <cell r="BG11" t="str">
            <v/>
          </cell>
          <cell r="BH11" t="str">
            <v/>
          </cell>
          <cell r="BP11" t="str">
            <v/>
          </cell>
          <cell r="BQ11">
            <v>0</v>
          </cell>
          <cell r="BR11">
            <v>0</v>
          </cell>
          <cell r="BS11" t="str">
            <v/>
          </cell>
        </row>
        <row r="12">
          <cell r="BG12" t="str">
            <v/>
          </cell>
          <cell r="BH12" t="str">
            <v/>
          </cell>
          <cell r="BM12" t="str">
            <v>配管配線材料</v>
          </cell>
          <cell r="BN12" t="str">
            <v>機 　器　 類</v>
          </cell>
          <cell r="BO12" t="str">
            <v>電 　工　 費</v>
          </cell>
          <cell r="BP12" t="str">
            <v/>
          </cell>
          <cell r="BQ12">
            <v>0</v>
          </cell>
          <cell r="BR12">
            <v>0</v>
          </cell>
          <cell r="BS12" t="str">
            <v/>
          </cell>
        </row>
        <row r="13">
          <cell r="BG13" t="str">
            <v/>
          </cell>
          <cell r="BH13" t="str">
            <v/>
          </cell>
          <cell r="BM13" t="str">
            <v>配管配線材料</v>
          </cell>
          <cell r="BN13" t="str">
            <v>機 　器　 類</v>
          </cell>
          <cell r="BO13" t="str">
            <v>電 　工　 費</v>
          </cell>
          <cell r="BP13" t="str">
            <v/>
          </cell>
          <cell r="BQ13" t="str">
            <v/>
          </cell>
          <cell r="BR13">
            <v>0</v>
          </cell>
          <cell r="BS13" t="str">
            <v/>
          </cell>
        </row>
        <row r="14">
          <cell r="BG14" t="str">
            <v/>
          </cell>
          <cell r="BH14" t="str">
            <v/>
          </cell>
          <cell r="BM14" t="str">
            <v>配管配線材料</v>
          </cell>
          <cell r="BN14" t="str">
            <v>配管付属品・支持材</v>
          </cell>
          <cell r="BO14" t="str">
            <v>電 　工　 費</v>
          </cell>
          <cell r="BP14" t="str">
            <v/>
          </cell>
          <cell r="BQ14" t="str">
            <v/>
          </cell>
          <cell r="BR14">
            <v>0</v>
          </cell>
          <cell r="BS14" t="str">
            <v/>
          </cell>
        </row>
        <row r="15">
          <cell r="BG15" t="str">
            <v/>
          </cell>
          <cell r="BH15" t="str">
            <v/>
          </cell>
          <cell r="BM15" t="str">
            <v>配管配線材料</v>
          </cell>
          <cell r="BN15" t="str">
            <v>機 　器　 類</v>
          </cell>
          <cell r="BO15" t="str">
            <v>電 　工　 費</v>
          </cell>
          <cell r="BP15" t="str">
            <v/>
          </cell>
          <cell r="BQ15">
            <v>0</v>
          </cell>
          <cell r="BR15">
            <v>0</v>
          </cell>
          <cell r="BS15" t="str">
            <v/>
          </cell>
        </row>
        <row r="16">
          <cell r="BG16" t="str">
            <v/>
          </cell>
          <cell r="BH16" t="str">
            <v/>
          </cell>
          <cell r="BP16" t="str">
            <v/>
          </cell>
          <cell r="BQ16">
            <v>0</v>
          </cell>
          <cell r="BR16">
            <v>0</v>
          </cell>
          <cell r="BS16" t="str">
            <v/>
          </cell>
        </row>
        <row r="17">
          <cell r="BG17" t="str">
            <v/>
          </cell>
          <cell r="BH17" t="str">
            <v/>
          </cell>
          <cell r="BM17" t="str">
            <v>配管配線材料</v>
          </cell>
          <cell r="BN17" t="str">
            <v>配線 器具 類</v>
          </cell>
          <cell r="BO17" t="str">
            <v>電 　工　 費</v>
          </cell>
          <cell r="BP17" t="str">
            <v/>
          </cell>
          <cell r="BQ17" t="str">
            <v/>
          </cell>
          <cell r="BR17">
            <v>0</v>
          </cell>
          <cell r="BS17" t="str">
            <v/>
          </cell>
        </row>
        <row r="18">
          <cell r="BG18" t="str">
            <v/>
          </cell>
          <cell r="BH18" t="str">
            <v/>
          </cell>
          <cell r="BM18" t="str">
            <v>照 明　器 具</v>
          </cell>
          <cell r="BN18" t="str">
            <v>照明器具取付材料</v>
          </cell>
          <cell r="BO18" t="str">
            <v>電 　工　 費</v>
          </cell>
          <cell r="BP18" t="str">
            <v/>
          </cell>
          <cell r="BQ18" t="str">
            <v/>
          </cell>
          <cell r="BR18">
            <v>0</v>
          </cell>
          <cell r="BS18" t="str">
            <v/>
          </cell>
        </row>
        <row r="19">
          <cell r="BG19" t="str">
            <v/>
          </cell>
          <cell r="BH19" t="str">
            <v/>
          </cell>
          <cell r="BM19" t="str">
            <v>配管配線材料</v>
          </cell>
          <cell r="BN19" t="str">
            <v>照 明　器 具</v>
          </cell>
          <cell r="BO19" t="str">
            <v>電 　工　 費</v>
          </cell>
          <cell r="BP19" t="str">
            <v/>
          </cell>
          <cell r="BQ19" t="str">
            <v/>
          </cell>
          <cell r="BR19">
            <v>0</v>
          </cell>
          <cell r="BS19" t="str">
            <v/>
          </cell>
        </row>
        <row r="20">
          <cell r="BG20" t="str">
            <v/>
          </cell>
          <cell r="BH20" t="str">
            <v/>
          </cell>
          <cell r="BP20" t="str">
            <v/>
          </cell>
          <cell r="BQ20">
            <v>0</v>
          </cell>
          <cell r="BR20">
            <v>0</v>
          </cell>
          <cell r="BS20" t="str">
            <v/>
          </cell>
        </row>
        <row r="21">
          <cell r="BG21" t="str">
            <v/>
          </cell>
          <cell r="BH21" t="str">
            <v/>
          </cell>
          <cell r="BM21" t="str">
            <v>配管配線材料</v>
          </cell>
          <cell r="BN21" t="str">
            <v>機器、取付調整費</v>
          </cell>
          <cell r="BO21" t="str">
            <v>電 　工　 費</v>
          </cell>
          <cell r="BP21" t="str">
            <v/>
          </cell>
          <cell r="BQ21" t="str">
            <v/>
          </cell>
          <cell r="BR21">
            <v>0</v>
          </cell>
          <cell r="BS21" t="str">
            <v/>
          </cell>
        </row>
        <row r="22">
          <cell r="BG22" t="str">
            <v/>
          </cell>
          <cell r="BH22" t="str">
            <v/>
          </cell>
          <cell r="BM22" t="str">
            <v>配管配線材料</v>
          </cell>
          <cell r="BN22" t="str">
            <v>機器、取付調整費</v>
          </cell>
          <cell r="BO22" t="str">
            <v>電 　工　 費</v>
          </cell>
          <cell r="BP22" t="str">
            <v/>
          </cell>
          <cell r="BQ22" t="str">
            <v/>
          </cell>
          <cell r="BR22">
            <v>0</v>
          </cell>
          <cell r="BS22" t="str">
            <v/>
          </cell>
        </row>
        <row r="23">
          <cell r="BG23" t="str">
            <v/>
          </cell>
          <cell r="BH23" t="str">
            <v/>
          </cell>
          <cell r="BM23" t="str">
            <v>配管配線材料</v>
          </cell>
          <cell r="BN23" t="str">
            <v>機器、取付調整費</v>
          </cell>
          <cell r="BO23" t="str">
            <v>電 　工　 費</v>
          </cell>
          <cell r="BP23" t="str">
            <v/>
          </cell>
          <cell r="BQ23">
            <v>0</v>
          </cell>
          <cell r="BR23">
            <v>0</v>
          </cell>
          <cell r="BS23" t="str">
            <v/>
          </cell>
        </row>
        <row r="24">
          <cell r="BG24" t="str">
            <v/>
          </cell>
          <cell r="BH24" t="str">
            <v/>
          </cell>
          <cell r="BM24" t="str">
            <v>配管配線材料</v>
          </cell>
          <cell r="BN24" t="str">
            <v>機器、取付調整費</v>
          </cell>
          <cell r="BO24" t="str">
            <v>電 　工　 費</v>
          </cell>
          <cell r="BP24" t="str">
            <v/>
          </cell>
          <cell r="BQ24">
            <v>0</v>
          </cell>
          <cell r="BR24">
            <v>0</v>
          </cell>
          <cell r="BS24" t="str">
            <v/>
          </cell>
        </row>
        <row r="25">
          <cell r="BG25" t="str">
            <v/>
          </cell>
          <cell r="BH25" t="str">
            <v/>
          </cell>
          <cell r="BM25" t="str">
            <v>配管配線材料</v>
          </cell>
          <cell r="BN25" t="str">
            <v>機器、取付調整費</v>
          </cell>
          <cell r="BO25" t="str">
            <v>電 　工　 費</v>
          </cell>
          <cell r="BP25" t="str">
            <v/>
          </cell>
          <cell r="BQ25">
            <v>0</v>
          </cell>
          <cell r="BR25">
            <v>0</v>
          </cell>
          <cell r="BS25" t="str">
            <v/>
          </cell>
        </row>
        <row r="26">
          <cell r="BG26" t="str">
            <v/>
          </cell>
          <cell r="BH26" t="str">
            <v/>
          </cell>
          <cell r="BM26" t="str">
            <v>配管配線材料</v>
          </cell>
          <cell r="BN26" t="str">
            <v>機器、取付調整費</v>
          </cell>
          <cell r="BO26" t="str">
            <v>電 　工　 費</v>
          </cell>
          <cell r="BP26" t="str">
            <v/>
          </cell>
          <cell r="BQ26">
            <v>0</v>
          </cell>
          <cell r="BR26">
            <v>0</v>
          </cell>
          <cell r="BS26" t="str">
            <v/>
          </cell>
        </row>
        <row r="27">
          <cell r="BG27" t="str">
            <v/>
          </cell>
          <cell r="BH27" t="str">
            <v/>
          </cell>
          <cell r="BM27" t="str">
            <v>配管配線材料</v>
          </cell>
          <cell r="BN27" t="str">
            <v>機器、取付調整費</v>
          </cell>
          <cell r="BO27" t="str">
            <v>電 　工　 費</v>
          </cell>
          <cell r="BP27" t="str">
            <v/>
          </cell>
          <cell r="BQ27" t="str">
            <v/>
          </cell>
          <cell r="BR27">
            <v>0</v>
          </cell>
          <cell r="BS27" t="str">
            <v/>
          </cell>
        </row>
        <row r="28">
          <cell r="BG28" t="str">
            <v/>
          </cell>
          <cell r="BH28" t="str">
            <v/>
          </cell>
          <cell r="BM28" t="str">
            <v>配管配線材料</v>
          </cell>
          <cell r="BN28" t="str">
            <v>機器、取付調整費</v>
          </cell>
          <cell r="BO28" t="str">
            <v>電 　工　 費</v>
          </cell>
          <cell r="BP28" t="str">
            <v/>
          </cell>
          <cell r="BQ28">
            <v>0</v>
          </cell>
          <cell r="BR28">
            <v>0</v>
          </cell>
          <cell r="BS28" t="str">
            <v/>
          </cell>
        </row>
        <row r="29">
          <cell r="BG29" t="str">
            <v/>
          </cell>
          <cell r="BH29" t="str">
            <v/>
          </cell>
          <cell r="BM29" t="str">
            <v>配管配線材料</v>
          </cell>
          <cell r="BP29" t="str">
            <v/>
          </cell>
          <cell r="BQ29">
            <v>0</v>
          </cell>
          <cell r="BR29">
            <v>0</v>
          </cell>
          <cell r="BS29" t="str">
            <v/>
          </cell>
        </row>
        <row r="30">
          <cell r="BG30" t="str">
            <v/>
          </cell>
          <cell r="BH30" t="str">
            <v/>
          </cell>
          <cell r="BM30" t="str">
            <v>配管配線材料</v>
          </cell>
          <cell r="BN30" t="str">
            <v>機器、取付調整費</v>
          </cell>
          <cell r="BO30" t="str">
            <v>電 　工　 費</v>
          </cell>
          <cell r="BP30" t="str">
            <v/>
          </cell>
          <cell r="BQ30">
            <v>0</v>
          </cell>
          <cell r="BR30">
            <v>0</v>
          </cell>
          <cell r="BS30" t="str">
            <v/>
          </cell>
        </row>
        <row r="31">
          <cell r="BG31" t="str">
            <v/>
          </cell>
          <cell r="BH31" t="str">
            <v/>
          </cell>
          <cell r="BM31" t="str">
            <v>配管配線材料</v>
          </cell>
          <cell r="BN31" t="str">
            <v>機器、取付調整費</v>
          </cell>
          <cell r="BO31" t="str">
            <v>電 　工　 費</v>
          </cell>
          <cell r="BP31" t="str">
            <v/>
          </cell>
          <cell r="BQ31">
            <v>0</v>
          </cell>
          <cell r="BR31">
            <v>0</v>
          </cell>
          <cell r="BS31" t="str">
            <v/>
          </cell>
        </row>
        <row r="32">
          <cell r="BG32" t="str">
            <v/>
          </cell>
          <cell r="BH32" t="str">
            <v/>
          </cell>
          <cell r="BM32" t="str">
            <v>配管配線材料</v>
          </cell>
          <cell r="BP32" t="str">
            <v/>
          </cell>
          <cell r="BQ32">
            <v>0</v>
          </cell>
          <cell r="BR32">
            <v>0</v>
          </cell>
          <cell r="BS32" t="str">
            <v/>
          </cell>
        </row>
        <row r="33">
          <cell r="BG33" t="str">
            <v/>
          </cell>
          <cell r="BH33" t="str">
            <v/>
          </cell>
          <cell r="BM33" t="str">
            <v>配管配線材料</v>
          </cell>
          <cell r="BN33" t="str">
            <v>機器、取付調整費</v>
          </cell>
          <cell r="BO33" t="str">
            <v>電 　工　 費</v>
          </cell>
          <cell r="BP33" t="str">
            <v/>
          </cell>
          <cell r="BQ33">
            <v>0</v>
          </cell>
          <cell r="BR33">
            <v>0</v>
          </cell>
          <cell r="BS33" t="str">
            <v/>
          </cell>
        </row>
        <row r="34">
          <cell r="BG34" t="str">
            <v/>
          </cell>
          <cell r="BH34" t="str">
            <v/>
          </cell>
          <cell r="BM34" t="str">
            <v>配管配線材料</v>
          </cell>
          <cell r="BN34" t="str">
            <v>機器、取付調整費</v>
          </cell>
          <cell r="BO34" t="str">
            <v>電 　工　 費</v>
          </cell>
          <cell r="BP34" t="str">
            <v/>
          </cell>
          <cell r="BQ34">
            <v>0</v>
          </cell>
          <cell r="BR34">
            <v>0</v>
          </cell>
          <cell r="BS34" t="str">
            <v/>
          </cell>
        </row>
        <row r="35">
          <cell r="BG35" t="str">
            <v/>
          </cell>
          <cell r="BH35" t="str">
            <v/>
          </cell>
          <cell r="BM35" t="str">
            <v>配管配線材料</v>
          </cell>
          <cell r="BN35" t="str">
            <v>機器、取付調整費</v>
          </cell>
          <cell r="BO35" t="str">
            <v>電 　工　 費</v>
          </cell>
          <cell r="BP35" t="str">
            <v/>
          </cell>
          <cell r="BQ35">
            <v>0</v>
          </cell>
          <cell r="BR35">
            <v>0</v>
          </cell>
          <cell r="BS35" t="str">
            <v/>
          </cell>
        </row>
        <row r="36">
          <cell r="BG36" t="str">
            <v/>
          </cell>
          <cell r="BH36" t="str">
            <v/>
          </cell>
          <cell r="BM36" t="str">
            <v>配管配線材料</v>
          </cell>
          <cell r="BN36" t="str">
            <v>機器、取付調整費</v>
          </cell>
          <cell r="BO36" t="str">
            <v>電 　工　 費</v>
          </cell>
          <cell r="BP36" t="str">
            <v/>
          </cell>
          <cell r="BQ36">
            <v>0</v>
          </cell>
          <cell r="BR36">
            <v>0</v>
          </cell>
          <cell r="BS36" t="str">
            <v/>
          </cell>
        </row>
        <row r="37">
          <cell r="BG37" t="str">
            <v/>
          </cell>
          <cell r="BH37" t="str">
            <v/>
          </cell>
          <cell r="BM37" t="str">
            <v>配管配線材料</v>
          </cell>
          <cell r="BN37" t="str">
            <v>機器、取付調整費</v>
          </cell>
          <cell r="BO37" t="str">
            <v>電 　工　 費</v>
          </cell>
          <cell r="BP37" t="str">
            <v/>
          </cell>
          <cell r="BQ37">
            <v>0</v>
          </cell>
          <cell r="BR37">
            <v>0</v>
          </cell>
          <cell r="BS37" t="str">
            <v/>
          </cell>
        </row>
        <row r="38">
          <cell r="BG38" t="str">
            <v/>
          </cell>
          <cell r="BH38" t="str">
            <v/>
          </cell>
          <cell r="BM38" t="str">
            <v>配管配線材料</v>
          </cell>
          <cell r="BN38" t="str">
            <v>機器、取付調整費</v>
          </cell>
          <cell r="BO38" t="str">
            <v>電 　工　 費</v>
          </cell>
          <cell r="BP38" t="str">
            <v/>
          </cell>
          <cell r="BQ38">
            <v>0</v>
          </cell>
          <cell r="BR38">
            <v>0</v>
          </cell>
          <cell r="BS38" t="str">
            <v/>
          </cell>
        </row>
        <row r="39">
          <cell r="BG39">
            <v>1</v>
          </cell>
          <cell r="BH39" t="str">
            <v>　　　　　　　　　　(小計)</v>
          </cell>
          <cell r="BS39">
            <v>0</v>
          </cell>
        </row>
        <row r="40">
          <cell r="BG40">
            <v>2</v>
          </cell>
          <cell r="BH40" t="str">
            <v xml:space="preserve"> 雑材消耗費</v>
          </cell>
          <cell r="BR40" t="str">
            <v/>
          </cell>
          <cell r="BS40" t="str">
            <v/>
          </cell>
        </row>
        <row r="41">
          <cell r="BG41">
            <v>3</v>
          </cell>
          <cell r="BH41" t="str">
            <v xml:space="preserve"> 運　搬　費</v>
          </cell>
          <cell r="BS41" t="str">
            <v/>
          </cell>
        </row>
        <row r="42">
          <cell r="BG42">
            <v>4</v>
          </cell>
          <cell r="BH42" t="str">
            <v xml:space="preserve"> 現場管理費</v>
          </cell>
          <cell r="BS42" t="str">
            <v/>
          </cell>
        </row>
        <row r="43">
          <cell r="BG43">
            <v>5</v>
          </cell>
          <cell r="BH43" t="str">
            <v xml:space="preserve"> 諸　経　費</v>
          </cell>
          <cell r="BS43" t="str">
            <v/>
          </cell>
        </row>
        <row r="44">
          <cell r="BG44">
            <v>6</v>
          </cell>
          <cell r="BH44" t="str">
            <v>　　　　　　　　　　(合計)</v>
          </cell>
          <cell r="BS44" t="str">
            <v/>
          </cell>
        </row>
      </sheetData>
      <sheetData sheetId="3" refreshError="1"/>
      <sheetData sheetId="4" refreshError="1"/>
      <sheetData sheetId="5">
        <row r="11">
          <cell r="BW11" t="str">
            <v>北海道電力</v>
          </cell>
          <cell r="BY11">
            <v>1836</v>
          </cell>
          <cell r="BZ11">
            <v>14.56</v>
          </cell>
          <cell r="CA11">
            <v>29.46</v>
          </cell>
        </row>
        <row r="12">
          <cell r="BW12" t="str">
            <v>東北電力</v>
          </cell>
          <cell r="BY12">
            <v>1630.8</v>
          </cell>
          <cell r="BZ12">
            <v>16.510000000000002</v>
          </cell>
          <cell r="CA12">
            <v>28.75</v>
          </cell>
        </row>
        <row r="13">
          <cell r="BW13" t="str">
            <v>東京電力</v>
          </cell>
          <cell r="BX13" t="str">
            <v>http://www.hepco.co.jp/</v>
          </cell>
          <cell r="BY13">
            <v>1684.8</v>
          </cell>
          <cell r="BZ13">
            <v>19.36</v>
          </cell>
          <cell r="CA13">
            <v>29.93</v>
          </cell>
          <cell r="CD13">
            <v>1</v>
          </cell>
          <cell r="CE13" t="str">
            <v>北海道電力</v>
          </cell>
        </row>
        <row r="14">
          <cell r="BW14" t="str">
            <v>中部電力</v>
          </cell>
          <cell r="BX14" t="str">
            <v>http://www.hepco.co.jp/</v>
          </cell>
          <cell r="BY14">
            <v>809.26</v>
          </cell>
          <cell r="BZ14">
            <v>16.600000000000001</v>
          </cell>
          <cell r="CA14">
            <v>23.17</v>
          </cell>
          <cell r="CD14">
            <v>2</v>
          </cell>
          <cell r="CE14" t="str">
            <v>東北電力</v>
          </cell>
        </row>
        <row r="15">
          <cell r="BW15" t="str">
            <v>北陸電力</v>
          </cell>
          <cell r="BX15" t="str">
            <v>http://www.hepco.co.jp/</v>
          </cell>
          <cell r="BY15">
            <v>1555.2</v>
          </cell>
          <cell r="BZ15">
            <v>13.09</v>
          </cell>
          <cell r="CA15">
            <v>22.98</v>
          </cell>
          <cell r="CD15">
            <v>3</v>
          </cell>
          <cell r="CE15" t="str">
            <v>東京電力</v>
          </cell>
        </row>
        <row r="16">
          <cell r="BW16" t="str">
            <v>関西電力</v>
          </cell>
          <cell r="BX16" t="str">
            <v>http://www.hepco.co.jp/</v>
          </cell>
          <cell r="BY16">
            <v>1733.4</v>
          </cell>
          <cell r="BZ16">
            <v>15.39</v>
          </cell>
          <cell r="CA16">
            <v>26.1</v>
          </cell>
          <cell r="CD16">
            <v>4</v>
          </cell>
          <cell r="CE16" t="str">
            <v>中部電力</v>
          </cell>
        </row>
        <row r="17">
          <cell r="BW17" t="str">
            <v>中国電力</v>
          </cell>
          <cell r="BX17" t="str">
            <v>http://www.hepco.co.jp/</v>
          </cell>
          <cell r="BY17">
            <v>1701</v>
          </cell>
          <cell r="BZ17">
            <v>14.01</v>
          </cell>
          <cell r="CA17">
            <v>25.52</v>
          </cell>
          <cell r="CD17">
            <v>5</v>
          </cell>
          <cell r="CE17" t="str">
            <v>北陸電力</v>
          </cell>
        </row>
        <row r="18">
          <cell r="BW18" t="str">
            <v>四国電力</v>
          </cell>
          <cell r="BX18" t="str">
            <v>http://www.hepco.co.jp/</v>
          </cell>
          <cell r="BY18">
            <v>1620</v>
          </cell>
          <cell r="BZ18">
            <v>26.64</v>
          </cell>
          <cell r="CA18">
            <v>26.5</v>
          </cell>
          <cell r="CD18">
            <v>6</v>
          </cell>
          <cell r="CE18" t="str">
            <v>関西電力</v>
          </cell>
        </row>
        <row r="19">
          <cell r="BW19" t="str">
            <v>九州電力</v>
          </cell>
          <cell r="BX19" t="str">
            <v>http://www.hepco.co.jp/</v>
          </cell>
          <cell r="BY19">
            <v>2008.8</v>
          </cell>
          <cell r="BZ19">
            <v>12.72</v>
          </cell>
          <cell r="CA19">
            <v>25.57</v>
          </cell>
          <cell r="CD19">
            <v>7</v>
          </cell>
          <cell r="CE19" t="str">
            <v>中国電力</v>
          </cell>
        </row>
        <row r="20">
          <cell r="CD20">
            <v>8</v>
          </cell>
          <cell r="CE20" t="str">
            <v>四国電力</v>
          </cell>
        </row>
        <row r="21">
          <cell r="BW21" t="str">
            <v>沖縄電力</v>
          </cell>
          <cell r="BY21">
            <v>1711.8</v>
          </cell>
          <cell r="BZ21">
            <v>16.79</v>
          </cell>
          <cell r="CA21">
            <v>29.87</v>
          </cell>
          <cell r="CD21">
            <v>9</v>
          </cell>
          <cell r="CE21" t="str">
            <v>九州電力</v>
          </cell>
        </row>
        <row r="22">
          <cell r="CD22">
            <v>10</v>
          </cell>
          <cell r="CE22" t="str">
            <v>沖縄電力</v>
          </cell>
        </row>
      </sheetData>
      <sheetData sheetId="6" refreshError="1"/>
      <sheetData sheetId="7" refreshError="1"/>
      <sheetData sheetId="8" refreshError="1"/>
      <sheetData sheetId="9">
        <row r="234">
          <cell r="CR234" t="str">
            <v xml:space="preserve">  RF</v>
          </cell>
          <cell r="CS234" t="str">
            <v/>
          </cell>
          <cell r="CT234" t="str">
            <v/>
          </cell>
          <cell r="CU234">
            <v>0</v>
          </cell>
          <cell r="CV234" t="str">
            <v/>
          </cell>
          <cell r="CW234">
            <v>0</v>
          </cell>
          <cell r="CX234">
            <v>0</v>
          </cell>
          <cell r="CY234">
            <v>1</v>
          </cell>
          <cell r="CZ234">
            <v>1</v>
          </cell>
          <cell r="DA234">
            <v>0</v>
          </cell>
          <cell r="DB234">
            <v>0</v>
          </cell>
          <cell r="DC234" t="str">
            <v>⑦</v>
          </cell>
        </row>
        <row r="235">
          <cell r="CR235" t="str">
            <v xml:space="preserve">  RF</v>
          </cell>
          <cell r="CS235" t="str">
            <v/>
          </cell>
          <cell r="CT235" t="str">
            <v/>
          </cell>
          <cell r="CU235" t="str">
            <v/>
          </cell>
          <cell r="CV235" t="str">
            <v/>
          </cell>
          <cell r="CW235">
            <v>0</v>
          </cell>
          <cell r="CX235">
            <v>0</v>
          </cell>
          <cell r="CY235">
            <v>1</v>
          </cell>
          <cell r="CZ235">
            <v>2</v>
          </cell>
          <cell r="DA235">
            <v>0</v>
          </cell>
          <cell r="DB235">
            <v>0</v>
          </cell>
          <cell r="DC235" t="str">
            <v>⑦</v>
          </cell>
        </row>
        <row r="236">
          <cell r="CR236" t="str">
            <v xml:space="preserve">  RF</v>
          </cell>
          <cell r="CS236" t="str">
            <v/>
          </cell>
          <cell r="CT236" t="str">
            <v/>
          </cell>
          <cell r="CU236" t="str">
            <v/>
          </cell>
          <cell r="CV236" t="str">
            <v/>
          </cell>
          <cell r="CW236">
            <v>0</v>
          </cell>
          <cell r="CX236">
            <v>0</v>
          </cell>
          <cell r="CY236">
            <v>1</v>
          </cell>
          <cell r="CZ236">
            <v>3</v>
          </cell>
          <cell r="DA236">
            <v>0</v>
          </cell>
          <cell r="DB236">
            <v>0</v>
          </cell>
          <cell r="DC236" t="str">
            <v>⑦</v>
          </cell>
        </row>
        <row r="237">
          <cell r="CR237" t="str">
            <v xml:space="preserve">  RF</v>
          </cell>
          <cell r="CS237" t="str">
            <v/>
          </cell>
          <cell r="CT237" t="str">
            <v/>
          </cell>
          <cell r="CU237" t="str">
            <v/>
          </cell>
          <cell r="CV237" t="str">
            <v/>
          </cell>
          <cell r="CW237">
            <v>0</v>
          </cell>
          <cell r="CX237">
            <v>0</v>
          </cell>
          <cell r="CY237">
            <v>1</v>
          </cell>
          <cell r="CZ237">
            <v>4</v>
          </cell>
          <cell r="DA237">
            <v>0</v>
          </cell>
          <cell r="DB237">
            <v>0</v>
          </cell>
          <cell r="DC237" t="str">
            <v>⑦</v>
          </cell>
        </row>
        <row r="238">
          <cell r="CR238" t="str">
            <v xml:space="preserve">  RF</v>
          </cell>
          <cell r="CS238" t="str">
            <v/>
          </cell>
          <cell r="CT238" t="str">
            <v/>
          </cell>
          <cell r="CU238" t="str">
            <v/>
          </cell>
          <cell r="CV238" t="str">
            <v/>
          </cell>
          <cell r="CW238">
            <v>0</v>
          </cell>
          <cell r="CX238">
            <v>0</v>
          </cell>
          <cell r="CY238">
            <v>1</v>
          </cell>
          <cell r="CZ238">
            <v>5</v>
          </cell>
          <cell r="DA238">
            <v>0</v>
          </cell>
          <cell r="DB238">
            <v>0</v>
          </cell>
          <cell r="DC238" t="str">
            <v>⑦</v>
          </cell>
        </row>
        <row r="239">
          <cell r="CR239" t="str">
            <v xml:space="preserve">  RF</v>
          </cell>
          <cell r="CS239" t="str">
            <v/>
          </cell>
          <cell r="CT239" t="str">
            <v/>
          </cell>
          <cell r="CU239" t="str">
            <v/>
          </cell>
          <cell r="CV239" t="str">
            <v/>
          </cell>
          <cell r="CW239">
            <v>0</v>
          </cell>
          <cell r="CX239">
            <v>0</v>
          </cell>
          <cell r="CY239">
            <v>1</v>
          </cell>
          <cell r="CZ239">
            <v>6</v>
          </cell>
          <cell r="DA239">
            <v>0</v>
          </cell>
          <cell r="DB239">
            <v>0</v>
          </cell>
          <cell r="DC239" t="str">
            <v>⑦</v>
          </cell>
        </row>
        <row r="240">
          <cell r="CR240" t="str">
            <v xml:space="preserve">  RF</v>
          </cell>
          <cell r="CS240" t="str">
            <v/>
          </cell>
          <cell r="CT240" t="str">
            <v/>
          </cell>
          <cell r="CU240" t="str">
            <v/>
          </cell>
          <cell r="CV240" t="str">
            <v/>
          </cell>
          <cell r="CW240">
            <v>0</v>
          </cell>
          <cell r="CX240">
            <v>0</v>
          </cell>
          <cell r="CY240">
            <v>1</v>
          </cell>
          <cell r="CZ240">
            <v>7</v>
          </cell>
          <cell r="DA240">
            <v>0</v>
          </cell>
          <cell r="DB240">
            <v>0</v>
          </cell>
          <cell r="DC240" t="str">
            <v>⑦</v>
          </cell>
        </row>
        <row r="241">
          <cell r="CR241" t="str">
            <v xml:space="preserve">  RF</v>
          </cell>
          <cell r="CS241" t="str">
            <v/>
          </cell>
          <cell r="CT241" t="str">
            <v/>
          </cell>
          <cell r="CU241" t="str">
            <v/>
          </cell>
          <cell r="CV241" t="str">
            <v/>
          </cell>
          <cell r="CW241">
            <v>0</v>
          </cell>
          <cell r="CX241">
            <v>0</v>
          </cell>
          <cell r="CY241">
            <v>1</v>
          </cell>
          <cell r="CZ241">
            <v>8</v>
          </cell>
          <cell r="DA241">
            <v>0</v>
          </cell>
          <cell r="DB241">
            <v>0</v>
          </cell>
          <cell r="DC241" t="str">
            <v>⑦</v>
          </cell>
        </row>
        <row r="242">
          <cell r="CR242" t="str">
            <v xml:space="preserve">  RF</v>
          </cell>
          <cell r="CS242" t="str">
            <v/>
          </cell>
          <cell r="CT242" t="str">
            <v/>
          </cell>
          <cell r="CU242" t="str">
            <v/>
          </cell>
          <cell r="CV242" t="str">
            <v/>
          </cell>
          <cell r="CW242">
            <v>0</v>
          </cell>
          <cell r="CX242">
            <v>0</v>
          </cell>
          <cell r="CY242">
            <v>1</v>
          </cell>
          <cell r="CZ242">
            <v>9</v>
          </cell>
          <cell r="DA242">
            <v>0</v>
          </cell>
          <cell r="DB242">
            <v>0</v>
          </cell>
          <cell r="DC242" t="str">
            <v>⑦</v>
          </cell>
        </row>
        <row r="243">
          <cell r="CR243" t="str">
            <v xml:space="preserve">  RF</v>
          </cell>
          <cell r="CS243" t="str">
            <v/>
          </cell>
          <cell r="CT243" t="str">
            <v/>
          </cell>
          <cell r="CU243" t="str">
            <v/>
          </cell>
          <cell r="CV243" t="str">
            <v/>
          </cell>
          <cell r="CW243">
            <v>0</v>
          </cell>
          <cell r="CX243">
            <v>0</v>
          </cell>
          <cell r="CY243">
            <v>1</v>
          </cell>
          <cell r="CZ243">
            <v>10</v>
          </cell>
          <cell r="DA243">
            <v>0</v>
          </cell>
          <cell r="DB243">
            <v>0</v>
          </cell>
          <cell r="DC243" t="str">
            <v>⑦</v>
          </cell>
        </row>
        <row r="244">
          <cell r="CR244" t="str">
            <v xml:space="preserve">  RF</v>
          </cell>
          <cell r="CS244" t="str">
            <v/>
          </cell>
          <cell r="CT244" t="str">
            <v/>
          </cell>
          <cell r="CU244" t="str">
            <v/>
          </cell>
          <cell r="CV244" t="str">
            <v/>
          </cell>
          <cell r="CW244">
            <v>0</v>
          </cell>
          <cell r="CX244">
            <v>0</v>
          </cell>
          <cell r="CY244">
            <v>1</v>
          </cell>
          <cell r="CZ244">
            <v>11</v>
          </cell>
          <cell r="DA244">
            <v>0</v>
          </cell>
          <cell r="DB244">
            <v>0</v>
          </cell>
          <cell r="DC244" t="str">
            <v>⑦</v>
          </cell>
        </row>
        <row r="245">
          <cell r="CR245" t="str">
            <v xml:space="preserve">  RF</v>
          </cell>
          <cell r="CS245" t="str">
            <v/>
          </cell>
          <cell r="CT245" t="str">
            <v/>
          </cell>
          <cell r="CU245" t="str">
            <v/>
          </cell>
          <cell r="CV245" t="str">
            <v/>
          </cell>
          <cell r="CW245">
            <v>0</v>
          </cell>
          <cell r="CX245">
            <v>0</v>
          </cell>
          <cell r="CY245">
            <v>1</v>
          </cell>
          <cell r="CZ245">
            <v>12</v>
          </cell>
          <cell r="DA245">
            <v>0</v>
          </cell>
          <cell r="DB245">
            <v>0</v>
          </cell>
          <cell r="DC245" t="str">
            <v>⑦</v>
          </cell>
        </row>
        <row r="246">
          <cell r="CR246" t="str">
            <v xml:space="preserve">  RF</v>
          </cell>
          <cell r="CS246" t="str">
            <v/>
          </cell>
          <cell r="CT246" t="str">
            <v/>
          </cell>
          <cell r="CU246" t="str">
            <v/>
          </cell>
          <cell r="CV246" t="str">
            <v/>
          </cell>
          <cell r="CW246">
            <v>0</v>
          </cell>
          <cell r="CX246">
            <v>0</v>
          </cell>
          <cell r="CY246">
            <v>1</v>
          </cell>
          <cell r="CZ246">
            <v>13</v>
          </cell>
          <cell r="DA246">
            <v>0</v>
          </cell>
          <cell r="DB246">
            <v>0</v>
          </cell>
          <cell r="DC246" t="str">
            <v>⑦</v>
          </cell>
        </row>
        <row r="247">
          <cell r="CR247" t="str">
            <v xml:space="preserve">  RF</v>
          </cell>
          <cell r="CS247" t="str">
            <v/>
          </cell>
          <cell r="CT247" t="str">
            <v/>
          </cell>
          <cell r="CU247" t="str">
            <v/>
          </cell>
          <cell r="CV247" t="str">
            <v/>
          </cell>
          <cell r="CW247">
            <v>0</v>
          </cell>
          <cell r="CX247">
            <v>0</v>
          </cell>
          <cell r="CY247">
            <v>1</v>
          </cell>
          <cell r="CZ247">
            <v>14</v>
          </cell>
          <cell r="DA247">
            <v>0</v>
          </cell>
          <cell r="DB247">
            <v>0</v>
          </cell>
          <cell r="DC247" t="str">
            <v>⑦</v>
          </cell>
        </row>
        <row r="248">
          <cell r="CR248" t="str">
            <v xml:space="preserve">  RF</v>
          </cell>
          <cell r="CS248" t="str">
            <v/>
          </cell>
          <cell r="CT248" t="str">
            <v/>
          </cell>
          <cell r="CU248" t="str">
            <v/>
          </cell>
          <cell r="CV248" t="str">
            <v/>
          </cell>
          <cell r="CW248">
            <v>0</v>
          </cell>
          <cell r="CX248">
            <v>0</v>
          </cell>
          <cell r="CY248">
            <v>1</v>
          </cell>
          <cell r="CZ248">
            <v>15</v>
          </cell>
          <cell r="DA248">
            <v>0</v>
          </cell>
          <cell r="DB248">
            <v>0</v>
          </cell>
          <cell r="DC248" t="str">
            <v>⑦</v>
          </cell>
        </row>
        <row r="249">
          <cell r="CR249" t="str">
            <v xml:space="preserve">  RF</v>
          </cell>
          <cell r="CS249" t="str">
            <v/>
          </cell>
          <cell r="CT249" t="str">
            <v/>
          </cell>
          <cell r="CU249" t="str">
            <v/>
          </cell>
          <cell r="CV249" t="str">
            <v/>
          </cell>
          <cell r="CW249">
            <v>0</v>
          </cell>
          <cell r="CX249">
            <v>0</v>
          </cell>
          <cell r="CY249">
            <v>1</v>
          </cell>
          <cell r="CZ249">
            <v>16</v>
          </cell>
          <cell r="DA249">
            <v>0</v>
          </cell>
          <cell r="DB249">
            <v>0</v>
          </cell>
          <cell r="DC249" t="str">
            <v>⑦</v>
          </cell>
        </row>
        <row r="250">
          <cell r="CR250" t="str">
            <v xml:space="preserve">  RF</v>
          </cell>
          <cell r="CS250" t="str">
            <v/>
          </cell>
          <cell r="CT250" t="str">
            <v/>
          </cell>
          <cell r="CU250" t="str">
            <v/>
          </cell>
          <cell r="CV250" t="str">
            <v/>
          </cell>
          <cell r="CW250">
            <v>0</v>
          </cell>
          <cell r="CX250">
            <v>0</v>
          </cell>
          <cell r="CY250">
            <v>1</v>
          </cell>
          <cell r="CZ250">
            <v>17</v>
          </cell>
          <cell r="DA250">
            <v>0</v>
          </cell>
          <cell r="DB250">
            <v>0</v>
          </cell>
          <cell r="DC250" t="str">
            <v>⑦</v>
          </cell>
        </row>
        <row r="251">
          <cell r="CR251" t="str">
            <v xml:space="preserve">  RF</v>
          </cell>
          <cell r="CS251" t="str">
            <v/>
          </cell>
          <cell r="CT251" t="str">
            <v/>
          </cell>
          <cell r="CU251" t="str">
            <v/>
          </cell>
          <cell r="CV251" t="str">
            <v/>
          </cell>
          <cell r="CW251">
            <v>0</v>
          </cell>
          <cell r="CX251">
            <v>0</v>
          </cell>
          <cell r="CY251">
            <v>1</v>
          </cell>
          <cell r="CZ251">
            <v>18</v>
          </cell>
          <cell r="DA251">
            <v>0</v>
          </cell>
          <cell r="DB251">
            <v>0</v>
          </cell>
          <cell r="DC251" t="str">
            <v>⑦</v>
          </cell>
        </row>
        <row r="252">
          <cell r="CR252" t="str">
            <v xml:space="preserve">  RF</v>
          </cell>
          <cell r="CS252" t="str">
            <v/>
          </cell>
          <cell r="CT252" t="str">
            <v/>
          </cell>
          <cell r="CU252" t="str">
            <v/>
          </cell>
          <cell r="CV252" t="str">
            <v/>
          </cell>
          <cell r="CW252">
            <v>0</v>
          </cell>
          <cell r="CX252">
            <v>0</v>
          </cell>
          <cell r="CY252">
            <v>1</v>
          </cell>
          <cell r="CZ252">
            <v>19</v>
          </cell>
          <cell r="DA252">
            <v>0</v>
          </cell>
          <cell r="DB252">
            <v>0</v>
          </cell>
          <cell r="DC252" t="str">
            <v>⑦</v>
          </cell>
        </row>
        <row r="253">
          <cell r="CR253" t="str">
            <v xml:space="preserve">  RF</v>
          </cell>
          <cell r="CS253" t="str">
            <v/>
          </cell>
          <cell r="CT253" t="str">
            <v/>
          </cell>
          <cell r="CU253" t="str">
            <v/>
          </cell>
          <cell r="CV253" t="str">
            <v/>
          </cell>
          <cell r="CW253">
            <v>0</v>
          </cell>
          <cell r="CX253">
            <v>0</v>
          </cell>
          <cell r="CY253">
            <v>1</v>
          </cell>
          <cell r="CZ253">
            <v>20</v>
          </cell>
          <cell r="DA253">
            <v>0</v>
          </cell>
          <cell r="DB253">
            <v>0</v>
          </cell>
          <cell r="DC253" t="str">
            <v>⑦</v>
          </cell>
        </row>
      </sheetData>
      <sheetData sheetId="10" refreshError="1"/>
      <sheetData sheetId="11">
        <row r="196">
          <cell r="BY196" t="str">
            <v/>
          </cell>
          <cell r="BZ196">
            <v>0</v>
          </cell>
          <cell r="CB196">
            <v>0</v>
          </cell>
          <cell r="CD196">
            <v>0</v>
          </cell>
        </row>
        <row r="197">
          <cell r="BY197" t="str">
            <v/>
          </cell>
          <cell r="BZ197">
            <v>0</v>
          </cell>
          <cell r="CB197">
            <v>0</v>
          </cell>
          <cell r="CD197" t="str">
            <v/>
          </cell>
        </row>
        <row r="198">
          <cell r="BY198" t="str">
            <v/>
          </cell>
          <cell r="BZ198">
            <v>0</v>
          </cell>
          <cell r="CB198">
            <v>0</v>
          </cell>
          <cell r="CD198" t="str">
            <v/>
          </cell>
        </row>
        <row r="199">
          <cell r="BY199" t="str">
            <v/>
          </cell>
          <cell r="BZ199">
            <v>0</v>
          </cell>
          <cell r="CB199">
            <v>0</v>
          </cell>
          <cell r="CD199" t="str">
            <v/>
          </cell>
        </row>
        <row r="200">
          <cell r="BY200" t="str">
            <v/>
          </cell>
          <cell r="BZ200">
            <v>0</v>
          </cell>
          <cell r="CB200">
            <v>0</v>
          </cell>
          <cell r="CD200" t="str">
            <v/>
          </cell>
        </row>
        <row r="201">
          <cell r="BY201" t="str">
            <v/>
          </cell>
          <cell r="BZ201">
            <v>0</v>
          </cell>
          <cell r="CB201">
            <v>0</v>
          </cell>
          <cell r="CD201" t="str">
            <v/>
          </cell>
        </row>
        <row r="202">
          <cell r="BY202" t="str">
            <v/>
          </cell>
          <cell r="BZ202">
            <v>0</v>
          </cell>
          <cell r="CB202">
            <v>0</v>
          </cell>
          <cell r="CD202" t="str">
            <v/>
          </cell>
        </row>
        <row r="203">
          <cell r="BY203" t="str">
            <v/>
          </cell>
          <cell r="BZ203">
            <v>0</v>
          </cell>
          <cell r="CB203">
            <v>0</v>
          </cell>
          <cell r="CD203" t="str">
            <v/>
          </cell>
        </row>
        <row r="204">
          <cell r="BY204" t="str">
            <v/>
          </cell>
          <cell r="BZ204">
            <v>0</v>
          </cell>
          <cell r="CB204">
            <v>0</v>
          </cell>
          <cell r="CD204" t="str">
            <v/>
          </cell>
        </row>
        <row r="205">
          <cell r="BY205" t="str">
            <v/>
          </cell>
          <cell r="BZ205">
            <v>0</v>
          </cell>
          <cell r="CB205">
            <v>0</v>
          </cell>
          <cell r="CD205" t="str">
            <v/>
          </cell>
        </row>
        <row r="206">
          <cell r="BY206" t="str">
            <v/>
          </cell>
          <cell r="BZ206">
            <v>0</v>
          </cell>
          <cell r="CB206">
            <v>0</v>
          </cell>
          <cell r="CD206" t="str">
            <v/>
          </cell>
        </row>
        <row r="207">
          <cell r="BY207" t="str">
            <v/>
          </cell>
          <cell r="BZ207">
            <v>0</v>
          </cell>
          <cell r="CB207">
            <v>0</v>
          </cell>
          <cell r="CD207" t="str">
            <v/>
          </cell>
        </row>
        <row r="208">
          <cell r="BY208" t="str">
            <v/>
          </cell>
          <cell r="BZ208">
            <v>0</v>
          </cell>
          <cell r="CB208">
            <v>0</v>
          </cell>
          <cell r="CD208" t="str">
            <v/>
          </cell>
        </row>
        <row r="209">
          <cell r="BY209" t="str">
            <v/>
          </cell>
          <cell r="BZ209">
            <v>0</v>
          </cell>
          <cell r="CB209">
            <v>0</v>
          </cell>
          <cell r="CD209" t="str">
            <v/>
          </cell>
        </row>
        <row r="210">
          <cell r="BY210" t="str">
            <v/>
          </cell>
          <cell r="BZ210">
            <v>0</v>
          </cell>
          <cell r="CB210">
            <v>0</v>
          </cell>
          <cell r="CD210" t="str">
            <v/>
          </cell>
        </row>
        <row r="211">
          <cell r="BY211" t="str">
            <v/>
          </cell>
          <cell r="BZ211">
            <v>0</v>
          </cell>
          <cell r="CB211">
            <v>0</v>
          </cell>
          <cell r="CD211" t="str">
            <v/>
          </cell>
        </row>
        <row r="212">
          <cell r="BY212" t="str">
            <v/>
          </cell>
          <cell r="BZ212">
            <v>0</v>
          </cell>
          <cell r="CB212">
            <v>0</v>
          </cell>
          <cell r="CD212" t="str">
            <v/>
          </cell>
        </row>
        <row r="213">
          <cell r="BY213" t="str">
            <v/>
          </cell>
          <cell r="BZ213">
            <v>0</v>
          </cell>
          <cell r="CB213">
            <v>0</v>
          </cell>
          <cell r="CD213" t="str">
            <v/>
          </cell>
        </row>
        <row r="214">
          <cell r="BY214" t="str">
            <v/>
          </cell>
          <cell r="BZ214">
            <v>0</v>
          </cell>
          <cell r="CB214">
            <v>0</v>
          </cell>
          <cell r="CD214" t="str">
            <v/>
          </cell>
        </row>
        <row r="215">
          <cell r="BY215" t="str">
            <v/>
          </cell>
          <cell r="BZ215">
            <v>0</v>
          </cell>
          <cell r="CB215">
            <v>0</v>
          </cell>
          <cell r="CD215" t="str">
            <v/>
          </cell>
        </row>
      </sheetData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5">
          <cell r="E5" t="str">
            <v>G-16mm</v>
          </cell>
          <cell r="F5" t="str">
            <v>ｍ</v>
          </cell>
          <cell r="G5">
            <v>795</v>
          </cell>
          <cell r="H5">
            <v>217</v>
          </cell>
          <cell r="I5">
            <v>785</v>
          </cell>
          <cell r="J5">
            <v>214</v>
          </cell>
          <cell r="K5">
            <v>785</v>
          </cell>
          <cell r="L5">
            <v>214</v>
          </cell>
          <cell r="M5">
            <v>785</v>
          </cell>
          <cell r="N5">
            <v>214</v>
          </cell>
          <cell r="O5">
            <v>785</v>
          </cell>
          <cell r="P5">
            <v>214</v>
          </cell>
          <cell r="Q5">
            <v>785</v>
          </cell>
          <cell r="R5">
            <v>214</v>
          </cell>
          <cell r="S5">
            <v>785</v>
          </cell>
          <cell r="T5">
            <v>214</v>
          </cell>
          <cell r="U5">
            <v>785</v>
          </cell>
          <cell r="V5">
            <v>214</v>
          </cell>
          <cell r="W5">
            <v>785</v>
          </cell>
          <cell r="X5">
            <v>214</v>
          </cell>
          <cell r="Y5">
            <v>795</v>
          </cell>
          <cell r="Z5">
            <v>217</v>
          </cell>
          <cell r="AD5">
            <v>0.06</v>
          </cell>
        </row>
        <row r="6">
          <cell r="E6" t="str">
            <v>G-22mm</v>
          </cell>
          <cell r="F6" t="str">
            <v>ｍ</v>
          </cell>
          <cell r="G6">
            <v>1060</v>
          </cell>
          <cell r="H6">
            <v>289</v>
          </cell>
          <cell r="I6">
            <v>1040</v>
          </cell>
          <cell r="J6">
            <v>284</v>
          </cell>
          <cell r="K6">
            <v>1040</v>
          </cell>
          <cell r="L6">
            <v>284</v>
          </cell>
          <cell r="M6">
            <v>1040</v>
          </cell>
          <cell r="N6">
            <v>284</v>
          </cell>
          <cell r="O6">
            <v>1040</v>
          </cell>
          <cell r="P6">
            <v>284</v>
          </cell>
          <cell r="Q6">
            <v>1040</v>
          </cell>
          <cell r="R6">
            <v>284</v>
          </cell>
          <cell r="S6">
            <v>1040</v>
          </cell>
          <cell r="T6">
            <v>284</v>
          </cell>
          <cell r="U6">
            <v>1040</v>
          </cell>
          <cell r="V6">
            <v>284</v>
          </cell>
          <cell r="W6">
            <v>1040</v>
          </cell>
          <cell r="X6">
            <v>284</v>
          </cell>
          <cell r="Y6">
            <v>1060</v>
          </cell>
          <cell r="Z6">
            <v>289</v>
          </cell>
          <cell r="AD6">
            <v>0.08</v>
          </cell>
        </row>
        <row r="7">
          <cell r="E7" t="str">
            <v>G-28mm</v>
          </cell>
          <cell r="F7" t="str">
            <v>ｍ</v>
          </cell>
          <cell r="G7">
            <v>1420</v>
          </cell>
          <cell r="H7">
            <v>387</v>
          </cell>
          <cell r="I7">
            <v>1400</v>
          </cell>
          <cell r="J7">
            <v>382</v>
          </cell>
          <cell r="K7">
            <v>1400</v>
          </cell>
          <cell r="L7">
            <v>382</v>
          </cell>
          <cell r="M7">
            <v>1400</v>
          </cell>
          <cell r="N7">
            <v>382</v>
          </cell>
          <cell r="O7">
            <v>1400</v>
          </cell>
          <cell r="P7">
            <v>382</v>
          </cell>
          <cell r="Q7">
            <v>1400</v>
          </cell>
          <cell r="R7">
            <v>382</v>
          </cell>
          <cell r="S7">
            <v>1400</v>
          </cell>
          <cell r="T7">
            <v>382</v>
          </cell>
          <cell r="U7">
            <v>1400</v>
          </cell>
          <cell r="V7">
            <v>382</v>
          </cell>
          <cell r="W7">
            <v>1400</v>
          </cell>
          <cell r="X7">
            <v>382</v>
          </cell>
          <cell r="Y7">
            <v>1420</v>
          </cell>
          <cell r="Z7">
            <v>387</v>
          </cell>
          <cell r="AD7">
            <v>0.10299999999999999</v>
          </cell>
        </row>
        <row r="8">
          <cell r="E8" t="str">
            <v>G-36mm</v>
          </cell>
          <cell r="F8" t="str">
            <v>ｍ</v>
          </cell>
          <cell r="G8">
            <v>1820</v>
          </cell>
          <cell r="H8">
            <v>497</v>
          </cell>
          <cell r="I8">
            <v>1790</v>
          </cell>
          <cell r="J8">
            <v>489</v>
          </cell>
          <cell r="K8">
            <v>1790</v>
          </cell>
          <cell r="L8">
            <v>489</v>
          </cell>
          <cell r="M8">
            <v>1790</v>
          </cell>
          <cell r="N8">
            <v>489</v>
          </cell>
          <cell r="O8">
            <v>1790</v>
          </cell>
          <cell r="P8">
            <v>489</v>
          </cell>
          <cell r="Q8">
            <v>1790</v>
          </cell>
          <cell r="R8">
            <v>489</v>
          </cell>
          <cell r="S8">
            <v>1790</v>
          </cell>
          <cell r="T8">
            <v>489</v>
          </cell>
          <cell r="U8">
            <v>1780</v>
          </cell>
          <cell r="V8">
            <v>486</v>
          </cell>
          <cell r="W8">
            <v>1790</v>
          </cell>
          <cell r="X8">
            <v>489</v>
          </cell>
          <cell r="Y8">
            <v>1820</v>
          </cell>
          <cell r="Z8">
            <v>497</v>
          </cell>
          <cell r="AD8">
            <v>0.124</v>
          </cell>
        </row>
        <row r="9">
          <cell r="E9" t="str">
            <v>G-42mm</v>
          </cell>
          <cell r="F9" t="str">
            <v>ｍ</v>
          </cell>
          <cell r="G9">
            <v>2120</v>
          </cell>
          <cell r="H9">
            <v>579</v>
          </cell>
          <cell r="I9">
            <v>2090</v>
          </cell>
          <cell r="J9">
            <v>571</v>
          </cell>
          <cell r="K9">
            <v>2090</v>
          </cell>
          <cell r="L9">
            <v>571</v>
          </cell>
          <cell r="M9">
            <v>2090</v>
          </cell>
          <cell r="N9">
            <v>571</v>
          </cell>
          <cell r="O9">
            <v>2090</v>
          </cell>
          <cell r="P9">
            <v>571</v>
          </cell>
          <cell r="Q9">
            <v>2090</v>
          </cell>
          <cell r="R9">
            <v>571</v>
          </cell>
          <cell r="S9">
            <v>2090</v>
          </cell>
          <cell r="T9">
            <v>571</v>
          </cell>
          <cell r="U9">
            <v>2090</v>
          </cell>
          <cell r="V9">
            <v>571</v>
          </cell>
          <cell r="W9">
            <v>2090</v>
          </cell>
          <cell r="X9">
            <v>571</v>
          </cell>
          <cell r="Y9">
            <v>2120</v>
          </cell>
          <cell r="Z9">
            <v>579</v>
          </cell>
          <cell r="AD9">
            <v>0.17</v>
          </cell>
        </row>
        <row r="10">
          <cell r="E10" t="str">
            <v>G-54mm</v>
          </cell>
          <cell r="F10" t="str">
            <v>ｍ</v>
          </cell>
          <cell r="G10">
            <v>3030</v>
          </cell>
          <cell r="H10">
            <v>827</v>
          </cell>
          <cell r="I10">
            <v>2980</v>
          </cell>
          <cell r="J10">
            <v>814</v>
          </cell>
          <cell r="K10">
            <v>2980</v>
          </cell>
          <cell r="L10">
            <v>814</v>
          </cell>
          <cell r="M10">
            <v>2980</v>
          </cell>
          <cell r="N10">
            <v>814</v>
          </cell>
          <cell r="O10">
            <v>2980</v>
          </cell>
          <cell r="P10">
            <v>814</v>
          </cell>
          <cell r="Q10">
            <v>2980</v>
          </cell>
          <cell r="R10">
            <v>814</v>
          </cell>
          <cell r="S10">
            <v>2980</v>
          </cell>
          <cell r="T10">
            <v>814</v>
          </cell>
          <cell r="U10">
            <v>2980</v>
          </cell>
          <cell r="V10">
            <v>814</v>
          </cell>
          <cell r="W10">
            <v>2980</v>
          </cell>
          <cell r="X10">
            <v>814</v>
          </cell>
          <cell r="Y10">
            <v>3030</v>
          </cell>
          <cell r="Z10">
            <v>827</v>
          </cell>
          <cell r="AD10">
            <v>0.22900000000000001</v>
          </cell>
        </row>
        <row r="11">
          <cell r="E11" t="str">
            <v>G-70mm</v>
          </cell>
          <cell r="F11" t="str">
            <v>ｍ</v>
          </cell>
          <cell r="G11">
            <v>4340</v>
          </cell>
          <cell r="H11">
            <v>1185</v>
          </cell>
          <cell r="I11">
            <v>4280</v>
          </cell>
          <cell r="J11">
            <v>1169</v>
          </cell>
          <cell r="K11">
            <v>4280</v>
          </cell>
          <cell r="L11">
            <v>1169</v>
          </cell>
          <cell r="M11">
            <v>4280</v>
          </cell>
          <cell r="N11">
            <v>1169</v>
          </cell>
          <cell r="O11">
            <v>4280</v>
          </cell>
          <cell r="P11">
            <v>1169</v>
          </cell>
          <cell r="Q11">
            <v>4280</v>
          </cell>
          <cell r="R11">
            <v>1169</v>
          </cell>
          <cell r="S11">
            <v>4280</v>
          </cell>
          <cell r="T11">
            <v>1169</v>
          </cell>
          <cell r="U11">
            <v>4280</v>
          </cell>
          <cell r="V11">
            <v>1169</v>
          </cell>
          <cell r="W11">
            <v>4280</v>
          </cell>
          <cell r="X11">
            <v>1169</v>
          </cell>
          <cell r="Y11">
            <v>4340</v>
          </cell>
          <cell r="Z11">
            <v>1185</v>
          </cell>
          <cell r="AD11">
            <v>0.26600000000000001</v>
          </cell>
        </row>
        <row r="12">
          <cell r="E12" t="str">
            <v>G-82mm</v>
          </cell>
          <cell r="F12" t="str">
            <v>ｍ</v>
          </cell>
          <cell r="G12">
            <v>5260</v>
          </cell>
          <cell r="H12">
            <v>1437</v>
          </cell>
          <cell r="I12">
            <v>5180</v>
          </cell>
          <cell r="J12">
            <v>1415</v>
          </cell>
          <cell r="K12">
            <v>5180</v>
          </cell>
          <cell r="L12">
            <v>1415</v>
          </cell>
          <cell r="M12">
            <v>5180</v>
          </cell>
          <cell r="N12">
            <v>1415</v>
          </cell>
          <cell r="O12">
            <v>5180</v>
          </cell>
          <cell r="P12">
            <v>1415</v>
          </cell>
          <cell r="Q12">
            <v>5180</v>
          </cell>
          <cell r="R12">
            <v>1415</v>
          </cell>
          <cell r="S12">
            <v>5180</v>
          </cell>
          <cell r="T12">
            <v>1415</v>
          </cell>
          <cell r="U12">
            <v>5180</v>
          </cell>
          <cell r="V12">
            <v>1415</v>
          </cell>
          <cell r="W12">
            <v>5180</v>
          </cell>
          <cell r="X12">
            <v>1415</v>
          </cell>
          <cell r="Y12">
            <v>5260</v>
          </cell>
          <cell r="Z12">
            <v>1437</v>
          </cell>
          <cell r="AD12">
            <v>0.32300000000000001</v>
          </cell>
        </row>
        <row r="13">
          <cell r="E13" t="str">
            <v>G-92mm</v>
          </cell>
          <cell r="F13" t="str">
            <v>ｍ</v>
          </cell>
          <cell r="G13">
            <v>8520</v>
          </cell>
          <cell r="H13">
            <v>2327</v>
          </cell>
          <cell r="I13">
            <v>8340</v>
          </cell>
          <cell r="J13">
            <v>2278</v>
          </cell>
          <cell r="K13">
            <v>8340</v>
          </cell>
          <cell r="L13">
            <v>2278</v>
          </cell>
          <cell r="M13">
            <v>8340</v>
          </cell>
          <cell r="N13">
            <v>2278</v>
          </cell>
          <cell r="O13">
            <v>8340</v>
          </cell>
          <cell r="P13">
            <v>2278</v>
          </cell>
          <cell r="Q13">
            <v>8340</v>
          </cell>
          <cell r="R13">
            <v>2278</v>
          </cell>
          <cell r="S13">
            <v>8340</v>
          </cell>
          <cell r="T13">
            <v>2278</v>
          </cell>
          <cell r="U13">
            <v>8340</v>
          </cell>
          <cell r="V13">
            <v>2278</v>
          </cell>
          <cell r="W13">
            <v>8340</v>
          </cell>
          <cell r="X13">
            <v>2278</v>
          </cell>
          <cell r="Y13">
            <v>8520</v>
          </cell>
          <cell r="Z13">
            <v>2327</v>
          </cell>
          <cell r="AD13">
            <v>0.36</v>
          </cell>
        </row>
        <row r="14">
          <cell r="E14" t="str">
            <v>G-104mm</v>
          </cell>
          <cell r="F14" t="str">
            <v>ｍ</v>
          </cell>
          <cell r="G14">
            <v>9740</v>
          </cell>
          <cell r="H14">
            <v>2661</v>
          </cell>
          <cell r="I14">
            <v>9540</v>
          </cell>
          <cell r="J14">
            <v>2606</v>
          </cell>
          <cell r="K14">
            <v>9540</v>
          </cell>
          <cell r="L14">
            <v>2606</v>
          </cell>
          <cell r="M14">
            <v>9540</v>
          </cell>
          <cell r="N14">
            <v>2606</v>
          </cell>
          <cell r="O14">
            <v>9540</v>
          </cell>
          <cell r="P14">
            <v>2606</v>
          </cell>
          <cell r="Q14">
            <v>9540</v>
          </cell>
          <cell r="R14">
            <v>2606</v>
          </cell>
          <cell r="S14">
            <v>9540</v>
          </cell>
          <cell r="T14">
            <v>2606</v>
          </cell>
          <cell r="U14">
            <v>9540</v>
          </cell>
          <cell r="V14">
            <v>2606</v>
          </cell>
          <cell r="W14">
            <v>9540</v>
          </cell>
          <cell r="X14">
            <v>2606</v>
          </cell>
          <cell r="Y14">
            <v>9740</v>
          </cell>
          <cell r="Z14">
            <v>2661</v>
          </cell>
          <cell r="AD14">
            <v>0.40200000000000002</v>
          </cell>
        </row>
        <row r="15">
          <cell r="E15" t="str">
            <v>C-19mm</v>
          </cell>
          <cell r="F15" t="str">
            <v>ｍ</v>
          </cell>
          <cell r="G15">
            <v>506</v>
          </cell>
          <cell r="H15">
            <v>138</v>
          </cell>
          <cell r="I15">
            <v>495</v>
          </cell>
          <cell r="J15">
            <v>135</v>
          </cell>
          <cell r="K15">
            <v>495</v>
          </cell>
          <cell r="L15">
            <v>135</v>
          </cell>
          <cell r="M15">
            <v>495</v>
          </cell>
          <cell r="N15">
            <v>135</v>
          </cell>
          <cell r="O15">
            <v>495</v>
          </cell>
          <cell r="P15">
            <v>135</v>
          </cell>
          <cell r="Q15">
            <v>495</v>
          </cell>
          <cell r="R15">
            <v>135</v>
          </cell>
          <cell r="S15">
            <v>495</v>
          </cell>
          <cell r="T15">
            <v>135</v>
          </cell>
          <cell r="U15">
            <v>495</v>
          </cell>
          <cell r="V15">
            <v>135</v>
          </cell>
          <cell r="W15">
            <v>495</v>
          </cell>
          <cell r="X15">
            <v>135</v>
          </cell>
          <cell r="Y15">
            <v>505</v>
          </cell>
          <cell r="Z15">
            <v>137</v>
          </cell>
          <cell r="AD15">
            <v>5.1999999999999998E-2</v>
          </cell>
        </row>
        <row r="16">
          <cell r="E16" t="str">
            <v>C-25mm</v>
          </cell>
          <cell r="F16" t="str">
            <v>ｍ</v>
          </cell>
          <cell r="G16">
            <v>705</v>
          </cell>
          <cell r="H16">
            <v>192</v>
          </cell>
          <cell r="I16">
            <v>695</v>
          </cell>
          <cell r="J16">
            <v>189</v>
          </cell>
          <cell r="K16">
            <v>695</v>
          </cell>
          <cell r="L16">
            <v>189</v>
          </cell>
          <cell r="M16">
            <v>695</v>
          </cell>
          <cell r="N16">
            <v>189</v>
          </cell>
          <cell r="O16">
            <v>695</v>
          </cell>
          <cell r="P16">
            <v>189</v>
          </cell>
          <cell r="Q16">
            <v>695</v>
          </cell>
          <cell r="R16">
            <v>189</v>
          </cell>
          <cell r="S16">
            <v>695</v>
          </cell>
          <cell r="T16">
            <v>189</v>
          </cell>
          <cell r="U16">
            <v>695</v>
          </cell>
          <cell r="V16">
            <v>189</v>
          </cell>
          <cell r="W16">
            <v>695</v>
          </cell>
          <cell r="X16">
            <v>189</v>
          </cell>
          <cell r="Y16">
            <v>705</v>
          </cell>
          <cell r="Z16">
            <v>192</v>
          </cell>
          <cell r="AD16">
            <v>7.0000000000000007E-2</v>
          </cell>
        </row>
        <row r="17">
          <cell r="E17" t="str">
            <v>C-31mm</v>
          </cell>
          <cell r="F17" t="str">
            <v>ｍ</v>
          </cell>
          <cell r="G17">
            <v>940</v>
          </cell>
          <cell r="H17">
            <v>256</v>
          </cell>
          <cell r="I17">
            <v>925</v>
          </cell>
          <cell r="J17">
            <v>252</v>
          </cell>
          <cell r="K17">
            <v>925</v>
          </cell>
          <cell r="L17">
            <v>252</v>
          </cell>
          <cell r="M17">
            <v>925</v>
          </cell>
          <cell r="N17">
            <v>252</v>
          </cell>
          <cell r="O17">
            <v>925</v>
          </cell>
          <cell r="P17">
            <v>252</v>
          </cell>
          <cell r="Q17">
            <v>925</v>
          </cell>
          <cell r="R17">
            <v>252</v>
          </cell>
          <cell r="S17">
            <v>925</v>
          </cell>
          <cell r="T17">
            <v>252</v>
          </cell>
          <cell r="U17">
            <v>925</v>
          </cell>
          <cell r="V17">
            <v>252</v>
          </cell>
          <cell r="W17">
            <v>925</v>
          </cell>
          <cell r="X17">
            <v>252</v>
          </cell>
          <cell r="Y17">
            <v>940</v>
          </cell>
          <cell r="Z17">
            <v>256</v>
          </cell>
          <cell r="AD17">
            <v>8.8999999999999996E-2</v>
          </cell>
        </row>
        <row r="18">
          <cell r="E18" t="str">
            <v>C-39mm</v>
          </cell>
          <cell r="F18" t="str">
            <v>ｍ</v>
          </cell>
          <cell r="G18">
            <v>1090</v>
          </cell>
          <cell r="H18">
            <v>297</v>
          </cell>
          <cell r="I18">
            <v>1070</v>
          </cell>
          <cell r="J18">
            <v>292</v>
          </cell>
          <cell r="K18">
            <v>1070</v>
          </cell>
          <cell r="L18">
            <v>292</v>
          </cell>
          <cell r="M18">
            <v>1070</v>
          </cell>
          <cell r="N18">
            <v>292</v>
          </cell>
          <cell r="O18">
            <v>1070</v>
          </cell>
          <cell r="P18">
            <v>292</v>
          </cell>
          <cell r="Q18">
            <v>1070</v>
          </cell>
          <cell r="R18">
            <v>292</v>
          </cell>
          <cell r="S18">
            <v>1070</v>
          </cell>
          <cell r="T18">
            <v>292</v>
          </cell>
          <cell r="U18">
            <v>1070</v>
          </cell>
          <cell r="V18">
            <v>292</v>
          </cell>
          <cell r="W18">
            <v>1070</v>
          </cell>
          <cell r="X18">
            <v>292</v>
          </cell>
          <cell r="Y18">
            <v>1090</v>
          </cell>
          <cell r="Z18">
            <v>297</v>
          </cell>
          <cell r="AD18">
            <v>0.109</v>
          </cell>
        </row>
        <row r="19">
          <cell r="E19" t="str">
            <v>C-51mm</v>
          </cell>
          <cell r="F19" t="str">
            <v>ｍ</v>
          </cell>
          <cell r="G19">
            <v>1600</v>
          </cell>
          <cell r="H19">
            <v>437</v>
          </cell>
          <cell r="I19">
            <v>1560</v>
          </cell>
          <cell r="J19">
            <v>426</v>
          </cell>
          <cell r="K19">
            <v>1580</v>
          </cell>
          <cell r="L19">
            <v>431</v>
          </cell>
          <cell r="M19">
            <v>1580</v>
          </cell>
          <cell r="N19">
            <v>431</v>
          </cell>
          <cell r="O19">
            <v>1580</v>
          </cell>
          <cell r="P19">
            <v>431</v>
          </cell>
          <cell r="Q19">
            <v>1580</v>
          </cell>
          <cell r="R19">
            <v>431</v>
          </cell>
          <cell r="S19">
            <v>1580</v>
          </cell>
          <cell r="T19">
            <v>431</v>
          </cell>
          <cell r="U19">
            <v>1580</v>
          </cell>
          <cell r="V19">
            <v>431</v>
          </cell>
          <cell r="W19">
            <v>1580</v>
          </cell>
          <cell r="X19">
            <v>431</v>
          </cell>
          <cell r="Y19">
            <v>1600</v>
          </cell>
          <cell r="Z19">
            <v>437</v>
          </cell>
          <cell r="AD19">
            <v>0.14699999999999999</v>
          </cell>
        </row>
        <row r="20">
          <cell r="E20" t="str">
            <v>C-63mm</v>
          </cell>
          <cell r="F20" t="str">
            <v>ｍ</v>
          </cell>
          <cell r="G20">
            <v>2430</v>
          </cell>
          <cell r="H20">
            <v>663</v>
          </cell>
          <cell r="I20">
            <v>2390</v>
          </cell>
          <cell r="J20">
            <v>653</v>
          </cell>
          <cell r="K20">
            <v>2390</v>
          </cell>
          <cell r="L20">
            <v>653</v>
          </cell>
          <cell r="M20">
            <v>2390</v>
          </cell>
          <cell r="N20">
            <v>653</v>
          </cell>
          <cell r="O20">
            <v>2390</v>
          </cell>
          <cell r="P20">
            <v>653</v>
          </cell>
          <cell r="Q20">
            <v>2390</v>
          </cell>
          <cell r="R20">
            <v>653</v>
          </cell>
          <cell r="S20">
            <v>2390</v>
          </cell>
          <cell r="T20">
            <v>653</v>
          </cell>
          <cell r="U20">
            <v>2390</v>
          </cell>
          <cell r="V20">
            <v>653</v>
          </cell>
          <cell r="W20">
            <v>2390</v>
          </cell>
          <cell r="X20">
            <v>653</v>
          </cell>
          <cell r="Y20">
            <v>2430</v>
          </cell>
          <cell r="Z20">
            <v>663</v>
          </cell>
          <cell r="AD20">
            <v>0.19800000000000001</v>
          </cell>
        </row>
        <row r="21">
          <cell r="E21" t="str">
            <v>C-75mm</v>
          </cell>
          <cell r="F21" t="str">
            <v>ｍ</v>
          </cell>
          <cell r="G21">
            <v>3030</v>
          </cell>
          <cell r="H21">
            <v>827</v>
          </cell>
          <cell r="I21">
            <v>2980</v>
          </cell>
          <cell r="J21">
            <v>814</v>
          </cell>
          <cell r="K21">
            <v>2980</v>
          </cell>
          <cell r="L21">
            <v>814</v>
          </cell>
          <cell r="M21">
            <v>2980</v>
          </cell>
          <cell r="N21">
            <v>814</v>
          </cell>
          <cell r="O21">
            <v>2980</v>
          </cell>
          <cell r="P21">
            <v>814</v>
          </cell>
          <cell r="Q21">
            <v>2980</v>
          </cell>
          <cell r="R21">
            <v>814</v>
          </cell>
          <cell r="S21">
            <v>2980</v>
          </cell>
          <cell r="T21">
            <v>814</v>
          </cell>
          <cell r="U21">
            <v>2980</v>
          </cell>
          <cell r="V21">
            <v>814</v>
          </cell>
          <cell r="W21">
            <v>2980</v>
          </cell>
          <cell r="X21">
            <v>814</v>
          </cell>
          <cell r="Y21">
            <v>3030</v>
          </cell>
          <cell r="Z21">
            <v>827</v>
          </cell>
          <cell r="AD21">
            <v>0.23100000000000001</v>
          </cell>
        </row>
        <row r="22">
          <cell r="E22" t="str">
            <v>E-19mm</v>
          </cell>
          <cell r="F22" t="str">
            <v>ｍ</v>
          </cell>
          <cell r="G22">
            <v>445</v>
          </cell>
          <cell r="H22">
            <v>121</v>
          </cell>
          <cell r="I22">
            <v>440</v>
          </cell>
          <cell r="J22">
            <v>120</v>
          </cell>
          <cell r="K22">
            <v>440</v>
          </cell>
          <cell r="L22">
            <v>120</v>
          </cell>
          <cell r="M22">
            <v>440</v>
          </cell>
          <cell r="N22">
            <v>120</v>
          </cell>
          <cell r="O22">
            <v>440</v>
          </cell>
          <cell r="P22">
            <v>120</v>
          </cell>
          <cell r="Q22">
            <v>440</v>
          </cell>
          <cell r="R22">
            <v>120</v>
          </cell>
          <cell r="S22">
            <v>440</v>
          </cell>
          <cell r="T22">
            <v>120</v>
          </cell>
          <cell r="U22">
            <v>440</v>
          </cell>
          <cell r="V22">
            <v>120</v>
          </cell>
          <cell r="W22">
            <v>440</v>
          </cell>
          <cell r="X22">
            <v>120</v>
          </cell>
          <cell r="Y22">
            <v>445</v>
          </cell>
          <cell r="Z22">
            <v>121</v>
          </cell>
          <cell r="AD22">
            <v>4.2000000000000003E-2</v>
          </cell>
        </row>
        <row r="23">
          <cell r="E23" t="str">
            <v>E-25mm</v>
          </cell>
          <cell r="F23" t="str">
            <v>ｍ</v>
          </cell>
          <cell r="G23">
            <v>635</v>
          </cell>
          <cell r="H23">
            <v>173</v>
          </cell>
          <cell r="I23">
            <v>625</v>
          </cell>
          <cell r="J23">
            <v>170</v>
          </cell>
          <cell r="K23">
            <v>625</v>
          </cell>
          <cell r="L23">
            <v>170</v>
          </cell>
          <cell r="M23">
            <v>625</v>
          </cell>
          <cell r="N23">
            <v>170</v>
          </cell>
          <cell r="O23">
            <v>625</v>
          </cell>
          <cell r="P23">
            <v>170</v>
          </cell>
          <cell r="Q23">
            <v>625</v>
          </cell>
          <cell r="R23">
            <v>170</v>
          </cell>
          <cell r="S23">
            <v>625</v>
          </cell>
          <cell r="T23">
            <v>170</v>
          </cell>
          <cell r="U23">
            <v>625</v>
          </cell>
          <cell r="V23">
            <v>170</v>
          </cell>
          <cell r="W23">
            <v>625</v>
          </cell>
          <cell r="X23">
            <v>170</v>
          </cell>
          <cell r="Y23">
            <v>635</v>
          </cell>
          <cell r="Z23">
            <v>173</v>
          </cell>
          <cell r="AD23">
            <v>5.6000000000000001E-2</v>
          </cell>
        </row>
        <row r="24">
          <cell r="E24" t="str">
            <v>E-31mm</v>
          </cell>
          <cell r="F24" t="str">
            <v>ｍ</v>
          </cell>
          <cell r="G24">
            <v>880</v>
          </cell>
          <cell r="H24">
            <v>240</v>
          </cell>
          <cell r="I24">
            <v>870</v>
          </cell>
          <cell r="J24">
            <v>237</v>
          </cell>
          <cell r="K24">
            <v>870</v>
          </cell>
          <cell r="L24">
            <v>237</v>
          </cell>
          <cell r="M24">
            <v>870</v>
          </cell>
          <cell r="N24">
            <v>237</v>
          </cell>
          <cell r="O24">
            <v>870</v>
          </cell>
          <cell r="P24">
            <v>237</v>
          </cell>
          <cell r="Q24">
            <v>870</v>
          </cell>
          <cell r="R24">
            <v>237</v>
          </cell>
          <cell r="S24">
            <v>870</v>
          </cell>
          <cell r="T24">
            <v>237</v>
          </cell>
          <cell r="U24">
            <v>870</v>
          </cell>
          <cell r="V24">
            <v>237</v>
          </cell>
          <cell r="W24">
            <v>870</v>
          </cell>
          <cell r="X24">
            <v>237</v>
          </cell>
          <cell r="Y24">
            <v>880</v>
          </cell>
          <cell r="Z24">
            <v>240</v>
          </cell>
          <cell r="AD24">
            <v>7.0999999999999994E-2</v>
          </cell>
        </row>
        <row r="25">
          <cell r="E25" t="str">
            <v>E-39mm</v>
          </cell>
          <cell r="F25" t="str">
            <v>ｍ</v>
          </cell>
          <cell r="G25">
            <v>1060</v>
          </cell>
          <cell r="H25">
            <v>289</v>
          </cell>
          <cell r="I25">
            <v>1040</v>
          </cell>
          <cell r="J25">
            <v>284</v>
          </cell>
          <cell r="K25">
            <v>1040</v>
          </cell>
          <cell r="L25">
            <v>284</v>
          </cell>
          <cell r="M25">
            <v>1040</v>
          </cell>
          <cell r="N25">
            <v>284</v>
          </cell>
          <cell r="O25">
            <v>1040</v>
          </cell>
          <cell r="P25">
            <v>284</v>
          </cell>
          <cell r="Q25">
            <v>1040</v>
          </cell>
          <cell r="R25">
            <v>284</v>
          </cell>
          <cell r="S25">
            <v>1040</v>
          </cell>
          <cell r="T25">
            <v>284</v>
          </cell>
          <cell r="U25">
            <v>1040</v>
          </cell>
          <cell r="V25">
            <v>284</v>
          </cell>
          <cell r="W25">
            <v>1040</v>
          </cell>
          <cell r="X25">
            <v>284</v>
          </cell>
          <cell r="Y25">
            <v>1060</v>
          </cell>
          <cell r="Z25">
            <v>289</v>
          </cell>
          <cell r="AD25">
            <v>8.6999999999999994E-2</v>
          </cell>
        </row>
        <row r="26">
          <cell r="E26" t="str">
            <v>E-51mm</v>
          </cell>
          <cell r="F26" t="str">
            <v>ｍ</v>
          </cell>
          <cell r="G26">
            <v>1510</v>
          </cell>
          <cell r="H26">
            <v>412</v>
          </cell>
          <cell r="I26">
            <v>1480</v>
          </cell>
          <cell r="J26">
            <v>404</v>
          </cell>
          <cell r="K26">
            <v>1480</v>
          </cell>
          <cell r="L26">
            <v>404</v>
          </cell>
          <cell r="M26">
            <v>1480</v>
          </cell>
          <cell r="N26">
            <v>404</v>
          </cell>
          <cell r="O26">
            <v>1480</v>
          </cell>
          <cell r="P26">
            <v>404</v>
          </cell>
          <cell r="Q26">
            <v>1480</v>
          </cell>
          <cell r="R26">
            <v>404</v>
          </cell>
          <cell r="S26">
            <v>1480</v>
          </cell>
          <cell r="T26">
            <v>404</v>
          </cell>
          <cell r="U26">
            <v>1480</v>
          </cell>
          <cell r="V26">
            <v>404</v>
          </cell>
          <cell r="W26">
            <v>1480</v>
          </cell>
          <cell r="X26">
            <v>404</v>
          </cell>
          <cell r="Y26">
            <v>1510</v>
          </cell>
          <cell r="Z26">
            <v>412</v>
          </cell>
          <cell r="AD26">
            <v>0.11799999999999999</v>
          </cell>
        </row>
        <row r="27">
          <cell r="E27" t="str">
            <v>E-63mm</v>
          </cell>
          <cell r="F27" t="str">
            <v>ｍ</v>
          </cell>
          <cell r="G27">
            <v>2230</v>
          </cell>
          <cell r="H27">
            <v>609</v>
          </cell>
          <cell r="I27">
            <v>2200</v>
          </cell>
          <cell r="J27">
            <v>601</v>
          </cell>
          <cell r="K27">
            <v>2200</v>
          </cell>
          <cell r="L27">
            <v>601</v>
          </cell>
          <cell r="M27">
            <v>2200</v>
          </cell>
          <cell r="N27">
            <v>601</v>
          </cell>
          <cell r="O27">
            <v>2200</v>
          </cell>
          <cell r="P27">
            <v>601</v>
          </cell>
          <cell r="Q27">
            <v>2200</v>
          </cell>
          <cell r="R27">
            <v>601</v>
          </cell>
          <cell r="S27">
            <v>2200</v>
          </cell>
          <cell r="T27">
            <v>601</v>
          </cell>
          <cell r="U27">
            <v>2200</v>
          </cell>
          <cell r="V27">
            <v>601</v>
          </cell>
          <cell r="W27">
            <v>2200</v>
          </cell>
          <cell r="X27">
            <v>601</v>
          </cell>
          <cell r="Y27">
            <v>2230</v>
          </cell>
          <cell r="Z27">
            <v>609</v>
          </cell>
          <cell r="AD27">
            <v>0.159</v>
          </cell>
        </row>
        <row r="28">
          <cell r="E28" t="str">
            <v>E-75mm</v>
          </cell>
          <cell r="F28" t="str">
            <v>ｍ</v>
          </cell>
          <cell r="G28">
            <v>2910</v>
          </cell>
          <cell r="H28">
            <v>795</v>
          </cell>
          <cell r="I28">
            <v>2870</v>
          </cell>
          <cell r="J28">
            <v>784</v>
          </cell>
          <cell r="K28">
            <v>2870</v>
          </cell>
          <cell r="L28">
            <v>784</v>
          </cell>
          <cell r="M28">
            <v>2870</v>
          </cell>
          <cell r="N28">
            <v>784</v>
          </cell>
          <cell r="O28">
            <v>2870</v>
          </cell>
          <cell r="P28">
            <v>784</v>
          </cell>
          <cell r="Q28">
            <v>2870</v>
          </cell>
          <cell r="R28">
            <v>784</v>
          </cell>
          <cell r="S28">
            <v>2870</v>
          </cell>
          <cell r="T28">
            <v>784</v>
          </cell>
          <cell r="U28">
            <v>2870</v>
          </cell>
          <cell r="V28">
            <v>784</v>
          </cell>
          <cell r="W28">
            <v>2870</v>
          </cell>
          <cell r="X28">
            <v>784</v>
          </cell>
          <cell r="Y28">
            <v>2910</v>
          </cell>
          <cell r="Z28">
            <v>795</v>
          </cell>
          <cell r="AD28">
            <v>0.185</v>
          </cell>
        </row>
        <row r="29">
          <cell r="E29" t="str">
            <v>VE-14mm</v>
          </cell>
          <cell r="F29" t="str">
            <v>ｍ</v>
          </cell>
          <cell r="G29">
            <v>214</v>
          </cell>
          <cell r="H29">
            <v>53</v>
          </cell>
          <cell r="I29">
            <v>210</v>
          </cell>
          <cell r="J29">
            <v>52</v>
          </cell>
          <cell r="K29">
            <v>210</v>
          </cell>
          <cell r="L29">
            <v>52</v>
          </cell>
          <cell r="M29">
            <v>214</v>
          </cell>
          <cell r="N29">
            <v>53</v>
          </cell>
          <cell r="O29">
            <v>214</v>
          </cell>
          <cell r="P29">
            <v>53</v>
          </cell>
          <cell r="Q29">
            <v>214</v>
          </cell>
          <cell r="R29">
            <v>53</v>
          </cell>
          <cell r="S29">
            <v>214</v>
          </cell>
          <cell r="T29">
            <v>53</v>
          </cell>
          <cell r="U29">
            <v>214</v>
          </cell>
          <cell r="V29">
            <v>53</v>
          </cell>
          <cell r="W29">
            <v>214</v>
          </cell>
          <cell r="X29">
            <v>53</v>
          </cell>
          <cell r="Y29">
            <v>214</v>
          </cell>
          <cell r="Z29">
            <v>53</v>
          </cell>
          <cell r="AD29">
            <v>4.3999999999999997E-2</v>
          </cell>
        </row>
        <row r="30">
          <cell r="E30" t="str">
            <v>VE-16mm</v>
          </cell>
          <cell r="F30" t="str">
            <v>ｍ</v>
          </cell>
          <cell r="G30">
            <v>262</v>
          </cell>
          <cell r="H30">
            <v>65</v>
          </cell>
          <cell r="I30">
            <v>256</v>
          </cell>
          <cell r="J30">
            <v>64</v>
          </cell>
          <cell r="K30">
            <v>256</v>
          </cell>
          <cell r="L30">
            <v>64</v>
          </cell>
          <cell r="M30">
            <v>262</v>
          </cell>
          <cell r="N30">
            <v>65</v>
          </cell>
          <cell r="O30">
            <v>262</v>
          </cell>
          <cell r="P30">
            <v>65</v>
          </cell>
          <cell r="Q30">
            <v>262</v>
          </cell>
          <cell r="R30">
            <v>65</v>
          </cell>
          <cell r="S30">
            <v>262</v>
          </cell>
          <cell r="T30">
            <v>65</v>
          </cell>
          <cell r="U30">
            <v>262</v>
          </cell>
          <cell r="V30">
            <v>65</v>
          </cell>
          <cell r="W30">
            <v>262</v>
          </cell>
          <cell r="X30">
            <v>65</v>
          </cell>
          <cell r="Y30">
            <v>262</v>
          </cell>
          <cell r="Z30">
            <v>65</v>
          </cell>
          <cell r="AD30">
            <v>4.3999999999999997E-2</v>
          </cell>
        </row>
        <row r="31">
          <cell r="E31" t="str">
            <v>VE-22mm</v>
          </cell>
          <cell r="F31" t="str">
            <v>ｍ</v>
          </cell>
          <cell r="G31">
            <v>308</v>
          </cell>
          <cell r="H31">
            <v>77</v>
          </cell>
          <cell r="I31">
            <v>302</v>
          </cell>
          <cell r="J31">
            <v>75</v>
          </cell>
          <cell r="K31">
            <v>302</v>
          </cell>
          <cell r="L31">
            <v>75</v>
          </cell>
          <cell r="M31">
            <v>308</v>
          </cell>
          <cell r="N31">
            <v>77</v>
          </cell>
          <cell r="O31">
            <v>308</v>
          </cell>
          <cell r="P31">
            <v>77</v>
          </cell>
          <cell r="Q31">
            <v>308</v>
          </cell>
          <cell r="R31">
            <v>77</v>
          </cell>
          <cell r="S31">
            <v>308</v>
          </cell>
          <cell r="T31">
            <v>77</v>
          </cell>
          <cell r="U31">
            <v>308</v>
          </cell>
          <cell r="V31">
            <v>77</v>
          </cell>
          <cell r="W31">
            <v>308</v>
          </cell>
          <cell r="X31">
            <v>77</v>
          </cell>
          <cell r="Y31">
            <v>308</v>
          </cell>
          <cell r="Z31">
            <v>77</v>
          </cell>
          <cell r="AD31">
            <v>5.3999999999999999E-2</v>
          </cell>
        </row>
        <row r="32">
          <cell r="E32" t="str">
            <v>VE-28mm</v>
          </cell>
          <cell r="F32" t="str">
            <v>ｍ</v>
          </cell>
          <cell r="G32">
            <v>599</v>
          </cell>
          <cell r="H32">
            <v>149</v>
          </cell>
          <cell r="I32">
            <v>587</v>
          </cell>
          <cell r="J32">
            <v>146</v>
          </cell>
          <cell r="K32">
            <v>587</v>
          </cell>
          <cell r="L32">
            <v>146</v>
          </cell>
          <cell r="M32">
            <v>599</v>
          </cell>
          <cell r="N32">
            <v>149</v>
          </cell>
          <cell r="O32">
            <v>599</v>
          </cell>
          <cell r="P32">
            <v>149</v>
          </cell>
          <cell r="Q32">
            <v>599</v>
          </cell>
          <cell r="R32">
            <v>149</v>
          </cell>
          <cell r="S32">
            <v>599</v>
          </cell>
          <cell r="T32">
            <v>149</v>
          </cell>
          <cell r="U32">
            <v>599</v>
          </cell>
          <cell r="V32">
            <v>149</v>
          </cell>
          <cell r="W32">
            <v>599</v>
          </cell>
          <cell r="X32">
            <v>149</v>
          </cell>
          <cell r="Y32">
            <v>599</v>
          </cell>
          <cell r="Z32">
            <v>149</v>
          </cell>
          <cell r="AD32">
            <v>6.4000000000000001E-2</v>
          </cell>
        </row>
        <row r="33">
          <cell r="E33" t="str">
            <v>VE-36mm</v>
          </cell>
          <cell r="F33" t="str">
            <v>ｍ</v>
          </cell>
          <cell r="G33">
            <v>859</v>
          </cell>
          <cell r="H33">
            <v>214</v>
          </cell>
          <cell r="I33">
            <v>842</v>
          </cell>
          <cell r="J33">
            <v>210</v>
          </cell>
          <cell r="K33">
            <v>842</v>
          </cell>
          <cell r="L33">
            <v>210</v>
          </cell>
          <cell r="M33">
            <v>859</v>
          </cell>
          <cell r="N33">
            <v>214</v>
          </cell>
          <cell r="O33">
            <v>859</v>
          </cell>
          <cell r="P33">
            <v>214</v>
          </cell>
          <cell r="Q33">
            <v>859</v>
          </cell>
          <cell r="R33">
            <v>214</v>
          </cell>
          <cell r="S33">
            <v>859</v>
          </cell>
          <cell r="T33">
            <v>214</v>
          </cell>
          <cell r="U33">
            <v>859</v>
          </cell>
          <cell r="V33">
            <v>214</v>
          </cell>
          <cell r="W33">
            <v>859</v>
          </cell>
          <cell r="X33">
            <v>214</v>
          </cell>
          <cell r="Y33">
            <v>859</v>
          </cell>
          <cell r="Z33">
            <v>214</v>
          </cell>
          <cell r="AD33">
            <v>8.5999999999999993E-2</v>
          </cell>
        </row>
        <row r="34">
          <cell r="E34" t="str">
            <v>VE-42mm</v>
          </cell>
          <cell r="F34" t="str">
            <v>ｍ</v>
          </cell>
          <cell r="G34">
            <v>1132</v>
          </cell>
          <cell r="H34">
            <v>283</v>
          </cell>
          <cell r="I34">
            <v>1110</v>
          </cell>
          <cell r="J34">
            <v>277</v>
          </cell>
          <cell r="K34">
            <v>1110</v>
          </cell>
          <cell r="L34">
            <v>277</v>
          </cell>
          <cell r="M34">
            <v>1132</v>
          </cell>
          <cell r="N34">
            <v>283</v>
          </cell>
          <cell r="O34">
            <v>1132</v>
          </cell>
          <cell r="P34">
            <v>283</v>
          </cell>
          <cell r="Q34">
            <v>1132</v>
          </cell>
          <cell r="R34">
            <v>283</v>
          </cell>
          <cell r="S34">
            <v>1132</v>
          </cell>
          <cell r="T34">
            <v>283</v>
          </cell>
          <cell r="U34">
            <v>1132</v>
          </cell>
          <cell r="V34">
            <v>283</v>
          </cell>
          <cell r="W34">
            <v>1132</v>
          </cell>
          <cell r="X34">
            <v>283</v>
          </cell>
          <cell r="Y34">
            <v>1132</v>
          </cell>
          <cell r="Z34">
            <v>283</v>
          </cell>
          <cell r="AD34">
            <v>0.108</v>
          </cell>
        </row>
        <row r="35">
          <cell r="E35" t="str">
            <v>VE-54mm</v>
          </cell>
          <cell r="F35" t="str">
            <v>ｍ</v>
          </cell>
          <cell r="G35">
            <v>1589</v>
          </cell>
          <cell r="H35">
            <v>397</v>
          </cell>
          <cell r="I35">
            <v>1558</v>
          </cell>
          <cell r="J35">
            <v>389</v>
          </cell>
          <cell r="K35">
            <v>1558</v>
          </cell>
          <cell r="L35">
            <v>389</v>
          </cell>
          <cell r="M35">
            <v>1589</v>
          </cell>
          <cell r="N35">
            <v>397</v>
          </cell>
          <cell r="O35">
            <v>1589</v>
          </cell>
          <cell r="P35">
            <v>397</v>
          </cell>
          <cell r="Q35">
            <v>1589</v>
          </cell>
          <cell r="R35">
            <v>397</v>
          </cell>
          <cell r="S35">
            <v>1589</v>
          </cell>
          <cell r="T35">
            <v>397</v>
          </cell>
          <cell r="U35">
            <v>1589</v>
          </cell>
          <cell r="V35">
            <v>397</v>
          </cell>
          <cell r="W35">
            <v>1589</v>
          </cell>
          <cell r="X35">
            <v>397</v>
          </cell>
          <cell r="Y35">
            <v>1589</v>
          </cell>
          <cell r="Z35">
            <v>397</v>
          </cell>
          <cell r="AD35">
            <v>0.13</v>
          </cell>
        </row>
        <row r="36">
          <cell r="E36" t="str">
            <v>VE-70mm</v>
          </cell>
          <cell r="F36" t="str">
            <v>ｍ</v>
          </cell>
          <cell r="G36">
            <v>2033</v>
          </cell>
          <cell r="H36">
            <v>508</v>
          </cell>
          <cell r="I36">
            <v>1993</v>
          </cell>
          <cell r="J36">
            <v>498</v>
          </cell>
          <cell r="K36">
            <v>1993</v>
          </cell>
          <cell r="L36">
            <v>498</v>
          </cell>
          <cell r="M36">
            <v>2033</v>
          </cell>
          <cell r="N36">
            <v>508</v>
          </cell>
          <cell r="O36">
            <v>2033</v>
          </cell>
          <cell r="P36">
            <v>508</v>
          </cell>
          <cell r="Q36">
            <v>2033</v>
          </cell>
          <cell r="R36">
            <v>508</v>
          </cell>
          <cell r="S36">
            <v>2033</v>
          </cell>
          <cell r="T36">
            <v>508</v>
          </cell>
          <cell r="U36">
            <v>2033</v>
          </cell>
          <cell r="V36">
            <v>508</v>
          </cell>
          <cell r="W36">
            <v>2033</v>
          </cell>
          <cell r="X36">
            <v>508</v>
          </cell>
          <cell r="Y36">
            <v>2033</v>
          </cell>
          <cell r="Z36">
            <v>508</v>
          </cell>
          <cell r="AD36">
            <v>0.16200000000000001</v>
          </cell>
        </row>
        <row r="37">
          <cell r="E37" t="str">
            <v>VE-82mm</v>
          </cell>
          <cell r="F37" t="str">
            <v>ｍ</v>
          </cell>
          <cell r="G37">
            <v>3111</v>
          </cell>
          <cell r="H37">
            <v>777</v>
          </cell>
          <cell r="I37">
            <v>3050</v>
          </cell>
          <cell r="J37">
            <v>762</v>
          </cell>
          <cell r="K37">
            <v>3050</v>
          </cell>
          <cell r="L37">
            <v>762</v>
          </cell>
          <cell r="M37">
            <v>3111</v>
          </cell>
          <cell r="N37">
            <v>777</v>
          </cell>
          <cell r="O37">
            <v>3111</v>
          </cell>
          <cell r="P37">
            <v>777</v>
          </cell>
          <cell r="Q37">
            <v>3111</v>
          </cell>
          <cell r="R37">
            <v>777</v>
          </cell>
          <cell r="S37">
            <v>3111</v>
          </cell>
          <cell r="T37">
            <v>777</v>
          </cell>
          <cell r="U37">
            <v>3111</v>
          </cell>
          <cell r="V37">
            <v>777</v>
          </cell>
          <cell r="W37">
            <v>3111</v>
          </cell>
          <cell r="X37">
            <v>777</v>
          </cell>
          <cell r="Y37">
            <v>3111</v>
          </cell>
          <cell r="Z37">
            <v>777</v>
          </cell>
          <cell r="AD37">
            <v>0.19400000000000001</v>
          </cell>
        </row>
        <row r="38">
          <cell r="E38" t="str">
            <v>HIVE-14mm</v>
          </cell>
          <cell r="F38" t="str">
            <v>ｍ</v>
          </cell>
          <cell r="G38">
            <v>291</v>
          </cell>
          <cell r="H38">
            <v>72</v>
          </cell>
          <cell r="I38">
            <v>285</v>
          </cell>
          <cell r="J38">
            <v>71</v>
          </cell>
          <cell r="K38">
            <v>285</v>
          </cell>
          <cell r="L38">
            <v>71</v>
          </cell>
          <cell r="M38">
            <v>291</v>
          </cell>
          <cell r="N38">
            <v>72</v>
          </cell>
          <cell r="O38">
            <v>291</v>
          </cell>
          <cell r="P38">
            <v>72</v>
          </cell>
          <cell r="Q38">
            <v>291</v>
          </cell>
          <cell r="R38">
            <v>72</v>
          </cell>
          <cell r="S38">
            <v>291</v>
          </cell>
          <cell r="T38">
            <v>72</v>
          </cell>
          <cell r="U38">
            <v>291</v>
          </cell>
          <cell r="V38">
            <v>72</v>
          </cell>
          <cell r="W38">
            <v>291</v>
          </cell>
          <cell r="X38">
            <v>72</v>
          </cell>
          <cell r="Y38">
            <v>291</v>
          </cell>
          <cell r="Z38">
            <v>72</v>
          </cell>
          <cell r="AD38">
            <v>4.3999999999999997E-2</v>
          </cell>
        </row>
        <row r="39">
          <cell r="E39" t="str">
            <v>HIVE-16mm</v>
          </cell>
          <cell r="F39" t="str">
            <v>ｍ</v>
          </cell>
          <cell r="G39">
            <v>357</v>
          </cell>
          <cell r="H39">
            <v>89</v>
          </cell>
          <cell r="I39">
            <v>349</v>
          </cell>
          <cell r="J39">
            <v>87</v>
          </cell>
          <cell r="K39">
            <v>349</v>
          </cell>
          <cell r="L39">
            <v>87</v>
          </cell>
          <cell r="M39">
            <v>357</v>
          </cell>
          <cell r="N39">
            <v>89</v>
          </cell>
          <cell r="O39">
            <v>357</v>
          </cell>
          <cell r="P39">
            <v>89</v>
          </cell>
          <cell r="Q39">
            <v>357</v>
          </cell>
          <cell r="R39">
            <v>89</v>
          </cell>
          <cell r="S39">
            <v>357</v>
          </cell>
          <cell r="T39">
            <v>89</v>
          </cell>
          <cell r="U39">
            <v>357</v>
          </cell>
          <cell r="V39">
            <v>89</v>
          </cell>
          <cell r="W39">
            <v>357</v>
          </cell>
          <cell r="X39">
            <v>89</v>
          </cell>
          <cell r="Y39">
            <v>357</v>
          </cell>
          <cell r="Z39">
            <v>89</v>
          </cell>
          <cell r="AD39">
            <v>4.3999999999999997E-2</v>
          </cell>
        </row>
        <row r="40">
          <cell r="E40" t="str">
            <v>HIVE-22mm</v>
          </cell>
          <cell r="F40" t="str">
            <v>ｍ</v>
          </cell>
          <cell r="G40">
            <v>421</v>
          </cell>
          <cell r="H40">
            <v>105</v>
          </cell>
          <cell r="I40">
            <v>412</v>
          </cell>
          <cell r="J40">
            <v>103</v>
          </cell>
          <cell r="K40">
            <v>412</v>
          </cell>
          <cell r="L40">
            <v>103</v>
          </cell>
          <cell r="M40">
            <v>421</v>
          </cell>
          <cell r="N40">
            <v>105</v>
          </cell>
          <cell r="O40">
            <v>421</v>
          </cell>
          <cell r="P40">
            <v>105</v>
          </cell>
          <cell r="Q40">
            <v>421</v>
          </cell>
          <cell r="R40">
            <v>105</v>
          </cell>
          <cell r="S40">
            <v>421</v>
          </cell>
          <cell r="T40">
            <v>105</v>
          </cell>
          <cell r="U40">
            <v>421</v>
          </cell>
          <cell r="V40">
            <v>105</v>
          </cell>
          <cell r="W40">
            <v>421</v>
          </cell>
          <cell r="X40">
            <v>105</v>
          </cell>
          <cell r="Y40">
            <v>421</v>
          </cell>
          <cell r="Z40">
            <v>105</v>
          </cell>
          <cell r="AD40">
            <v>5.3999999999999999E-2</v>
          </cell>
        </row>
        <row r="41">
          <cell r="E41" t="str">
            <v>HIVE-28mm</v>
          </cell>
          <cell r="F41" t="str">
            <v>ｍ</v>
          </cell>
          <cell r="G41">
            <v>819</v>
          </cell>
          <cell r="H41">
            <v>204</v>
          </cell>
          <cell r="I41">
            <v>803</v>
          </cell>
          <cell r="J41">
            <v>200</v>
          </cell>
          <cell r="K41">
            <v>803</v>
          </cell>
          <cell r="L41">
            <v>200</v>
          </cell>
          <cell r="M41">
            <v>819</v>
          </cell>
          <cell r="N41">
            <v>204</v>
          </cell>
          <cell r="O41">
            <v>819</v>
          </cell>
          <cell r="P41">
            <v>204</v>
          </cell>
          <cell r="Q41">
            <v>819</v>
          </cell>
          <cell r="R41">
            <v>204</v>
          </cell>
          <cell r="S41">
            <v>819</v>
          </cell>
          <cell r="T41">
            <v>204</v>
          </cell>
          <cell r="U41">
            <v>819</v>
          </cell>
          <cell r="V41">
            <v>204</v>
          </cell>
          <cell r="W41">
            <v>819</v>
          </cell>
          <cell r="X41">
            <v>204</v>
          </cell>
          <cell r="Y41">
            <v>819</v>
          </cell>
          <cell r="Z41">
            <v>204</v>
          </cell>
          <cell r="AD41">
            <v>6.4000000000000001E-2</v>
          </cell>
        </row>
        <row r="42">
          <cell r="E42" t="str">
            <v>HIVE-36mm</v>
          </cell>
          <cell r="F42" t="str">
            <v>ｍ</v>
          </cell>
          <cell r="G42">
            <v>1177</v>
          </cell>
          <cell r="H42">
            <v>294</v>
          </cell>
          <cell r="I42">
            <v>1154</v>
          </cell>
          <cell r="J42">
            <v>288</v>
          </cell>
          <cell r="K42">
            <v>1154</v>
          </cell>
          <cell r="L42">
            <v>288</v>
          </cell>
          <cell r="M42">
            <v>1177</v>
          </cell>
          <cell r="N42">
            <v>294</v>
          </cell>
          <cell r="O42">
            <v>1177</v>
          </cell>
          <cell r="P42">
            <v>294</v>
          </cell>
          <cell r="Q42">
            <v>1177</v>
          </cell>
          <cell r="R42">
            <v>294</v>
          </cell>
          <cell r="S42">
            <v>1177</v>
          </cell>
          <cell r="T42">
            <v>294</v>
          </cell>
          <cell r="U42">
            <v>1177</v>
          </cell>
          <cell r="V42">
            <v>294</v>
          </cell>
          <cell r="W42">
            <v>1177</v>
          </cell>
          <cell r="X42">
            <v>294</v>
          </cell>
          <cell r="Y42">
            <v>1177</v>
          </cell>
          <cell r="Z42">
            <v>294</v>
          </cell>
          <cell r="AD42">
            <v>8.5999999999999993E-2</v>
          </cell>
        </row>
        <row r="43">
          <cell r="E43" t="str">
            <v>HIVE-42mm</v>
          </cell>
          <cell r="F43" t="str">
            <v>ｍ</v>
          </cell>
          <cell r="G43">
            <v>1567</v>
          </cell>
          <cell r="H43">
            <v>391</v>
          </cell>
          <cell r="I43">
            <v>1526</v>
          </cell>
          <cell r="J43">
            <v>381</v>
          </cell>
          <cell r="K43">
            <v>1526</v>
          </cell>
          <cell r="L43">
            <v>381</v>
          </cell>
          <cell r="M43">
            <v>1567</v>
          </cell>
          <cell r="N43">
            <v>391</v>
          </cell>
          <cell r="O43">
            <v>1567</v>
          </cell>
          <cell r="P43">
            <v>391</v>
          </cell>
          <cell r="Q43">
            <v>1567</v>
          </cell>
          <cell r="R43">
            <v>391</v>
          </cell>
          <cell r="S43">
            <v>1567</v>
          </cell>
          <cell r="T43">
            <v>391</v>
          </cell>
          <cell r="U43">
            <v>1567</v>
          </cell>
          <cell r="V43">
            <v>391</v>
          </cell>
          <cell r="W43">
            <v>1567</v>
          </cell>
          <cell r="X43">
            <v>391</v>
          </cell>
          <cell r="Y43">
            <v>1567</v>
          </cell>
          <cell r="Z43">
            <v>391</v>
          </cell>
          <cell r="AD43">
            <v>0.108</v>
          </cell>
        </row>
        <row r="44">
          <cell r="E44" t="str">
            <v>HIVE-54mm</v>
          </cell>
          <cell r="F44" t="str">
            <v>ｍ</v>
          </cell>
          <cell r="G44">
            <v>2193</v>
          </cell>
          <cell r="H44">
            <v>548</v>
          </cell>
          <cell r="I44">
            <v>2150</v>
          </cell>
          <cell r="J44">
            <v>537</v>
          </cell>
          <cell r="K44">
            <v>2150</v>
          </cell>
          <cell r="L44">
            <v>537</v>
          </cell>
          <cell r="M44">
            <v>2193</v>
          </cell>
          <cell r="N44">
            <v>548</v>
          </cell>
          <cell r="O44">
            <v>2193</v>
          </cell>
          <cell r="P44">
            <v>548</v>
          </cell>
          <cell r="Q44">
            <v>2193</v>
          </cell>
          <cell r="R44">
            <v>548</v>
          </cell>
          <cell r="S44">
            <v>2193</v>
          </cell>
          <cell r="T44">
            <v>548</v>
          </cell>
          <cell r="U44">
            <v>2193</v>
          </cell>
          <cell r="V44">
            <v>548</v>
          </cell>
          <cell r="W44">
            <v>2193</v>
          </cell>
          <cell r="X44">
            <v>548</v>
          </cell>
          <cell r="Y44">
            <v>2193</v>
          </cell>
          <cell r="Z44">
            <v>548</v>
          </cell>
          <cell r="AD44">
            <v>0.13</v>
          </cell>
        </row>
        <row r="45">
          <cell r="E45" t="str">
            <v>HIVE-70mm</v>
          </cell>
          <cell r="F45" t="str">
            <v>ｍ</v>
          </cell>
          <cell r="G45">
            <v>2791</v>
          </cell>
          <cell r="H45">
            <v>697</v>
          </cell>
          <cell r="I45">
            <v>2736</v>
          </cell>
          <cell r="J45">
            <v>684</v>
          </cell>
          <cell r="K45">
            <v>2736</v>
          </cell>
          <cell r="L45">
            <v>684</v>
          </cell>
          <cell r="M45">
            <v>2791</v>
          </cell>
          <cell r="N45">
            <v>697</v>
          </cell>
          <cell r="O45">
            <v>2791</v>
          </cell>
          <cell r="P45">
            <v>697</v>
          </cell>
          <cell r="Q45">
            <v>2791</v>
          </cell>
          <cell r="R45">
            <v>697</v>
          </cell>
          <cell r="S45">
            <v>2791</v>
          </cell>
          <cell r="T45">
            <v>697</v>
          </cell>
          <cell r="U45">
            <v>2791</v>
          </cell>
          <cell r="V45">
            <v>697</v>
          </cell>
          <cell r="W45">
            <v>2791</v>
          </cell>
          <cell r="X45">
            <v>697</v>
          </cell>
          <cell r="Y45">
            <v>2791</v>
          </cell>
          <cell r="Z45">
            <v>697</v>
          </cell>
          <cell r="AD45">
            <v>0.16200000000000001</v>
          </cell>
        </row>
        <row r="46">
          <cell r="E46" t="str">
            <v>HIVE-82mm</v>
          </cell>
          <cell r="F46" t="str">
            <v>ｍ</v>
          </cell>
          <cell r="G46">
            <v>4287</v>
          </cell>
          <cell r="H46">
            <v>1071</v>
          </cell>
          <cell r="I46">
            <v>4203</v>
          </cell>
          <cell r="J46">
            <v>1050</v>
          </cell>
          <cell r="K46">
            <v>4203</v>
          </cell>
          <cell r="L46">
            <v>1050</v>
          </cell>
          <cell r="M46">
            <v>4287</v>
          </cell>
          <cell r="N46">
            <v>1071</v>
          </cell>
          <cell r="O46">
            <v>4287</v>
          </cell>
          <cell r="P46">
            <v>1071</v>
          </cell>
          <cell r="Q46">
            <v>4287</v>
          </cell>
          <cell r="R46">
            <v>1071</v>
          </cell>
          <cell r="S46">
            <v>4287</v>
          </cell>
          <cell r="T46">
            <v>1071</v>
          </cell>
          <cell r="U46">
            <v>4287</v>
          </cell>
          <cell r="V46">
            <v>1071</v>
          </cell>
          <cell r="W46">
            <v>4287</v>
          </cell>
          <cell r="X46">
            <v>1071</v>
          </cell>
          <cell r="Y46">
            <v>4287</v>
          </cell>
          <cell r="Z46">
            <v>1071</v>
          </cell>
          <cell r="AD46">
            <v>0.19400000000000001</v>
          </cell>
        </row>
        <row r="47">
          <cell r="E47" t="str">
            <v>MCCP- 50A (伸縮継手付き)</v>
          </cell>
          <cell r="F47" t="str">
            <v>ｍ</v>
          </cell>
          <cell r="G47">
            <v>14700</v>
          </cell>
          <cell r="H47">
            <v>2672</v>
          </cell>
          <cell r="I47">
            <v>14700</v>
          </cell>
          <cell r="J47">
            <v>2672</v>
          </cell>
          <cell r="K47">
            <v>14700</v>
          </cell>
          <cell r="L47">
            <v>2672</v>
          </cell>
          <cell r="M47">
            <v>14700</v>
          </cell>
          <cell r="N47">
            <v>2672</v>
          </cell>
          <cell r="O47">
            <v>14700</v>
          </cell>
          <cell r="P47">
            <v>2672</v>
          </cell>
          <cell r="Q47">
            <v>14700</v>
          </cell>
          <cell r="R47">
            <v>2672</v>
          </cell>
          <cell r="S47">
            <v>14700</v>
          </cell>
          <cell r="T47">
            <v>2672</v>
          </cell>
          <cell r="U47">
            <v>14700</v>
          </cell>
          <cell r="V47">
            <v>2672</v>
          </cell>
          <cell r="W47">
            <v>14700</v>
          </cell>
          <cell r="X47">
            <v>2672</v>
          </cell>
          <cell r="Y47">
            <v>14700</v>
          </cell>
          <cell r="Z47">
            <v>2672</v>
          </cell>
          <cell r="AD47">
            <v>0.161</v>
          </cell>
        </row>
        <row r="48">
          <cell r="E48" t="str">
            <v>MCCP- 80A (伸縮継手付き)</v>
          </cell>
          <cell r="F48" t="str">
            <v>ｍ</v>
          </cell>
          <cell r="G48">
            <v>19900</v>
          </cell>
          <cell r="H48">
            <v>3618</v>
          </cell>
          <cell r="I48">
            <v>19900</v>
          </cell>
          <cell r="J48">
            <v>3618</v>
          </cell>
          <cell r="K48">
            <v>19900</v>
          </cell>
          <cell r="L48">
            <v>3618</v>
          </cell>
          <cell r="M48">
            <v>19900</v>
          </cell>
          <cell r="N48">
            <v>3618</v>
          </cell>
          <cell r="O48">
            <v>19900</v>
          </cell>
          <cell r="P48">
            <v>3618</v>
          </cell>
          <cell r="Q48">
            <v>19900</v>
          </cell>
          <cell r="R48">
            <v>3618</v>
          </cell>
          <cell r="S48">
            <v>19900</v>
          </cell>
          <cell r="T48">
            <v>3618</v>
          </cell>
          <cell r="U48">
            <v>19900</v>
          </cell>
          <cell r="V48">
            <v>3618</v>
          </cell>
          <cell r="W48">
            <v>19900</v>
          </cell>
          <cell r="X48">
            <v>3618</v>
          </cell>
          <cell r="Y48">
            <v>19900</v>
          </cell>
          <cell r="Z48">
            <v>3618</v>
          </cell>
          <cell r="AD48">
            <v>0.26100000000000001</v>
          </cell>
        </row>
        <row r="49">
          <cell r="E49" t="str">
            <v>MCCP-100A (伸縮継手付き)</v>
          </cell>
          <cell r="F49" t="str">
            <v>ｍ</v>
          </cell>
          <cell r="G49">
            <v>31200</v>
          </cell>
          <cell r="H49">
            <v>5672</v>
          </cell>
          <cell r="I49">
            <v>31200</v>
          </cell>
          <cell r="J49">
            <v>5672</v>
          </cell>
          <cell r="K49">
            <v>31200</v>
          </cell>
          <cell r="L49">
            <v>5672</v>
          </cell>
          <cell r="M49">
            <v>31200</v>
          </cell>
          <cell r="N49">
            <v>5672</v>
          </cell>
          <cell r="O49">
            <v>31200</v>
          </cell>
          <cell r="P49">
            <v>5672</v>
          </cell>
          <cell r="Q49">
            <v>31200</v>
          </cell>
          <cell r="R49">
            <v>5672</v>
          </cell>
          <cell r="S49">
            <v>31200</v>
          </cell>
          <cell r="T49">
            <v>5672</v>
          </cell>
          <cell r="U49">
            <v>31200</v>
          </cell>
          <cell r="V49">
            <v>5672</v>
          </cell>
          <cell r="W49">
            <v>31200</v>
          </cell>
          <cell r="X49">
            <v>5672</v>
          </cell>
          <cell r="Y49">
            <v>31200</v>
          </cell>
          <cell r="Z49">
            <v>5672</v>
          </cell>
          <cell r="AD49">
            <v>0.34699999999999998</v>
          </cell>
        </row>
        <row r="50">
          <cell r="E50" t="str">
            <v>MCCP-125A (伸縮継手付き)</v>
          </cell>
          <cell r="F50" t="str">
            <v>ｍ</v>
          </cell>
          <cell r="G50">
            <v>32800</v>
          </cell>
          <cell r="H50">
            <v>5963</v>
          </cell>
          <cell r="I50">
            <v>32800</v>
          </cell>
          <cell r="J50">
            <v>5963</v>
          </cell>
          <cell r="K50">
            <v>32800</v>
          </cell>
          <cell r="L50">
            <v>5963</v>
          </cell>
          <cell r="M50">
            <v>32800</v>
          </cell>
          <cell r="N50">
            <v>5963</v>
          </cell>
          <cell r="O50">
            <v>32800</v>
          </cell>
          <cell r="P50">
            <v>5963</v>
          </cell>
          <cell r="Q50">
            <v>32800</v>
          </cell>
          <cell r="R50">
            <v>5963</v>
          </cell>
          <cell r="S50">
            <v>32800</v>
          </cell>
          <cell r="T50">
            <v>5963</v>
          </cell>
          <cell r="U50">
            <v>32800</v>
          </cell>
          <cell r="V50">
            <v>5963</v>
          </cell>
          <cell r="W50">
            <v>32800</v>
          </cell>
          <cell r="X50">
            <v>5963</v>
          </cell>
          <cell r="Y50">
            <v>32800</v>
          </cell>
          <cell r="Z50">
            <v>5963</v>
          </cell>
          <cell r="AD50">
            <v>0.433</v>
          </cell>
        </row>
        <row r="51">
          <cell r="E51" t="str">
            <v>MCCP- 50A固定</v>
          </cell>
          <cell r="F51" t="str">
            <v>ｍ</v>
          </cell>
          <cell r="G51">
            <v>14100</v>
          </cell>
          <cell r="H51">
            <v>2563</v>
          </cell>
          <cell r="I51">
            <v>14100</v>
          </cell>
          <cell r="J51">
            <v>2563</v>
          </cell>
          <cell r="K51">
            <v>14100</v>
          </cell>
          <cell r="L51">
            <v>2563</v>
          </cell>
          <cell r="M51">
            <v>14100</v>
          </cell>
          <cell r="N51">
            <v>2563</v>
          </cell>
          <cell r="O51">
            <v>14100</v>
          </cell>
          <cell r="P51">
            <v>2563</v>
          </cell>
          <cell r="Q51">
            <v>14100</v>
          </cell>
          <cell r="R51">
            <v>2563</v>
          </cell>
          <cell r="S51">
            <v>14100</v>
          </cell>
          <cell r="T51">
            <v>2563</v>
          </cell>
          <cell r="U51">
            <v>14100</v>
          </cell>
          <cell r="V51">
            <v>2563</v>
          </cell>
          <cell r="W51">
            <v>14100</v>
          </cell>
          <cell r="X51">
            <v>2563</v>
          </cell>
          <cell r="Y51">
            <v>14100</v>
          </cell>
          <cell r="Z51">
            <v>2563</v>
          </cell>
          <cell r="AD51">
            <v>0.161</v>
          </cell>
        </row>
        <row r="52">
          <cell r="E52" t="str">
            <v>FEP- 30mm</v>
          </cell>
          <cell r="F52" t="str">
            <v>ｍ</v>
          </cell>
          <cell r="H52">
            <v>224</v>
          </cell>
          <cell r="J52">
            <v>224</v>
          </cell>
          <cell r="L52">
            <v>219</v>
          </cell>
          <cell r="N52">
            <v>219</v>
          </cell>
          <cell r="P52">
            <v>219</v>
          </cell>
          <cell r="R52">
            <v>224</v>
          </cell>
          <cell r="T52">
            <v>224</v>
          </cell>
          <cell r="V52">
            <v>219</v>
          </cell>
          <cell r="X52">
            <v>224</v>
          </cell>
          <cell r="Z52">
            <v>239</v>
          </cell>
          <cell r="AD52">
            <v>3.6999999999999998E-2</v>
          </cell>
        </row>
        <row r="53">
          <cell r="E53" t="str">
            <v>FEP- 40mm</v>
          </cell>
          <cell r="F53" t="str">
            <v>ｍ</v>
          </cell>
          <cell r="H53">
            <v>246</v>
          </cell>
          <cell r="J53">
            <v>246</v>
          </cell>
          <cell r="L53">
            <v>240</v>
          </cell>
          <cell r="N53">
            <v>240</v>
          </cell>
          <cell r="P53">
            <v>240</v>
          </cell>
          <cell r="R53">
            <v>246</v>
          </cell>
          <cell r="T53">
            <v>246</v>
          </cell>
          <cell r="V53">
            <v>240</v>
          </cell>
          <cell r="X53">
            <v>246</v>
          </cell>
          <cell r="Z53">
            <v>263</v>
          </cell>
          <cell r="AD53">
            <v>4.3999999999999997E-2</v>
          </cell>
        </row>
        <row r="54">
          <cell r="E54" t="str">
            <v>FEP- 50mm</v>
          </cell>
          <cell r="F54" t="str">
            <v>ｍ</v>
          </cell>
          <cell r="H54">
            <v>290</v>
          </cell>
          <cell r="J54">
            <v>290</v>
          </cell>
          <cell r="L54">
            <v>283</v>
          </cell>
          <cell r="N54">
            <v>283</v>
          </cell>
          <cell r="P54">
            <v>283</v>
          </cell>
          <cell r="R54">
            <v>290</v>
          </cell>
          <cell r="T54">
            <v>290</v>
          </cell>
          <cell r="V54">
            <v>283</v>
          </cell>
          <cell r="X54">
            <v>290</v>
          </cell>
          <cell r="Z54">
            <v>310</v>
          </cell>
          <cell r="AD54">
            <v>0.05</v>
          </cell>
        </row>
        <row r="55">
          <cell r="E55" t="str">
            <v>FEP- 65mm</v>
          </cell>
          <cell r="F55" t="str">
            <v>ｍ</v>
          </cell>
          <cell r="H55">
            <v>356</v>
          </cell>
          <cell r="J55">
            <v>356</v>
          </cell>
          <cell r="L55">
            <v>348</v>
          </cell>
          <cell r="N55">
            <v>348</v>
          </cell>
          <cell r="P55">
            <v>348</v>
          </cell>
          <cell r="R55">
            <v>356</v>
          </cell>
          <cell r="T55">
            <v>356</v>
          </cell>
          <cell r="V55">
            <v>348</v>
          </cell>
          <cell r="X55">
            <v>356</v>
          </cell>
          <cell r="Z55">
            <v>380</v>
          </cell>
          <cell r="AD55">
            <v>5.7000000000000002E-2</v>
          </cell>
        </row>
        <row r="56">
          <cell r="E56" t="str">
            <v>FEP- 80mm</v>
          </cell>
          <cell r="F56" t="str">
            <v>ｍ</v>
          </cell>
          <cell r="H56">
            <v>466</v>
          </cell>
          <cell r="J56">
            <v>466</v>
          </cell>
          <cell r="L56">
            <v>455</v>
          </cell>
          <cell r="N56">
            <v>455</v>
          </cell>
          <cell r="P56">
            <v>455</v>
          </cell>
          <cell r="R56">
            <v>466</v>
          </cell>
          <cell r="T56">
            <v>466</v>
          </cell>
          <cell r="V56">
            <v>455</v>
          </cell>
          <cell r="X56">
            <v>466</v>
          </cell>
          <cell r="Z56">
            <v>498</v>
          </cell>
          <cell r="AD56">
            <v>6.4000000000000001E-2</v>
          </cell>
        </row>
        <row r="57">
          <cell r="E57" t="str">
            <v>FEP-100mm</v>
          </cell>
          <cell r="F57" t="str">
            <v>ｍ</v>
          </cell>
          <cell r="H57">
            <v>638</v>
          </cell>
          <cell r="J57">
            <v>638</v>
          </cell>
          <cell r="L57">
            <v>623</v>
          </cell>
          <cell r="N57">
            <v>623</v>
          </cell>
          <cell r="P57">
            <v>623</v>
          </cell>
          <cell r="R57">
            <v>638</v>
          </cell>
          <cell r="T57">
            <v>638</v>
          </cell>
          <cell r="V57">
            <v>623</v>
          </cell>
          <cell r="X57">
            <v>638</v>
          </cell>
          <cell r="Z57">
            <v>681</v>
          </cell>
          <cell r="AD57">
            <v>8.5999999999999993E-2</v>
          </cell>
        </row>
        <row r="58">
          <cell r="E58" t="str">
            <v>FEP-125mm</v>
          </cell>
          <cell r="F58" t="str">
            <v>ｍ</v>
          </cell>
          <cell r="H58">
            <v>853</v>
          </cell>
          <cell r="J58">
            <v>853</v>
          </cell>
          <cell r="L58">
            <v>834</v>
          </cell>
          <cell r="N58">
            <v>834</v>
          </cell>
          <cell r="P58">
            <v>834</v>
          </cell>
          <cell r="R58">
            <v>853</v>
          </cell>
          <cell r="T58">
            <v>853</v>
          </cell>
          <cell r="V58">
            <v>834</v>
          </cell>
          <cell r="X58">
            <v>853</v>
          </cell>
          <cell r="Z58">
            <v>911</v>
          </cell>
          <cell r="AD58">
            <v>9.4E-2</v>
          </cell>
        </row>
        <row r="59">
          <cell r="E59" t="str">
            <v>FEP-150mm</v>
          </cell>
          <cell r="F59" t="str">
            <v>ｍ</v>
          </cell>
          <cell r="H59">
            <v>1080</v>
          </cell>
          <cell r="J59">
            <v>1080</v>
          </cell>
          <cell r="L59">
            <v>1050</v>
          </cell>
          <cell r="N59">
            <v>1050</v>
          </cell>
          <cell r="P59">
            <v>1050</v>
          </cell>
          <cell r="R59">
            <v>1080</v>
          </cell>
          <cell r="T59">
            <v>1080</v>
          </cell>
          <cell r="V59">
            <v>1050</v>
          </cell>
          <cell r="X59">
            <v>1080</v>
          </cell>
          <cell r="Z59">
            <v>1150</v>
          </cell>
          <cell r="AD59">
            <v>0.10299999999999999</v>
          </cell>
        </row>
        <row r="60">
          <cell r="E60" t="str">
            <v>FEP-200mm</v>
          </cell>
          <cell r="F60" t="str">
            <v>ｍ</v>
          </cell>
          <cell r="H60">
            <v>1480</v>
          </cell>
          <cell r="J60">
            <v>1480</v>
          </cell>
          <cell r="L60">
            <v>1450</v>
          </cell>
          <cell r="N60">
            <v>1450</v>
          </cell>
          <cell r="P60">
            <v>1450</v>
          </cell>
          <cell r="R60">
            <v>1480</v>
          </cell>
          <cell r="T60">
            <v>1480</v>
          </cell>
          <cell r="V60">
            <v>1450</v>
          </cell>
          <cell r="X60">
            <v>1480</v>
          </cell>
          <cell r="Z60">
            <v>1580</v>
          </cell>
          <cell r="AD60">
            <v>0.15</v>
          </cell>
        </row>
        <row r="61">
          <cell r="E61" t="str">
            <v>F-FEP- 30mm</v>
          </cell>
          <cell r="F61" t="str">
            <v>ｍ</v>
          </cell>
          <cell r="H61">
            <v>408</v>
          </cell>
          <cell r="J61">
            <v>408</v>
          </cell>
          <cell r="L61">
            <v>402</v>
          </cell>
          <cell r="N61">
            <v>402</v>
          </cell>
          <cell r="P61">
            <v>402</v>
          </cell>
          <cell r="R61">
            <v>408</v>
          </cell>
          <cell r="T61">
            <v>408</v>
          </cell>
          <cell r="V61">
            <v>402</v>
          </cell>
          <cell r="X61">
            <v>402</v>
          </cell>
          <cell r="Z61">
            <v>427</v>
          </cell>
          <cell r="AD61">
            <v>3.6999999999999998E-2</v>
          </cell>
        </row>
        <row r="62">
          <cell r="E62" t="str">
            <v>F-FEP- 40mm</v>
          </cell>
          <cell r="F62" t="str">
            <v>ｍ</v>
          </cell>
          <cell r="H62">
            <v>448</v>
          </cell>
          <cell r="J62">
            <v>448</v>
          </cell>
          <cell r="L62">
            <v>442</v>
          </cell>
          <cell r="N62">
            <v>442</v>
          </cell>
          <cell r="P62">
            <v>442</v>
          </cell>
          <cell r="R62">
            <v>448</v>
          </cell>
          <cell r="T62">
            <v>448</v>
          </cell>
          <cell r="V62">
            <v>442</v>
          </cell>
          <cell r="X62">
            <v>442</v>
          </cell>
          <cell r="Z62">
            <v>469</v>
          </cell>
          <cell r="AD62">
            <v>4.3999999999999997E-2</v>
          </cell>
        </row>
        <row r="63">
          <cell r="E63" t="str">
            <v>F-FEP- 50mm</v>
          </cell>
          <cell r="F63" t="str">
            <v>ｍ</v>
          </cell>
          <cell r="H63">
            <v>529</v>
          </cell>
          <cell r="J63">
            <v>529</v>
          </cell>
          <cell r="L63">
            <v>521</v>
          </cell>
          <cell r="N63">
            <v>521</v>
          </cell>
          <cell r="P63">
            <v>521</v>
          </cell>
          <cell r="R63">
            <v>529</v>
          </cell>
          <cell r="T63">
            <v>529</v>
          </cell>
          <cell r="V63">
            <v>521</v>
          </cell>
          <cell r="X63">
            <v>521</v>
          </cell>
          <cell r="Z63">
            <v>553</v>
          </cell>
          <cell r="AD63">
            <v>0.05</v>
          </cell>
        </row>
        <row r="64">
          <cell r="E64" t="str">
            <v>F-FEP- 65mm</v>
          </cell>
          <cell r="F64" t="str">
            <v>ｍ</v>
          </cell>
          <cell r="H64">
            <v>649</v>
          </cell>
          <cell r="J64">
            <v>649</v>
          </cell>
          <cell r="L64">
            <v>640</v>
          </cell>
          <cell r="N64">
            <v>640</v>
          </cell>
          <cell r="P64">
            <v>640</v>
          </cell>
          <cell r="R64">
            <v>649</v>
          </cell>
          <cell r="T64">
            <v>649</v>
          </cell>
          <cell r="V64">
            <v>640</v>
          </cell>
          <cell r="X64">
            <v>640</v>
          </cell>
          <cell r="Z64">
            <v>679</v>
          </cell>
          <cell r="AD64">
            <v>5.7000000000000002E-2</v>
          </cell>
        </row>
        <row r="65">
          <cell r="E65" t="str">
            <v>F-FEP- 80mm</v>
          </cell>
          <cell r="F65" t="str">
            <v>ｍ</v>
          </cell>
          <cell r="H65">
            <v>850</v>
          </cell>
          <cell r="J65">
            <v>850</v>
          </cell>
          <cell r="L65">
            <v>838</v>
          </cell>
          <cell r="N65">
            <v>838</v>
          </cell>
          <cell r="P65">
            <v>838</v>
          </cell>
          <cell r="R65">
            <v>850</v>
          </cell>
          <cell r="T65">
            <v>850</v>
          </cell>
          <cell r="V65">
            <v>838</v>
          </cell>
          <cell r="X65">
            <v>838</v>
          </cell>
          <cell r="Z65">
            <v>889</v>
          </cell>
          <cell r="AD65">
            <v>6.4000000000000001E-2</v>
          </cell>
        </row>
        <row r="66">
          <cell r="E66" t="str">
            <v>F-FEP-100mm</v>
          </cell>
          <cell r="F66" t="str">
            <v>ｍ</v>
          </cell>
          <cell r="H66">
            <v>1160</v>
          </cell>
          <cell r="J66">
            <v>1160</v>
          </cell>
          <cell r="L66">
            <v>1140</v>
          </cell>
          <cell r="N66">
            <v>1140</v>
          </cell>
          <cell r="P66">
            <v>1140</v>
          </cell>
          <cell r="R66">
            <v>1160</v>
          </cell>
          <cell r="T66">
            <v>1160</v>
          </cell>
          <cell r="V66">
            <v>1140</v>
          </cell>
          <cell r="X66">
            <v>1140</v>
          </cell>
          <cell r="Z66">
            <v>1210</v>
          </cell>
          <cell r="AD66">
            <v>8.5999999999999993E-2</v>
          </cell>
        </row>
        <row r="67">
          <cell r="E67" t="str">
            <v>F-FEP-125mm</v>
          </cell>
          <cell r="F67" t="str">
            <v>ｍ</v>
          </cell>
          <cell r="H67">
            <v>1560</v>
          </cell>
          <cell r="J67">
            <v>1560</v>
          </cell>
          <cell r="L67">
            <v>1530</v>
          </cell>
          <cell r="N67">
            <v>1530</v>
          </cell>
          <cell r="P67">
            <v>1530</v>
          </cell>
          <cell r="R67">
            <v>1560</v>
          </cell>
          <cell r="T67">
            <v>1560</v>
          </cell>
          <cell r="V67">
            <v>1530</v>
          </cell>
          <cell r="X67">
            <v>1530</v>
          </cell>
          <cell r="Z67">
            <v>1630</v>
          </cell>
          <cell r="AD67">
            <v>9.4E-2</v>
          </cell>
        </row>
        <row r="68">
          <cell r="E68" t="str">
            <v>F-FEP-150mm</v>
          </cell>
          <cell r="F68" t="str">
            <v>ｍ</v>
          </cell>
          <cell r="H68">
            <v>1970</v>
          </cell>
          <cell r="J68">
            <v>1970</v>
          </cell>
          <cell r="L68">
            <v>1940</v>
          </cell>
          <cell r="N68">
            <v>1940</v>
          </cell>
          <cell r="P68">
            <v>1940</v>
          </cell>
          <cell r="R68">
            <v>1970</v>
          </cell>
          <cell r="T68">
            <v>1970</v>
          </cell>
          <cell r="V68">
            <v>1940</v>
          </cell>
          <cell r="X68">
            <v>1940</v>
          </cell>
          <cell r="Z68">
            <v>2060</v>
          </cell>
          <cell r="AD68">
            <v>0.10299999999999999</v>
          </cell>
        </row>
        <row r="69">
          <cell r="E69" t="str">
            <v>F-FEP-200mm</v>
          </cell>
          <cell r="F69" t="str">
            <v>ｍ</v>
          </cell>
          <cell r="H69">
            <v>2720</v>
          </cell>
          <cell r="J69">
            <v>2720</v>
          </cell>
          <cell r="L69">
            <v>2670</v>
          </cell>
          <cell r="N69">
            <v>2670</v>
          </cell>
          <cell r="P69">
            <v>2670</v>
          </cell>
          <cell r="R69">
            <v>2720</v>
          </cell>
          <cell r="T69">
            <v>2720</v>
          </cell>
          <cell r="V69">
            <v>2670</v>
          </cell>
          <cell r="X69">
            <v>2670</v>
          </cell>
          <cell r="Z69">
            <v>2840</v>
          </cell>
          <cell r="AD69">
            <v>0.15</v>
          </cell>
        </row>
        <row r="70">
          <cell r="E70" t="str">
            <v>SGP- 15A</v>
          </cell>
          <cell r="F70" t="str">
            <v>ｍ</v>
          </cell>
          <cell r="G70">
            <v>1170</v>
          </cell>
          <cell r="H70">
            <v>212</v>
          </cell>
          <cell r="I70">
            <v>1170</v>
          </cell>
          <cell r="J70">
            <v>212</v>
          </cell>
          <cell r="K70">
            <v>1230</v>
          </cell>
          <cell r="L70">
            <v>223</v>
          </cell>
          <cell r="M70">
            <v>1130</v>
          </cell>
          <cell r="N70">
            <v>205</v>
          </cell>
          <cell r="O70">
            <v>1230</v>
          </cell>
          <cell r="P70">
            <v>223</v>
          </cell>
          <cell r="Q70">
            <v>1170</v>
          </cell>
          <cell r="R70">
            <v>212</v>
          </cell>
          <cell r="S70">
            <v>1170</v>
          </cell>
          <cell r="T70">
            <v>212</v>
          </cell>
          <cell r="U70">
            <v>1170</v>
          </cell>
          <cell r="V70">
            <v>212</v>
          </cell>
          <cell r="W70">
            <v>1170</v>
          </cell>
          <cell r="X70">
            <v>212</v>
          </cell>
          <cell r="Y70">
            <v>1370</v>
          </cell>
          <cell r="Z70">
            <v>249</v>
          </cell>
          <cell r="AD70">
            <v>0.05</v>
          </cell>
        </row>
        <row r="71">
          <cell r="E71" t="str">
            <v>SGP- 20A</v>
          </cell>
          <cell r="F71" t="str">
            <v>ｍ</v>
          </cell>
          <cell r="G71">
            <v>1430</v>
          </cell>
          <cell r="H71">
            <v>260</v>
          </cell>
          <cell r="I71">
            <v>1430</v>
          </cell>
          <cell r="J71">
            <v>260</v>
          </cell>
          <cell r="K71">
            <v>1500</v>
          </cell>
          <cell r="L71">
            <v>272</v>
          </cell>
          <cell r="M71">
            <v>1380</v>
          </cell>
          <cell r="N71">
            <v>250</v>
          </cell>
          <cell r="O71">
            <v>1500</v>
          </cell>
          <cell r="P71">
            <v>272</v>
          </cell>
          <cell r="Q71">
            <v>1430</v>
          </cell>
          <cell r="R71">
            <v>260</v>
          </cell>
          <cell r="S71">
            <v>1430</v>
          </cell>
          <cell r="T71">
            <v>260</v>
          </cell>
          <cell r="U71">
            <v>1430</v>
          </cell>
          <cell r="V71">
            <v>260</v>
          </cell>
          <cell r="W71">
            <v>1430</v>
          </cell>
          <cell r="X71">
            <v>260</v>
          </cell>
          <cell r="Y71">
            <v>1680</v>
          </cell>
          <cell r="Z71">
            <v>305</v>
          </cell>
          <cell r="AD71">
            <v>6.7000000000000004E-2</v>
          </cell>
        </row>
        <row r="72">
          <cell r="E72" t="str">
            <v>SGP- 25A</v>
          </cell>
          <cell r="F72" t="str">
            <v>ｍ</v>
          </cell>
          <cell r="G72">
            <v>2020</v>
          </cell>
          <cell r="H72">
            <v>367</v>
          </cell>
          <cell r="I72">
            <v>2020</v>
          </cell>
          <cell r="J72">
            <v>367</v>
          </cell>
          <cell r="K72">
            <v>2110</v>
          </cell>
          <cell r="L72">
            <v>383</v>
          </cell>
          <cell r="M72">
            <v>1950</v>
          </cell>
          <cell r="N72">
            <v>354</v>
          </cell>
          <cell r="O72">
            <v>2110</v>
          </cell>
          <cell r="P72">
            <v>383</v>
          </cell>
          <cell r="Q72">
            <v>2020</v>
          </cell>
          <cell r="R72">
            <v>367</v>
          </cell>
          <cell r="S72">
            <v>2020</v>
          </cell>
          <cell r="T72">
            <v>367</v>
          </cell>
          <cell r="U72">
            <v>2020</v>
          </cell>
          <cell r="V72">
            <v>367</v>
          </cell>
          <cell r="W72">
            <v>2020</v>
          </cell>
          <cell r="X72">
            <v>367</v>
          </cell>
          <cell r="Y72">
            <v>2370</v>
          </cell>
          <cell r="Z72">
            <v>430</v>
          </cell>
          <cell r="AD72">
            <v>0.1</v>
          </cell>
        </row>
        <row r="73">
          <cell r="E73" t="str">
            <v>SGP- 32A</v>
          </cell>
          <cell r="F73" t="str">
            <v>ｍ</v>
          </cell>
          <cell r="G73">
            <v>2660</v>
          </cell>
          <cell r="H73">
            <v>483</v>
          </cell>
          <cell r="I73">
            <v>2660</v>
          </cell>
          <cell r="J73">
            <v>483</v>
          </cell>
          <cell r="K73">
            <v>2810</v>
          </cell>
          <cell r="L73">
            <v>510</v>
          </cell>
          <cell r="M73">
            <v>2570</v>
          </cell>
          <cell r="N73">
            <v>467</v>
          </cell>
          <cell r="O73">
            <v>2810</v>
          </cell>
          <cell r="P73">
            <v>510</v>
          </cell>
          <cell r="Q73">
            <v>2660</v>
          </cell>
          <cell r="R73">
            <v>483</v>
          </cell>
          <cell r="S73">
            <v>2660</v>
          </cell>
          <cell r="T73">
            <v>483</v>
          </cell>
          <cell r="U73">
            <v>2660</v>
          </cell>
          <cell r="V73">
            <v>483</v>
          </cell>
          <cell r="W73">
            <v>2660</v>
          </cell>
          <cell r="X73">
            <v>483</v>
          </cell>
          <cell r="Y73">
            <v>3120</v>
          </cell>
          <cell r="Z73">
            <v>567</v>
          </cell>
          <cell r="AD73">
            <v>0.124</v>
          </cell>
        </row>
        <row r="74">
          <cell r="E74" t="str">
            <v>SGP- 40A</v>
          </cell>
          <cell r="F74" t="str">
            <v>ｍ</v>
          </cell>
          <cell r="G74">
            <v>3060</v>
          </cell>
          <cell r="H74">
            <v>556</v>
          </cell>
          <cell r="I74">
            <v>3060</v>
          </cell>
          <cell r="J74">
            <v>556</v>
          </cell>
          <cell r="K74">
            <v>3220</v>
          </cell>
          <cell r="L74">
            <v>585</v>
          </cell>
          <cell r="M74">
            <v>2950</v>
          </cell>
          <cell r="N74">
            <v>536</v>
          </cell>
          <cell r="O74">
            <v>3220</v>
          </cell>
          <cell r="P74">
            <v>585</v>
          </cell>
          <cell r="Q74">
            <v>3060</v>
          </cell>
          <cell r="R74">
            <v>556</v>
          </cell>
          <cell r="S74">
            <v>3060</v>
          </cell>
          <cell r="T74">
            <v>556</v>
          </cell>
          <cell r="U74">
            <v>3060</v>
          </cell>
          <cell r="V74">
            <v>556</v>
          </cell>
          <cell r="W74">
            <v>3060</v>
          </cell>
          <cell r="X74">
            <v>556</v>
          </cell>
          <cell r="Y74">
            <v>3590</v>
          </cell>
          <cell r="Z74">
            <v>652</v>
          </cell>
          <cell r="AD74">
            <v>0.13700000000000001</v>
          </cell>
        </row>
        <row r="75">
          <cell r="E75" t="str">
            <v>SGP- 50A</v>
          </cell>
          <cell r="F75" t="str">
            <v>ｍ</v>
          </cell>
          <cell r="G75">
            <v>4170</v>
          </cell>
          <cell r="H75">
            <v>758</v>
          </cell>
          <cell r="I75">
            <v>4170</v>
          </cell>
          <cell r="J75">
            <v>758</v>
          </cell>
          <cell r="K75">
            <v>4410</v>
          </cell>
          <cell r="L75">
            <v>801</v>
          </cell>
          <cell r="M75">
            <v>4030</v>
          </cell>
          <cell r="N75">
            <v>732</v>
          </cell>
          <cell r="O75">
            <v>4410</v>
          </cell>
          <cell r="P75">
            <v>801</v>
          </cell>
          <cell r="Q75">
            <v>4170</v>
          </cell>
          <cell r="R75">
            <v>758</v>
          </cell>
          <cell r="S75">
            <v>4170</v>
          </cell>
          <cell r="T75">
            <v>758</v>
          </cell>
          <cell r="U75">
            <v>4170</v>
          </cell>
          <cell r="V75">
            <v>758</v>
          </cell>
          <cell r="W75">
            <v>4170</v>
          </cell>
          <cell r="X75">
            <v>758</v>
          </cell>
          <cell r="Y75">
            <v>4890</v>
          </cell>
          <cell r="Z75">
            <v>889</v>
          </cell>
          <cell r="AD75">
            <v>0.161</v>
          </cell>
        </row>
        <row r="76">
          <cell r="E76" t="str">
            <v>SGP- 65A</v>
          </cell>
          <cell r="F76" t="str">
            <v>ｍ</v>
          </cell>
          <cell r="G76">
            <v>5860</v>
          </cell>
          <cell r="H76">
            <v>1065</v>
          </cell>
          <cell r="I76">
            <v>5860</v>
          </cell>
          <cell r="J76">
            <v>1065</v>
          </cell>
          <cell r="K76">
            <v>6310</v>
          </cell>
          <cell r="L76">
            <v>1147</v>
          </cell>
          <cell r="M76">
            <v>5660</v>
          </cell>
          <cell r="N76">
            <v>1029</v>
          </cell>
          <cell r="O76">
            <v>6310</v>
          </cell>
          <cell r="P76">
            <v>1147</v>
          </cell>
          <cell r="Q76">
            <v>5860</v>
          </cell>
          <cell r="R76">
            <v>1065</v>
          </cell>
          <cell r="S76">
            <v>5860</v>
          </cell>
          <cell r="T76">
            <v>1065</v>
          </cell>
          <cell r="U76">
            <v>5860</v>
          </cell>
          <cell r="V76">
            <v>1065</v>
          </cell>
          <cell r="W76">
            <v>5860</v>
          </cell>
          <cell r="X76">
            <v>1065</v>
          </cell>
          <cell r="Y76">
            <v>6880</v>
          </cell>
          <cell r="Z76">
            <v>1250</v>
          </cell>
          <cell r="AD76">
            <v>0.19900000000000001</v>
          </cell>
        </row>
        <row r="77">
          <cell r="E77" t="str">
            <v>SGP- 80A</v>
          </cell>
          <cell r="F77" t="str">
            <v>ｍ</v>
          </cell>
          <cell r="G77">
            <v>6900</v>
          </cell>
          <cell r="H77">
            <v>1254</v>
          </cell>
          <cell r="I77">
            <v>6900</v>
          </cell>
          <cell r="J77">
            <v>1254</v>
          </cell>
          <cell r="K77">
            <v>7560</v>
          </cell>
          <cell r="L77">
            <v>1374</v>
          </cell>
          <cell r="M77">
            <v>6660</v>
          </cell>
          <cell r="N77">
            <v>1210</v>
          </cell>
          <cell r="O77">
            <v>7560</v>
          </cell>
          <cell r="P77">
            <v>1374</v>
          </cell>
          <cell r="Q77">
            <v>6900</v>
          </cell>
          <cell r="R77">
            <v>1254</v>
          </cell>
          <cell r="S77">
            <v>6900</v>
          </cell>
          <cell r="T77">
            <v>1254</v>
          </cell>
          <cell r="U77">
            <v>6900</v>
          </cell>
          <cell r="V77">
            <v>1254</v>
          </cell>
          <cell r="W77">
            <v>6900</v>
          </cell>
          <cell r="X77">
            <v>1254</v>
          </cell>
          <cell r="Y77">
            <v>8090</v>
          </cell>
          <cell r="Z77">
            <v>1470</v>
          </cell>
          <cell r="AD77">
            <v>0.26100000000000001</v>
          </cell>
        </row>
        <row r="78">
          <cell r="E78" t="str">
            <v>SGP-100A</v>
          </cell>
          <cell r="F78" t="str">
            <v>ｍ</v>
          </cell>
          <cell r="G78">
            <v>9570</v>
          </cell>
          <cell r="H78">
            <v>1740</v>
          </cell>
          <cell r="I78">
            <v>9570</v>
          </cell>
          <cell r="J78">
            <v>1740</v>
          </cell>
          <cell r="K78">
            <v>10800</v>
          </cell>
          <cell r="L78">
            <v>1963</v>
          </cell>
          <cell r="M78">
            <v>9240</v>
          </cell>
          <cell r="N78">
            <v>1680</v>
          </cell>
          <cell r="O78">
            <v>10800</v>
          </cell>
          <cell r="P78">
            <v>1963</v>
          </cell>
          <cell r="Q78">
            <v>9570</v>
          </cell>
          <cell r="R78">
            <v>1740</v>
          </cell>
          <cell r="S78">
            <v>9570</v>
          </cell>
          <cell r="T78">
            <v>1740</v>
          </cell>
          <cell r="U78">
            <v>9570</v>
          </cell>
          <cell r="V78">
            <v>1740</v>
          </cell>
          <cell r="W78">
            <v>9570</v>
          </cell>
          <cell r="X78">
            <v>1740</v>
          </cell>
          <cell r="Y78">
            <v>11200</v>
          </cell>
          <cell r="Z78">
            <v>2036</v>
          </cell>
          <cell r="AD78">
            <v>0.34699999999999998</v>
          </cell>
        </row>
        <row r="79">
          <cell r="E79" t="str">
            <v>19_Users</v>
          </cell>
          <cell r="F79" t="str">
            <v>ｍ</v>
          </cell>
        </row>
        <row r="80">
          <cell r="E80" t="str">
            <v>19_Users</v>
          </cell>
          <cell r="F80" t="str">
            <v>ｍ</v>
          </cell>
        </row>
        <row r="81">
          <cell r="E81" t="str">
            <v>19_Users</v>
          </cell>
          <cell r="F81" t="str">
            <v>ｍ</v>
          </cell>
        </row>
        <row r="82">
          <cell r="E82" t="str">
            <v>19_Users</v>
          </cell>
          <cell r="F82" t="str">
            <v>ｍ</v>
          </cell>
        </row>
        <row r="83">
          <cell r="E83" t="str">
            <v>19_Users</v>
          </cell>
          <cell r="F83" t="str">
            <v>ｍ</v>
          </cell>
        </row>
        <row r="84">
          <cell r="E84" t="str">
            <v>19_Users</v>
          </cell>
          <cell r="F84" t="str">
            <v>ｍ</v>
          </cell>
        </row>
        <row r="85">
          <cell r="E85" t="str">
            <v>19_Users</v>
          </cell>
          <cell r="F85" t="str">
            <v>ｍ</v>
          </cell>
        </row>
        <row r="86">
          <cell r="E86" t="str">
            <v>19_Users</v>
          </cell>
          <cell r="F86" t="str">
            <v>ｍ</v>
          </cell>
        </row>
        <row r="87">
          <cell r="E87" t="str">
            <v>CD-14mm</v>
          </cell>
          <cell r="F87" t="str">
            <v>ｍ</v>
          </cell>
          <cell r="H87">
            <v>25</v>
          </cell>
          <cell r="J87">
            <v>25</v>
          </cell>
          <cell r="L87">
            <v>25</v>
          </cell>
          <cell r="N87">
            <v>25</v>
          </cell>
          <cell r="P87">
            <v>25</v>
          </cell>
          <cell r="R87">
            <v>25</v>
          </cell>
          <cell r="T87">
            <v>25</v>
          </cell>
          <cell r="V87">
            <v>25</v>
          </cell>
          <cell r="X87">
            <v>25</v>
          </cell>
          <cell r="Z87">
            <v>27</v>
          </cell>
          <cell r="AD87">
            <v>2.9000000000000001E-2</v>
          </cell>
        </row>
        <row r="88">
          <cell r="E88" t="str">
            <v>CD-16mm</v>
          </cell>
          <cell r="F88" t="str">
            <v>ｍ</v>
          </cell>
          <cell r="H88">
            <v>24</v>
          </cell>
          <cell r="J88">
            <v>24</v>
          </cell>
          <cell r="L88">
            <v>24</v>
          </cell>
          <cell r="N88">
            <v>24</v>
          </cell>
          <cell r="P88">
            <v>24</v>
          </cell>
          <cell r="R88">
            <v>24</v>
          </cell>
          <cell r="T88">
            <v>24</v>
          </cell>
          <cell r="V88">
            <v>24</v>
          </cell>
          <cell r="X88">
            <v>24</v>
          </cell>
          <cell r="Z88">
            <v>26</v>
          </cell>
          <cell r="AD88">
            <v>3.1E-2</v>
          </cell>
        </row>
        <row r="89">
          <cell r="E89" t="str">
            <v>CD-22mm</v>
          </cell>
          <cell r="F89" t="str">
            <v>ｍ</v>
          </cell>
          <cell r="H89">
            <v>37</v>
          </cell>
          <cell r="J89">
            <v>37</v>
          </cell>
          <cell r="L89">
            <v>37</v>
          </cell>
          <cell r="N89">
            <v>37</v>
          </cell>
          <cell r="P89">
            <v>37</v>
          </cell>
          <cell r="R89">
            <v>37</v>
          </cell>
          <cell r="T89">
            <v>37</v>
          </cell>
          <cell r="V89">
            <v>37</v>
          </cell>
          <cell r="X89">
            <v>37</v>
          </cell>
          <cell r="Z89">
            <v>41</v>
          </cell>
          <cell r="AD89">
            <v>4.1000000000000002E-2</v>
          </cell>
        </row>
        <row r="90">
          <cell r="E90" t="str">
            <v>CD-28mm</v>
          </cell>
          <cell r="F90" t="str">
            <v>ｍ</v>
          </cell>
          <cell r="H90">
            <v>53</v>
          </cell>
          <cell r="J90">
            <v>53</v>
          </cell>
          <cell r="L90">
            <v>53</v>
          </cell>
          <cell r="N90">
            <v>53</v>
          </cell>
          <cell r="P90">
            <v>53</v>
          </cell>
          <cell r="R90">
            <v>53</v>
          </cell>
          <cell r="T90">
            <v>53</v>
          </cell>
          <cell r="V90">
            <v>53</v>
          </cell>
          <cell r="X90">
            <v>53</v>
          </cell>
          <cell r="Z90">
            <v>58</v>
          </cell>
          <cell r="AD90">
            <v>5.1999999999999998E-2</v>
          </cell>
        </row>
        <row r="91">
          <cell r="E91" t="str">
            <v>CD-36mm</v>
          </cell>
          <cell r="F91" t="str">
            <v>ｍ</v>
          </cell>
          <cell r="H91">
            <v>68</v>
          </cell>
          <cell r="J91">
            <v>68</v>
          </cell>
          <cell r="L91">
            <v>68</v>
          </cell>
          <cell r="N91">
            <v>68</v>
          </cell>
          <cell r="P91">
            <v>68</v>
          </cell>
          <cell r="R91">
            <v>68</v>
          </cell>
          <cell r="T91">
            <v>68</v>
          </cell>
          <cell r="V91">
            <v>68</v>
          </cell>
          <cell r="X91">
            <v>68</v>
          </cell>
          <cell r="Z91">
            <v>68</v>
          </cell>
          <cell r="AD91">
            <v>6.7000000000000004E-2</v>
          </cell>
        </row>
        <row r="92">
          <cell r="E92" t="str">
            <v>CD-42mm</v>
          </cell>
          <cell r="F92" t="str">
            <v>ｍ</v>
          </cell>
          <cell r="H92">
            <v>79</v>
          </cell>
          <cell r="J92">
            <v>79</v>
          </cell>
          <cell r="L92">
            <v>79</v>
          </cell>
          <cell r="N92">
            <v>79</v>
          </cell>
          <cell r="P92">
            <v>79</v>
          </cell>
          <cell r="R92">
            <v>79</v>
          </cell>
          <cell r="T92">
            <v>79</v>
          </cell>
          <cell r="V92">
            <v>79</v>
          </cell>
          <cell r="X92">
            <v>79</v>
          </cell>
          <cell r="Z92">
            <v>79</v>
          </cell>
          <cell r="AD92">
            <v>7.8E-2</v>
          </cell>
        </row>
        <row r="93">
          <cell r="E93" t="str">
            <v>PF-S-14mm</v>
          </cell>
          <cell r="F93" t="str">
            <v>ｍ</v>
          </cell>
          <cell r="H93">
            <v>59</v>
          </cell>
          <cell r="J93">
            <v>59</v>
          </cell>
          <cell r="L93">
            <v>59</v>
          </cell>
          <cell r="N93">
            <v>59</v>
          </cell>
          <cell r="P93">
            <v>59</v>
          </cell>
          <cell r="R93">
            <v>59</v>
          </cell>
          <cell r="T93">
            <v>59</v>
          </cell>
          <cell r="V93">
            <v>59</v>
          </cell>
          <cell r="X93">
            <v>59</v>
          </cell>
          <cell r="Z93">
            <v>61</v>
          </cell>
          <cell r="AD93">
            <v>2.9000000000000001E-2</v>
          </cell>
        </row>
        <row r="94">
          <cell r="E94" t="str">
            <v>PF-S-16mm</v>
          </cell>
          <cell r="F94" t="str">
            <v>ｍ</v>
          </cell>
          <cell r="H94">
            <v>56</v>
          </cell>
          <cell r="J94">
            <v>56</v>
          </cell>
          <cell r="L94">
            <v>56</v>
          </cell>
          <cell r="N94">
            <v>56</v>
          </cell>
          <cell r="P94">
            <v>56</v>
          </cell>
          <cell r="R94">
            <v>56</v>
          </cell>
          <cell r="T94">
            <v>56</v>
          </cell>
          <cell r="V94">
            <v>56</v>
          </cell>
          <cell r="X94">
            <v>56</v>
          </cell>
          <cell r="Z94">
            <v>59</v>
          </cell>
          <cell r="AD94">
            <v>3.1E-2</v>
          </cell>
        </row>
        <row r="95">
          <cell r="E95" t="str">
            <v>PF-S-22mm</v>
          </cell>
          <cell r="F95" t="str">
            <v>ｍ</v>
          </cell>
          <cell r="H95">
            <v>81</v>
          </cell>
          <cell r="J95">
            <v>81</v>
          </cell>
          <cell r="L95">
            <v>81</v>
          </cell>
          <cell r="N95">
            <v>81</v>
          </cell>
          <cell r="P95">
            <v>81</v>
          </cell>
          <cell r="R95">
            <v>81</v>
          </cell>
          <cell r="T95">
            <v>81</v>
          </cell>
          <cell r="V95">
            <v>81</v>
          </cell>
          <cell r="X95">
            <v>81</v>
          </cell>
          <cell r="Z95">
            <v>85</v>
          </cell>
          <cell r="AD95">
            <v>4.1000000000000002E-2</v>
          </cell>
        </row>
        <row r="96">
          <cell r="E96" t="str">
            <v>PF-S-28mm</v>
          </cell>
          <cell r="F96" t="str">
            <v>ｍ</v>
          </cell>
          <cell r="H96">
            <v>109</v>
          </cell>
          <cell r="J96">
            <v>109</v>
          </cell>
          <cell r="L96">
            <v>109</v>
          </cell>
          <cell r="N96">
            <v>109</v>
          </cell>
          <cell r="P96">
            <v>109</v>
          </cell>
          <cell r="R96">
            <v>109</v>
          </cell>
          <cell r="T96">
            <v>109</v>
          </cell>
          <cell r="V96">
            <v>109</v>
          </cell>
          <cell r="X96">
            <v>109</v>
          </cell>
          <cell r="Z96">
            <v>114</v>
          </cell>
          <cell r="AD96">
            <v>5.1999999999999998E-2</v>
          </cell>
        </row>
        <row r="97">
          <cell r="E97" t="str">
            <v>PF-S-36mm</v>
          </cell>
          <cell r="F97" t="str">
            <v>ｍ</v>
          </cell>
          <cell r="H97">
            <v>198</v>
          </cell>
          <cell r="J97">
            <v>198</v>
          </cell>
          <cell r="L97">
            <v>198</v>
          </cell>
          <cell r="N97">
            <v>198</v>
          </cell>
          <cell r="P97">
            <v>198</v>
          </cell>
          <cell r="R97">
            <v>198</v>
          </cell>
          <cell r="T97">
            <v>198</v>
          </cell>
          <cell r="V97">
            <v>198</v>
          </cell>
          <cell r="X97">
            <v>198</v>
          </cell>
          <cell r="Z97">
            <v>198</v>
          </cell>
          <cell r="AD97">
            <v>6.7000000000000004E-2</v>
          </cell>
        </row>
        <row r="98">
          <cell r="E98" t="str">
            <v>PF-S-42mm</v>
          </cell>
          <cell r="F98" t="str">
            <v>ｍ</v>
          </cell>
          <cell r="H98">
            <v>231</v>
          </cell>
          <cell r="J98">
            <v>231</v>
          </cell>
          <cell r="L98">
            <v>231</v>
          </cell>
          <cell r="N98">
            <v>231</v>
          </cell>
          <cell r="P98">
            <v>231</v>
          </cell>
          <cell r="R98">
            <v>231</v>
          </cell>
          <cell r="T98">
            <v>231</v>
          </cell>
          <cell r="V98">
            <v>231</v>
          </cell>
          <cell r="X98">
            <v>231</v>
          </cell>
          <cell r="Z98">
            <v>231</v>
          </cell>
          <cell r="AD98">
            <v>7.8E-2</v>
          </cell>
        </row>
        <row r="99">
          <cell r="E99" t="str">
            <v>PF-D-14mm</v>
          </cell>
          <cell r="F99" t="str">
            <v>ｍ</v>
          </cell>
          <cell r="H99">
            <v>85</v>
          </cell>
          <cell r="J99">
            <v>85</v>
          </cell>
          <cell r="L99">
            <v>85</v>
          </cell>
          <cell r="N99">
            <v>85</v>
          </cell>
          <cell r="P99">
            <v>85</v>
          </cell>
          <cell r="R99">
            <v>85</v>
          </cell>
          <cell r="T99">
            <v>85</v>
          </cell>
          <cell r="V99">
            <v>85</v>
          </cell>
          <cell r="X99">
            <v>85</v>
          </cell>
          <cell r="Z99">
            <v>87</v>
          </cell>
          <cell r="AD99">
            <v>2.9000000000000001E-2</v>
          </cell>
        </row>
        <row r="100">
          <cell r="E100" t="str">
            <v>PF-D-16mm</v>
          </cell>
          <cell r="F100" t="str">
            <v>ｍ</v>
          </cell>
          <cell r="H100">
            <v>77</v>
          </cell>
          <cell r="J100">
            <v>77</v>
          </cell>
          <cell r="L100">
            <v>77</v>
          </cell>
          <cell r="N100">
            <v>77</v>
          </cell>
          <cell r="P100">
            <v>77</v>
          </cell>
          <cell r="R100">
            <v>77</v>
          </cell>
          <cell r="T100">
            <v>77</v>
          </cell>
          <cell r="V100">
            <v>77</v>
          </cell>
          <cell r="X100">
            <v>77</v>
          </cell>
          <cell r="Z100">
            <v>79</v>
          </cell>
          <cell r="AD100">
            <v>3.1E-2</v>
          </cell>
        </row>
        <row r="101">
          <cell r="E101" t="str">
            <v>PF-D-22mm</v>
          </cell>
          <cell r="F101" t="str">
            <v>ｍ</v>
          </cell>
          <cell r="H101">
            <v>116</v>
          </cell>
          <cell r="J101">
            <v>116</v>
          </cell>
          <cell r="L101">
            <v>116</v>
          </cell>
          <cell r="N101">
            <v>116</v>
          </cell>
          <cell r="P101">
            <v>116</v>
          </cell>
          <cell r="R101">
            <v>116</v>
          </cell>
          <cell r="T101">
            <v>116</v>
          </cell>
          <cell r="V101">
            <v>116</v>
          </cell>
          <cell r="X101">
            <v>116</v>
          </cell>
          <cell r="Z101">
            <v>119</v>
          </cell>
          <cell r="AD101">
            <v>4.1000000000000002E-2</v>
          </cell>
        </row>
        <row r="102">
          <cell r="E102" t="str">
            <v>PF-D-28mm</v>
          </cell>
          <cell r="F102" t="str">
            <v>ｍ</v>
          </cell>
          <cell r="H102">
            <v>155</v>
          </cell>
          <cell r="J102">
            <v>155</v>
          </cell>
          <cell r="L102">
            <v>155</v>
          </cell>
          <cell r="N102">
            <v>155</v>
          </cell>
          <cell r="P102">
            <v>155</v>
          </cell>
          <cell r="R102">
            <v>155</v>
          </cell>
          <cell r="T102">
            <v>155</v>
          </cell>
          <cell r="V102">
            <v>155</v>
          </cell>
          <cell r="X102">
            <v>155</v>
          </cell>
          <cell r="Z102">
            <v>159</v>
          </cell>
          <cell r="AD102">
            <v>5.1999999999999998E-2</v>
          </cell>
        </row>
        <row r="103">
          <cell r="E103" t="str">
            <v>PF-D-36mm</v>
          </cell>
          <cell r="F103" t="str">
            <v>ｍ</v>
          </cell>
          <cell r="H103">
            <v>198</v>
          </cell>
          <cell r="J103">
            <v>198</v>
          </cell>
          <cell r="L103">
            <v>198</v>
          </cell>
          <cell r="N103">
            <v>198</v>
          </cell>
          <cell r="P103">
            <v>198</v>
          </cell>
          <cell r="R103">
            <v>198</v>
          </cell>
          <cell r="T103">
            <v>198</v>
          </cell>
          <cell r="V103">
            <v>198</v>
          </cell>
          <cell r="X103">
            <v>198</v>
          </cell>
          <cell r="Z103">
            <v>198</v>
          </cell>
          <cell r="AD103">
            <v>6.7000000000000004E-2</v>
          </cell>
        </row>
        <row r="104">
          <cell r="E104" t="str">
            <v>PF-D-42mm</v>
          </cell>
          <cell r="F104" t="str">
            <v>ｍ</v>
          </cell>
          <cell r="H104">
            <v>231</v>
          </cell>
          <cell r="J104">
            <v>231</v>
          </cell>
          <cell r="L104">
            <v>231</v>
          </cell>
          <cell r="N104">
            <v>231</v>
          </cell>
          <cell r="P104">
            <v>231</v>
          </cell>
          <cell r="R104">
            <v>231</v>
          </cell>
          <cell r="T104">
            <v>231</v>
          </cell>
          <cell r="V104">
            <v>231</v>
          </cell>
          <cell r="X104">
            <v>231</v>
          </cell>
          <cell r="Z104">
            <v>231</v>
          </cell>
          <cell r="AD104">
            <v>7.8E-2</v>
          </cell>
        </row>
        <row r="105">
          <cell r="E105" t="str">
            <v>F2- 10mm</v>
          </cell>
          <cell r="F105" t="str">
            <v>ｍ</v>
          </cell>
          <cell r="H105">
            <v>199</v>
          </cell>
          <cell r="J105">
            <v>199</v>
          </cell>
          <cell r="L105">
            <v>199</v>
          </cell>
          <cell r="N105">
            <v>199</v>
          </cell>
          <cell r="P105">
            <v>199</v>
          </cell>
          <cell r="R105">
            <v>199</v>
          </cell>
          <cell r="T105">
            <v>199</v>
          </cell>
          <cell r="V105">
            <v>199</v>
          </cell>
          <cell r="X105">
            <v>199</v>
          </cell>
          <cell r="Z105">
            <v>199</v>
          </cell>
          <cell r="AD105">
            <v>1.4999999999999999E-2</v>
          </cell>
        </row>
        <row r="106">
          <cell r="E106" t="str">
            <v>F2- 12mm</v>
          </cell>
          <cell r="F106" t="str">
            <v>ｍ</v>
          </cell>
          <cell r="H106">
            <v>243</v>
          </cell>
          <cell r="J106">
            <v>243</v>
          </cell>
          <cell r="L106">
            <v>243</v>
          </cell>
          <cell r="N106">
            <v>243</v>
          </cell>
          <cell r="P106">
            <v>243</v>
          </cell>
          <cell r="R106">
            <v>243</v>
          </cell>
          <cell r="T106">
            <v>243</v>
          </cell>
          <cell r="V106">
            <v>243</v>
          </cell>
          <cell r="X106">
            <v>243</v>
          </cell>
          <cell r="Z106">
            <v>243</v>
          </cell>
          <cell r="AD106">
            <v>1.7999999999999999E-2</v>
          </cell>
        </row>
        <row r="107">
          <cell r="E107" t="str">
            <v>F2- 15mm</v>
          </cell>
          <cell r="F107" t="str">
            <v>ｍ</v>
          </cell>
          <cell r="H107">
            <v>253</v>
          </cell>
          <cell r="J107">
            <v>253</v>
          </cell>
          <cell r="L107">
            <v>253</v>
          </cell>
          <cell r="N107">
            <v>253</v>
          </cell>
          <cell r="P107">
            <v>253</v>
          </cell>
          <cell r="R107">
            <v>253</v>
          </cell>
          <cell r="T107">
            <v>253</v>
          </cell>
          <cell r="V107">
            <v>253</v>
          </cell>
          <cell r="X107">
            <v>253</v>
          </cell>
          <cell r="Z107">
            <v>253</v>
          </cell>
          <cell r="AD107">
            <v>2.1999999999999999E-2</v>
          </cell>
        </row>
        <row r="108">
          <cell r="E108" t="str">
            <v>F2- 17mm</v>
          </cell>
          <cell r="F108" t="str">
            <v>ｍ</v>
          </cell>
          <cell r="H108">
            <v>275</v>
          </cell>
          <cell r="J108">
            <v>275</v>
          </cell>
          <cell r="L108">
            <v>275</v>
          </cell>
          <cell r="N108">
            <v>275</v>
          </cell>
          <cell r="P108">
            <v>275</v>
          </cell>
          <cell r="R108">
            <v>275</v>
          </cell>
          <cell r="T108">
            <v>275</v>
          </cell>
          <cell r="V108">
            <v>275</v>
          </cell>
          <cell r="X108">
            <v>275</v>
          </cell>
          <cell r="Z108">
            <v>275</v>
          </cell>
          <cell r="AD108">
            <v>2.5000000000000001E-2</v>
          </cell>
        </row>
        <row r="109">
          <cell r="E109" t="str">
            <v>F2- 24mm</v>
          </cell>
          <cell r="F109" t="str">
            <v>ｍ</v>
          </cell>
          <cell r="H109">
            <v>367</v>
          </cell>
          <cell r="J109">
            <v>367</v>
          </cell>
          <cell r="L109">
            <v>367</v>
          </cell>
          <cell r="N109">
            <v>367</v>
          </cell>
          <cell r="P109">
            <v>367</v>
          </cell>
          <cell r="R109">
            <v>367</v>
          </cell>
          <cell r="T109">
            <v>367</v>
          </cell>
          <cell r="V109">
            <v>367</v>
          </cell>
          <cell r="X109">
            <v>367</v>
          </cell>
          <cell r="Z109">
            <v>367</v>
          </cell>
          <cell r="AD109">
            <v>3.5999999999999997E-2</v>
          </cell>
        </row>
        <row r="110">
          <cell r="E110" t="str">
            <v>F2- 30mm</v>
          </cell>
          <cell r="F110" t="str">
            <v>ｍ</v>
          </cell>
          <cell r="H110">
            <v>480</v>
          </cell>
          <cell r="J110">
            <v>480</v>
          </cell>
          <cell r="L110">
            <v>480</v>
          </cell>
          <cell r="N110">
            <v>480</v>
          </cell>
          <cell r="P110">
            <v>480</v>
          </cell>
          <cell r="R110">
            <v>480</v>
          </cell>
          <cell r="T110">
            <v>480</v>
          </cell>
          <cell r="V110">
            <v>480</v>
          </cell>
          <cell r="X110">
            <v>480</v>
          </cell>
          <cell r="Z110">
            <v>480</v>
          </cell>
          <cell r="AD110">
            <v>4.4999999999999998E-2</v>
          </cell>
        </row>
        <row r="111">
          <cell r="E111" t="str">
            <v>F2- 38mm</v>
          </cell>
          <cell r="F111" t="str">
            <v>ｍ</v>
          </cell>
          <cell r="H111">
            <v>583</v>
          </cell>
          <cell r="J111">
            <v>583</v>
          </cell>
          <cell r="L111">
            <v>583</v>
          </cell>
          <cell r="N111">
            <v>583</v>
          </cell>
          <cell r="P111">
            <v>583</v>
          </cell>
          <cell r="R111">
            <v>583</v>
          </cell>
          <cell r="T111">
            <v>583</v>
          </cell>
          <cell r="V111">
            <v>583</v>
          </cell>
          <cell r="X111">
            <v>583</v>
          </cell>
          <cell r="Z111">
            <v>583</v>
          </cell>
          <cell r="AD111">
            <v>5.7000000000000002E-2</v>
          </cell>
        </row>
        <row r="112">
          <cell r="E112" t="str">
            <v>F2- 50mm</v>
          </cell>
          <cell r="F112" t="str">
            <v>ｍ</v>
          </cell>
          <cell r="H112">
            <v>815</v>
          </cell>
          <cell r="J112">
            <v>815</v>
          </cell>
          <cell r="L112">
            <v>815</v>
          </cell>
          <cell r="N112">
            <v>815</v>
          </cell>
          <cell r="P112">
            <v>815</v>
          </cell>
          <cell r="R112">
            <v>815</v>
          </cell>
          <cell r="T112">
            <v>815</v>
          </cell>
          <cell r="V112">
            <v>815</v>
          </cell>
          <cell r="X112">
            <v>815</v>
          </cell>
          <cell r="Z112">
            <v>815</v>
          </cell>
          <cell r="AD112">
            <v>7.4999999999999997E-2</v>
          </cell>
        </row>
        <row r="113">
          <cell r="E113" t="str">
            <v>F2- 63mm</v>
          </cell>
          <cell r="F113" t="str">
            <v>ｍ</v>
          </cell>
          <cell r="H113">
            <v>1290</v>
          </cell>
          <cell r="J113">
            <v>1290</v>
          </cell>
          <cell r="L113">
            <v>1290</v>
          </cell>
          <cell r="N113">
            <v>1290</v>
          </cell>
          <cell r="P113">
            <v>1290</v>
          </cell>
          <cell r="R113">
            <v>1290</v>
          </cell>
          <cell r="T113">
            <v>1290</v>
          </cell>
          <cell r="V113">
            <v>1290</v>
          </cell>
          <cell r="X113">
            <v>1290</v>
          </cell>
          <cell r="Z113">
            <v>1290</v>
          </cell>
          <cell r="AD113">
            <v>9.5000000000000001E-2</v>
          </cell>
        </row>
        <row r="114">
          <cell r="E114" t="str">
            <v>F2- 76mm</v>
          </cell>
          <cell r="F114" t="str">
            <v>ｍ</v>
          </cell>
          <cell r="H114">
            <v>1720</v>
          </cell>
          <cell r="J114">
            <v>1720</v>
          </cell>
          <cell r="L114">
            <v>1720</v>
          </cell>
          <cell r="N114">
            <v>1720</v>
          </cell>
          <cell r="P114">
            <v>1720</v>
          </cell>
          <cell r="R114">
            <v>1720</v>
          </cell>
          <cell r="T114">
            <v>1720</v>
          </cell>
          <cell r="V114">
            <v>1720</v>
          </cell>
          <cell r="X114">
            <v>1720</v>
          </cell>
          <cell r="Z114">
            <v>1720</v>
          </cell>
          <cell r="AD114">
            <v>0.115</v>
          </cell>
        </row>
        <row r="115">
          <cell r="E115" t="str">
            <v>F2- 83mm</v>
          </cell>
          <cell r="F115" t="str">
            <v>ｍ</v>
          </cell>
          <cell r="H115">
            <v>2260</v>
          </cell>
          <cell r="J115">
            <v>2260</v>
          </cell>
          <cell r="L115">
            <v>2260</v>
          </cell>
          <cell r="N115">
            <v>2260</v>
          </cell>
          <cell r="P115">
            <v>2260</v>
          </cell>
          <cell r="R115">
            <v>2260</v>
          </cell>
          <cell r="T115">
            <v>2260</v>
          </cell>
          <cell r="V115">
            <v>2260</v>
          </cell>
          <cell r="X115">
            <v>2260</v>
          </cell>
          <cell r="Z115">
            <v>2260</v>
          </cell>
          <cell r="AD115">
            <v>0.125</v>
          </cell>
        </row>
        <row r="116">
          <cell r="E116" t="str">
            <v>F2-101mm</v>
          </cell>
          <cell r="F116" t="str">
            <v>ｍ</v>
          </cell>
          <cell r="H116">
            <v>3130</v>
          </cell>
          <cell r="J116">
            <v>3130</v>
          </cell>
          <cell r="L116">
            <v>3130</v>
          </cell>
          <cell r="N116">
            <v>3130</v>
          </cell>
          <cell r="P116">
            <v>3130</v>
          </cell>
          <cell r="R116">
            <v>3130</v>
          </cell>
          <cell r="T116">
            <v>3130</v>
          </cell>
          <cell r="V116">
            <v>3130</v>
          </cell>
          <cell r="X116">
            <v>3130</v>
          </cell>
          <cell r="Z116">
            <v>3130</v>
          </cell>
          <cell r="AD116">
            <v>0.152</v>
          </cell>
        </row>
        <row r="117">
          <cell r="E117" t="str">
            <v>F2-V- 10mm</v>
          </cell>
          <cell r="F117" t="str">
            <v>ｍ</v>
          </cell>
          <cell r="H117">
            <v>291</v>
          </cell>
          <cell r="J117">
            <v>291</v>
          </cell>
          <cell r="L117">
            <v>291</v>
          </cell>
          <cell r="N117">
            <v>291</v>
          </cell>
          <cell r="P117">
            <v>291</v>
          </cell>
          <cell r="R117">
            <v>291</v>
          </cell>
          <cell r="T117">
            <v>291</v>
          </cell>
          <cell r="V117">
            <v>291</v>
          </cell>
          <cell r="X117">
            <v>291</v>
          </cell>
          <cell r="Z117">
            <v>291</v>
          </cell>
          <cell r="AD117">
            <v>1.4999999999999999E-2</v>
          </cell>
        </row>
        <row r="118">
          <cell r="E118" t="str">
            <v>F2-V- 12mm</v>
          </cell>
          <cell r="F118" t="str">
            <v>ｍ</v>
          </cell>
          <cell r="H118">
            <v>334</v>
          </cell>
          <cell r="J118">
            <v>334</v>
          </cell>
          <cell r="L118">
            <v>334</v>
          </cell>
          <cell r="N118">
            <v>334</v>
          </cell>
          <cell r="P118">
            <v>334</v>
          </cell>
          <cell r="R118">
            <v>334</v>
          </cell>
          <cell r="T118">
            <v>334</v>
          </cell>
          <cell r="V118">
            <v>334</v>
          </cell>
          <cell r="X118">
            <v>334</v>
          </cell>
          <cell r="Z118">
            <v>334</v>
          </cell>
          <cell r="AD118">
            <v>1.7999999999999999E-2</v>
          </cell>
        </row>
        <row r="119">
          <cell r="E119" t="str">
            <v>F2-V- 15mm</v>
          </cell>
          <cell r="F119" t="str">
            <v>ｍ</v>
          </cell>
          <cell r="H119">
            <v>378</v>
          </cell>
          <cell r="J119">
            <v>378</v>
          </cell>
          <cell r="L119">
            <v>378</v>
          </cell>
          <cell r="N119">
            <v>378</v>
          </cell>
          <cell r="P119">
            <v>378</v>
          </cell>
          <cell r="R119">
            <v>378</v>
          </cell>
          <cell r="T119">
            <v>378</v>
          </cell>
          <cell r="V119">
            <v>378</v>
          </cell>
          <cell r="X119">
            <v>378</v>
          </cell>
          <cell r="Z119">
            <v>378</v>
          </cell>
          <cell r="AD119">
            <v>2.1999999999999999E-2</v>
          </cell>
        </row>
        <row r="120">
          <cell r="E120" t="str">
            <v>F2-V- 17mm</v>
          </cell>
          <cell r="F120" t="str">
            <v>ｍ</v>
          </cell>
          <cell r="H120">
            <v>421</v>
          </cell>
          <cell r="J120">
            <v>421</v>
          </cell>
          <cell r="L120">
            <v>421</v>
          </cell>
          <cell r="N120">
            <v>421</v>
          </cell>
          <cell r="P120">
            <v>421</v>
          </cell>
          <cell r="R120">
            <v>421</v>
          </cell>
          <cell r="T120">
            <v>421</v>
          </cell>
          <cell r="V120">
            <v>421</v>
          </cell>
          <cell r="X120">
            <v>421</v>
          </cell>
          <cell r="Z120">
            <v>421</v>
          </cell>
          <cell r="AD120">
            <v>2.5000000000000001E-2</v>
          </cell>
        </row>
        <row r="121">
          <cell r="E121" t="str">
            <v>F2-V- 24mm</v>
          </cell>
          <cell r="F121" t="str">
            <v>ｍ</v>
          </cell>
          <cell r="H121">
            <v>545</v>
          </cell>
          <cell r="J121">
            <v>545</v>
          </cell>
          <cell r="L121">
            <v>545</v>
          </cell>
          <cell r="N121">
            <v>545</v>
          </cell>
          <cell r="P121">
            <v>545</v>
          </cell>
          <cell r="R121">
            <v>545</v>
          </cell>
          <cell r="T121">
            <v>545</v>
          </cell>
          <cell r="V121">
            <v>545</v>
          </cell>
          <cell r="X121">
            <v>545</v>
          </cell>
          <cell r="Z121">
            <v>545</v>
          </cell>
          <cell r="AD121">
            <v>3.5999999999999997E-2</v>
          </cell>
        </row>
        <row r="122">
          <cell r="E122" t="str">
            <v>F2-V- 30mm</v>
          </cell>
          <cell r="F122" t="str">
            <v>ｍ</v>
          </cell>
          <cell r="H122">
            <v>691</v>
          </cell>
          <cell r="J122">
            <v>691</v>
          </cell>
          <cell r="L122">
            <v>691</v>
          </cell>
          <cell r="N122">
            <v>691</v>
          </cell>
          <cell r="P122">
            <v>691</v>
          </cell>
          <cell r="R122">
            <v>691</v>
          </cell>
          <cell r="T122">
            <v>691</v>
          </cell>
          <cell r="V122">
            <v>691</v>
          </cell>
          <cell r="X122">
            <v>691</v>
          </cell>
          <cell r="Z122">
            <v>691</v>
          </cell>
          <cell r="AD122">
            <v>4.4999999999999998E-2</v>
          </cell>
        </row>
        <row r="123">
          <cell r="E123" t="str">
            <v>F2-V- 38mm</v>
          </cell>
          <cell r="F123" t="str">
            <v>ｍ</v>
          </cell>
          <cell r="H123">
            <v>853</v>
          </cell>
          <cell r="J123">
            <v>853</v>
          </cell>
          <cell r="L123">
            <v>853</v>
          </cell>
          <cell r="N123">
            <v>853</v>
          </cell>
          <cell r="P123">
            <v>853</v>
          </cell>
          <cell r="R123">
            <v>853</v>
          </cell>
          <cell r="T123">
            <v>853</v>
          </cell>
          <cell r="V123">
            <v>853</v>
          </cell>
          <cell r="X123">
            <v>853</v>
          </cell>
          <cell r="Z123">
            <v>853</v>
          </cell>
          <cell r="AD123">
            <v>5.7000000000000002E-2</v>
          </cell>
        </row>
        <row r="124">
          <cell r="E124" t="str">
            <v>F2-V- 50mm</v>
          </cell>
          <cell r="F124" t="str">
            <v>ｍ</v>
          </cell>
          <cell r="H124">
            <v>1290</v>
          </cell>
          <cell r="J124">
            <v>1290</v>
          </cell>
          <cell r="L124">
            <v>1290</v>
          </cell>
          <cell r="N124">
            <v>1290</v>
          </cell>
          <cell r="P124">
            <v>1290</v>
          </cell>
          <cell r="R124">
            <v>1290</v>
          </cell>
          <cell r="T124">
            <v>1290</v>
          </cell>
          <cell r="V124">
            <v>1290</v>
          </cell>
          <cell r="X124">
            <v>1290</v>
          </cell>
          <cell r="Z124">
            <v>1290</v>
          </cell>
          <cell r="AD124">
            <v>7.4999999999999997E-2</v>
          </cell>
        </row>
        <row r="125">
          <cell r="E125" t="str">
            <v>F2-V- 63mm</v>
          </cell>
          <cell r="F125" t="str">
            <v>ｍ</v>
          </cell>
          <cell r="H125">
            <v>2160</v>
          </cell>
          <cell r="J125">
            <v>2160</v>
          </cell>
          <cell r="L125">
            <v>2160</v>
          </cell>
          <cell r="N125">
            <v>2160</v>
          </cell>
          <cell r="P125">
            <v>2160</v>
          </cell>
          <cell r="R125">
            <v>2160</v>
          </cell>
          <cell r="T125">
            <v>2160</v>
          </cell>
          <cell r="V125">
            <v>2160</v>
          </cell>
          <cell r="X125">
            <v>2160</v>
          </cell>
          <cell r="Z125">
            <v>2160</v>
          </cell>
          <cell r="AD125">
            <v>9.5000000000000001E-2</v>
          </cell>
        </row>
        <row r="126">
          <cell r="E126" t="str">
            <v>F2-V- 76mm</v>
          </cell>
          <cell r="F126" t="str">
            <v>ｍ</v>
          </cell>
          <cell r="H126">
            <v>2910</v>
          </cell>
          <cell r="J126">
            <v>2910</v>
          </cell>
          <cell r="L126">
            <v>2910</v>
          </cell>
          <cell r="N126">
            <v>2910</v>
          </cell>
          <cell r="P126">
            <v>2910</v>
          </cell>
          <cell r="R126">
            <v>2910</v>
          </cell>
          <cell r="T126">
            <v>2910</v>
          </cell>
          <cell r="V126">
            <v>2910</v>
          </cell>
          <cell r="X126">
            <v>2910</v>
          </cell>
          <cell r="Z126">
            <v>2910</v>
          </cell>
          <cell r="AD126">
            <v>0.115</v>
          </cell>
        </row>
        <row r="127">
          <cell r="E127" t="str">
            <v>F2-V- 83mm</v>
          </cell>
          <cell r="F127" t="str">
            <v>ｍ</v>
          </cell>
          <cell r="H127">
            <v>4530</v>
          </cell>
          <cell r="J127">
            <v>4530</v>
          </cell>
          <cell r="L127">
            <v>4530</v>
          </cell>
          <cell r="N127">
            <v>4530</v>
          </cell>
          <cell r="P127">
            <v>4530</v>
          </cell>
          <cell r="R127">
            <v>4530</v>
          </cell>
          <cell r="T127">
            <v>4530</v>
          </cell>
          <cell r="V127">
            <v>4530</v>
          </cell>
          <cell r="X127">
            <v>4530</v>
          </cell>
          <cell r="Z127">
            <v>4530</v>
          </cell>
          <cell r="AD127">
            <v>0.125</v>
          </cell>
        </row>
        <row r="128">
          <cell r="E128" t="str">
            <v>F2-V-101mm</v>
          </cell>
          <cell r="F128" t="str">
            <v>ｍ</v>
          </cell>
          <cell r="H128">
            <v>5400</v>
          </cell>
          <cell r="J128">
            <v>5400</v>
          </cell>
          <cell r="L128">
            <v>5400</v>
          </cell>
          <cell r="N128">
            <v>5400</v>
          </cell>
          <cell r="P128">
            <v>5400</v>
          </cell>
          <cell r="R128">
            <v>5400</v>
          </cell>
          <cell r="T128">
            <v>5400</v>
          </cell>
          <cell r="V128">
            <v>5400</v>
          </cell>
          <cell r="X128">
            <v>5400</v>
          </cell>
          <cell r="Z128">
            <v>5400</v>
          </cell>
          <cell r="AD128">
            <v>0.152</v>
          </cell>
        </row>
        <row r="129">
          <cell r="E129" t="str">
            <v>PE- 16mm</v>
          </cell>
          <cell r="F129" t="str">
            <v>ｍ</v>
          </cell>
          <cell r="G129">
            <v>1280</v>
          </cell>
          <cell r="H129">
            <v>349</v>
          </cell>
          <cell r="I129">
            <v>1280</v>
          </cell>
          <cell r="J129">
            <v>349</v>
          </cell>
          <cell r="K129">
            <v>1280</v>
          </cell>
          <cell r="L129">
            <v>349</v>
          </cell>
          <cell r="M129">
            <v>1280</v>
          </cell>
          <cell r="N129">
            <v>349</v>
          </cell>
          <cell r="O129">
            <v>1280</v>
          </cell>
          <cell r="P129">
            <v>349</v>
          </cell>
          <cell r="Q129">
            <v>1280</v>
          </cell>
          <cell r="R129">
            <v>349</v>
          </cell>
          <cell r="S129">
            <v>1280</v>
          </cell>
          <cell r="T129">
            <v>349</v>
          </cell>
          <cell r="U129">
            <v>1280</v>
          </cell>
          <cell r="V129">
            <v>349</v>
          </cell>
          <cell r="W129">
            <v>1280</v>
          </cell>
          <cell r="X129">
            <v>349</v>
          </cell>
          <cell r="Y129">
            <v>1280</v>
          </cell>
          <cell r="Z129">
            <v>349</v>
          </cell>
          <cell r="AD129">
            <v>0.06</v>
          </cell>
        </row>
        <row r="130">
          <cell r="E130" t="str">
            <v>PE- 22mm</v>
          </cell>
          <cell r="F130" t="str">
            <v>ｍ</v>
          </cell>
          <cell r="G130">
            <v>1460</v>
          </cell>
          <cell r="H130">
            <v>398</v>
          </cell>
          <cell r="I130">
            <v>1460</v>
          </cell>
          <cell r="J130">
            <v>398</v>
          </cell>
          <cell r="K130">
            <v>1460</v>
          </cell>
          <cell r="L130">
            <v>398</v>
          </cell>
          <cell r="M130">
            <v>1460</v>
          </cell>
          <cell r="N130">
            <v>398</v>
          </cell>
          <cell r="O130">
            <v>1460</v>
          </cell>
          <cell r="P130">
            <v>398</v>
          </cell>
          <cell r="Q130">
            <v>1460</v>
          </cell>
          <cell r="R130">
            <v>398</v>
          </cell>
          <cell r="S130">
            <v>1460</v>
          </cell>
          <cell r="T130">
            <v>398</v>
          </cell>
          <cell r="U130">
            <v>1460</v>
          </cell>
          <cell r="V130">
            <v>398</v>
          </cell>
          <cell r="W130">
            <v>1460</v>
          </cell>
          <cell r="X130">
            <v>398</v>
          </cell>
          <cell r="Y130">
            <v>1460</v>
          </cell>
          <cell r="Z130">
            <v>398</v>
          </cell>
          <cell r="AD130">
            <v>0.08</v>
          </cell>
        </row>
        <row r="131">
          <cell r="E131" t="str">
            <v>PE- 28mm</v>
          </cell>
          <cell r="F131" t="str">
            <v>ｍ</v>
          </cell>
          <cell r="G131">
            <v>1880</v>
          </cell>
          <cell r="H131">
            <v>513</v>
          </cell>
          <cell r="I131">
            <v>1880</v>
          </cell>
          <cell r="J131">
            <v>513</v>
          </cell>
          <cell r="K131">
            <v>1880</v>
          </cell>
          <cell r="L131">
            <v>513</v>
          </cell>
          <cell r="M131">
            <v>1880</v>
          </cell>
          <cell r="N131">
            <v>513</v>
          </cell>
          <cell r="O131">
            <v>1880</v>
          </cell>
          <cell r="P131">
            <v>513</v>
          </cell>
          <cell r="Q131">
            <v>1880</v>
          </cell>
          <cell r="R131">
            <v>513</v>
          </cell>
          <cell r="S131">
            <v>1880</v>
          </cell>
          <cell r="T131">
            <v>513</v>
          </cell>
          <cell r="U131">
            <v>1880</v>
          </cell>
          <cell r="V131">
            <v>513</v>
          </cell>
          <cell r="W131">
            <v>1880</v>
          </cell>
          <cell r="X131">
            <v>513</v>
          </cell>
          <cell r="Y131">
            <v>1880</v>
          </cell>
          <cell r="Z131">
            <v>513</v>
          </cell>
          <cell r="AD131">
            <v>0.10299999999999999</v>
          </cell>
        </row>
        <row r="132">
          <cell r="E132" t="str">
            <v>PE- 36mm</v>
          </cell>
          <cell r="F132" t="str">
            <v>ｍ</v>
          </cell>
          <cell r="G132">
            <v>2410</v>
          </cell>
          <cell r="H132">
            <v>658</v>
          </cell>
          <cell r="I132">
            <v>2410</v>
          </cell>
          <cell r="J132">
            <v>658</v>
          </cell>
          <cell r="K132">
            <v>2410</v>
          </cell>
          <cell r="L132">
            <v>658</v>
          </cell>
          <cell r="M132">
            <v>2410</v>
          </cell>
          <cell r="N132">
            <v>658</v>
          </cell>
          <cell r="O132">
            <v>2410</v>
          </cell>
          <cell r="P132">
            <v>658</v>
          </cell>
          <cell r="Q132">
            <v>2410</v>
          </cell>
          <cell r="R132">
            <v>658</v>
          </cell>
          <cell r="S132">
            <v>2410</v>
          </cell>
          <cell r="T132">
            <v>658</v>
          </cell>
          <cell r="U132">
            <v>2410</v>
          </cell>
          <cell r="V132">
            <v>658</v>
          </cell>
          <cell r="W132">
            <v>2410</v>
          </cell>
          <cell r="X132">
            <v>658</v>
          </cell>
          <cell r="Y132">
            <v>2410</v>
          </cell>
          <cell r="Z132">
            <v>658</v>
          </cell>
          <cell r="AD132">
            <v>0.124</v>
          </cell>
        </row>
        <row r="133">
          <cell r="E133" t="str">
            <v>PE- 42mm</v>
          </cell>
          <cell r="F133" t="str">
            <v>ｍ</v>
          </cell>
          <cell r="G133">
            <v>2700</v>
          </cell>
          <cell r="H133">
            <v>737</v>
          </cell>
          <cell r="I133">
            <v>2700</v>
          </cell>
          <cell r="J133">
            <v>737</v>
          </cell>
          <cell r="K133">
            <v>2700</v>
          </cell>
          <cell r="L133">
            <v>737</v>
          </cell>
          <cell r="M133">
            <v>2700</v>
          </cell>
          <cell r="N133">
            <v>737</v>
          </cell>
          <cell r="O133">
            <v>2700</v>
          </cell>
          <cell r="P133">
            <v>737</v>
          </cell>
          <cell r="Q133">
            <v>2700</v>
          </cell>
          <cell r="R133">
            <v>737</v>
          </cell>
          <cell r="S133">
            <v>2700</v>
          </cell>
          <cell r="T133">
            <v>737</v>
          </cell>
          <cell r="U133">
            <v>2700</v>
          </cell>
          <cell r="V133">
            <v>737</v>
          </cell>
          <cell r="W133">
            <v>2700</v>
          </cell>
          <cell r="X133">
            <v>737</v>
          </cell>
          <cell r="Y133">
            <v>2700</v>
          </cell>
          <cell r="Z133">
            <v>737</v>
          </cell>
          <cell r="AD133">
            <v>0.17</v>
          </cell>
        </row>
        <row r="134">
          <cell r="E134" t="str">
            <v>PE- 54mm</v>
          </cell>
          <cell r="F134" t="str">
            <v>ｍ</v>
          </cell>
          <cell r="G134">
            <v>3760</v>
          </cell>
          <cell r="H134">
            <v>1027</v>
          </cell>
          <cell r="I134">
            <v>3760</v>
          </cell>
          <cell r="J134">
            <v>1027</v>
          </cell>
          <cell r="K134">
            <v>3760</v>
          </cell>
          <cell r="L134">
            <v>1027</v>
          </cell>
          <cell r="M134">
            <v>3760</v>
          </cell>
          <cell r="N134">
            <v>1027</v>
          </cell>
          <cell r="O134">
            <v>3760</v>
          </cell>
          <cell r="P134">
            <v>1027</v>
          </cell>
          <cell r="Q134">
            <v>3760</v>
          </cell>
          <cell r="R134">
            <v>1027</v>
          </cell>
          <cell r="S134">
            <v>3760</v>
          </cell>
          <cell r="T134">
            <v>1027</v>
          </cell>
          <cell r="U134">
            <v>3760</v>
          </cell>
          <cell r="V134">
            <v>1027</v>
          </cell>
          <cell r="W134">
            <v>3760</v>
          </cell>
          <cell r="X134">
            <v>1027</v>
          </cell>
          <cell r="Y134">
            <v>3760</v>
          </cell>
          <cell r="Z134">
            <v>1027</v>
          </cell>
          <cell r="AD134">
            <v>0.22900000000000001</v>
          </cell>
        </row>
        <row r="135">
          <cell r="E135" t="str">
            <v>PE- 70mm</v>
          </cell>
          <cell r="F135" t="str">
            <v>ｍ</v>
          </cell>
          <cell r="G135">
            <v>4890</v>
          </cell>
          <cell r="H135">
            <v>1336</v>
          </cell>
          <cell r="I135">
            <v>4890</v>
          </cell>
          <cell r="J135">
            <v>1336</v>
          </cell>
          <cell r="K135">
            <v>4890</v>
          </cell>
          <cell r="L135">
            <v>1336</v>
          </cell>
          <cell r="M135">
            <v>4890</v>
          </cell>
          <cell r="N135">
            <v>1336</v>
          </cell>
          <cell r="O135">
            <v>4890</v>
          </cell>
          <cell r="P135">
            <v>1336</v>
          </cell>
          <cell r="Q135">
            <v>4890</v>
          </cell>
          <cell r="R135">
            <v>1336</v>
          </cell>
          <cell r="S135">
            <v>4890</v>
          </cell>
          <cell r="T135">
            <v>1336</v>
          </cell>
          <cell r="U135">
            <v>4890</v>
          </cell>
          <cell r="V135">
            <v>1336</v>
          </cell>
          <cell r="W135">
            <v>4890</v>
          </cell>
          <cell r="X135">
            <v>1336</v>
          </cell>
          <cell r="Y135">
            <v>4890</v>
          </cell>
          <cell r="Z135">
            <v>1336</v>
          </cell>
          <cell r="AD135">
            <v>0.26600000000000001</v>
          </cell>
        </row>
        <row r="136">
          <cell r="E136" t="str">
            <v>PE- 82mm</v>
          </cell>
          <cell r="F136" t="str">
            <v>ｍ</v>
          </cell>
          <cell r="G136">
            <v>5640</v>
          </cell>
          <cell r="H136">
            <v>1540</v>
          </cell>
          <cell r="I136">
            <v>5640</v>
          </cell>
          <cell r="J136">
            <v>1540</v>
          </cell>
          <cell r="K136">
            <v>5640</v>
          </cell>
          <cell r="L136">
            <v>1540</v>
          </cell>
          <cell r="M136">
            <v>5640</v>
          </cell>
          <cell r="N136">
            <v>1540</v>
          </cell>
          <cell r="O136">
            <v>5640</v>
          </cell>
          <cell r="P136">
            <v>1540</v>
          </cell>
          <cell r="Q136">
            <v>5640</v>
          </cell>
          <cell r="R136">
            <v>1540</v>
          </cell>
          <cell r="S136">
            <v>5640</v>
          </cell>
          <cell r="T136">
            <v>1540</v>
          </cell>
          <cell r="U136">
            <v>5640</v>
          </cell>
          <cell r="V136">
            <v>1540</v>
          </cell>
          <cell r="W136">
            <v>5640</v>
          </cell>
          <cell r="X136">
            <v>1540</v>
          </cell>
          <cell r="Y136">
            <v>5640</v>
          </cell>
          <cell r="Z136">
            <v>1540</v>
          </cell>
          <cell r="AD136">
            <v>0.32300000000000001</v>
          </cell>
        </row>
        <row r="137">
          <cell r="E137" t="str">
            <v>PE- 92mm</v>
          </cell>
          <cell r="F137" t="str">
            <v>ｍ</v>
          </cell>
          <cell r="G137">
            <v>8510</v>
          </cell>
          <cell r="H137">
            <v>2325</v>
          </cell>
          <cell r="I137">
            <v>8510</v>
          </cell>
          <cell r="J137">
            <v>2325</v>
          </cell>
          <cell r="K137">
            <v>8510</v>
          </cell>
          <cell r="L137">
            <v>2325</v>
          </cell>
          <cell r="M137">
            <v>8510</v>
          </cell>
          <cell r="N137">
            <v>2325</v>
          </cell>
          <cell r="O137">
            <v>8510</v>
          </cell>
          <cell r="P137">
            <v>2325</v>
          </cell>
          <cell r="Q137">
            <v>8510</v>
          </cell>
          <cell r="R137">
            <v>2325</v>
          </cell>
          <cell r="S137">
            <v>8510</v>
          </cell>
          <cell r="T137">
            <v>2325</v>
          </cell>
          <cell r="U137">
            <v>8510</v>
          </cell>
          <cell r="V137">
            <v>2325</v>
          </cell>
          <cell r="W137">
            <v>8510</v>
          </cell>
          <cell r="X137">
            <v>2325</v>
          </cell>
          <cell r="Y137">
            <v>8510</v>
          </cell>
          <cell r="Z137">
            <v>2325</v>
          </cell>
          <cell r="AD137">
            <v>0.36</v>
          </cell>
        </row>
        <row r="138">
          <cell r="E138" t="str">
            <v>PE-104mm</v>
          </cell>
          <cell r="F138" t="str">
            <v>ｍ</v>
          </cell>
          <cell r="G138">
            <v>9630</v>
          </cell>
          <cell r="H138">
            <v>2631</v>
          </cell>
          <cell r="I138">
            <v>9630</v>
          </cell>
          <cell r="J138">
            <v>2631</v>
          </cell>
          <cell r="K138">
            <v>9630</v>
          </cell>
          <cell r="L138">
            <v>2631</v>
          </cell>
          <cell r="M138">
            <v>9630</v>
          </cell>
          <cell r="N138">
            <v>2631</v>
          </cell>
          <cell r="O138">
            <v>9630</v>
          </cell>
          <cell r="P138">
            <v>2631</v>
          </cell>
          <cell r="Q138">
            <v>9630</v>
          </cell>
          <cell r="R138">
            <v>2631</v>
          </cell>
          <cell r="S138">
            <v>9630</v>
          </cell>
          <cell r="T138">
            <v>2631</v>
          </cell>
          <cell r="U138">
            <v>9630</v>
          </cell>
          <cell r="V138">
            <v>2631</v>
          </cell>
          <cell r="W138">
            <v>9630</v>
          </cell>
          <cell r="X138">
            <v>2631</v>
          </cell>
          <cell r="Y138">
            <v>9630</v>
          </cell>
          <cell r="Z138">
            <v>2631</v>
          </cell>
          <cell r="AD138">
            <v>0.40200000000000002</v>
          </cell>
        </row>
        <row r="139">
          <cell r="E139" t="str">
            <v>F1-F-16mm</v>
          </cell>
          <cell r="F139" t="str">
            <v>ｍ</v>
          </cell>
          <cell r="H139">
            <v>230</v>
          </cell>
          <cell r="J139">
            <v>230</v>
          </cell>
          <cell r="L139">
            <v>230</v>
          </cell>
          <cell r="N139">
            <v>230</v>
          </cell>
          <cell r="P139">
            <v>230</v>
          </cell>
          <cell r="R139">
            <v>230</v>
          </cell>
          <cell r="T139">
            <v>230</v>
          </cell>
          <cell r="V139">
            <v>230</v>
          </cell>
          <cell r="X139">
            <v>230</v>
          </cell>
          <cell r="Z139">
            <v>230</v>
          </cell>
          <cell r="AD139">
            <v>2.4E-2</v>
          </cell>
        </row>
        <row r="140">
          <cell r="E140" t="str">
            <v>F1-F-19mm</v>
          </cell>
          <cell r="F140" t="str">
            <v>ｍ</v>
          </cell>
          <cell r="H140">
            <v>252</v>
          </cell>
          <cell r="J140">
            <v>252</v>
          </cell>
          <cell r="L140">
            <v>252</v>
          </cell>
          <cell r="N140">
            <v>252</v>
          </cell>
          <cell r="P140">
            <v>252</v>
          </cell>
          <cell r="R140">
            <v>252</v>
          </cell>
          <cell r="T140">
            <v>252</v>
          </cell>
          <cell r="V140">
            <v>252</v>
          </cell>
          <cell r="X140">
            <v>252</v>
          </cell>
          <cell r="Z140">
            <v>252</v>
          </cell>
          <cell r="AD140">
            <v>2.9000000000000001E-2</v>
          </cell>
        </row>
        <row r="141">
          <cell r="E141" t="str">
            <v>F1-F-25mm</v>
          </cell>
          <cell r="F141" t="str">
            <v>ｍ</v>
          </cell>
          <cell r="H141">
            <v>338</v>
          </cell>
          <cell r="J141">
            <v>338</v>
          </cell>
          <cell r="L141">
            <v>338</v>
          </cell>
          <cell r="N141">
            <v>338</v>
          </cell>
          <cell r="P141">
            <v>338</v>
          </cell>
          <cell r="R141">
            <v>338</v>
          </cell>
          <cell r="T141">
            <v>338</v>
          </cell>
          <cell r="V141">
            <v>338</v>
          </cell>
          <cell r="X141">
            <v>338</v>
          </cell>
          <cell r="Z141">
            <v>338</v>
          </cell>
          <cell r="AD141">
            <v>3.7999999999999999E-2</v>
          </cell>
        </row>
        <row r="142">
          <cell r="E142" t="str">
            <v>F1-F-32mm</v>
          </cell>
          <cell r="F142" t="str">
            <v>ｍ</v>
          </cell>
          <cell r="H142">
            <v>388</v>
          </cell>
          <cell r="J142">
            <v>388</v>
          </cell>
          <cell r="L142">
            <v>388</v>
          </cell>
          <cell r="N142">
            <v>388</v>
          </cell>
          <cell r="P142">
            <v>388</v>
          </cell>
          <cell r="R142">
            <v>388</v>
          </cell>
          <cell r="T142">
            <v>388</v>
          </cell>
          <cell r="V142">
            <v>388</v>
          </cell>
          <cell r="X142">
            <v>388</v>
          </cell>
          <cell r="Z142">
            <v>388</v>
          </cell>
          <cell r="AD142">
            <v>4.8000000000000001E-2</v>
          </cell>
        </row>
        <row r="143">
          <cell r="E143" t="str">
            <v>F1-F-38mm</v>
          </cell>
          <cell r="F143" t="str">
            <v>ｍ</v>
          </cell>
          <cell r="H143">
            <v>532</v>
          </cell>
          <cell r="J143">
            <v>532</v>
          </cell>
          <cell r="L143">
            <v>532</v>
          </cell>
          <cell r="N143">
            <v>532</v>
          </cell>
          <cell r="P143">
            <v>532</v>
          </cell>
          <cell r="R143">
            <v>532</v>
          </cell>
          <cell r="T143">
            <v>532</v>
          </cell>
          <cell r="V143">
            <v>532</v>
          </cell>
          <cell r="X143">
            <v>532</v>
          </cell>
          <cell r="Z143">
            <v>532</v>
          </cell>
          <cell r="AD143">
            <v>5.7000000000000002E-2</v>
          </cell>
        </row>
        <row r="144">
          <cell r="E144" t="str">
            <v>F1-F-42mm</v>
          </cell>
          <cell r="F144" t="str">
            <v>ｍ</v>
          </cell>
          <cell r="H144">
            <v>626</v>
          </cell>
          <cell r="J144">
            <v>626</v>
          </cell>
          <cell r="L144">
            <v>626</v>
          </cell>
          <cell r="N144">
            <v>626</v>
          </cell>
          <cell r="P144">
            <v>626</v>
          </cell>
          <cell r="R144">
            <v>626</v>
          </cell>
          <cell r="T144">
            <v>626</v>
          </cell>
          <cell r="V144">
            <v>626</v>
          </cell>
          <cell r="X144">
            <v>626</v>
          </cell>
          <cell r="Z144">
            <v>626</v>
          </cell>
          <cell r="AD144">
            <v>6.4000000000000001E-2</v>
          </cell>
        </row>
        <row r="145">
          <cell r="E145" t="str">
            <v>F1-F-50mm</v>
          </cell>
          <cell r="F145" t="str">
            <v>ｍ</v>
          </cell>
          <cell r="H145">
            <v>871</v>
          </cell>
          <cell r="J145">
            <v>871</v>
          </cell>
          <cell r="L145">
            <v>871</v>
          </cell>
          <cell r="N145">
            <v>871</v>
          </cell>
          <cell r="P145">
            <v>871</v>
          </cell>
          <cell r="R145">
            <v>871</v>
          </cell>
          <cell r="T145">
            <v>871</v>
          </cell>
          <cell r="V145">
            <v>871</v>
          </cell>
          <cell r="X145">
            <v>871</v>
          </cell>
          <cell r="Z145">
            <v>871</v>
          </cell>
          <cell r="AD145">
            <v>7.5999999999999998E-2</v>
          </cell>
        </row>
        <row r="146">
          <cell r="E146" t="str">
            <v>F1-F-63mm</v>
          </cell>
          <cell r="F146" t="str">
            <v>ｍ</v>
          </cell>
          <cell r="H146">
            <v>1100</v>
          </cell>
          <cell r="J146">
            <v>1100</v>
          </cell>
          <cell r="L146">
            <v>1100</v>
          </cell>
          <cell r="N146">
            <v>1100</v>
          </cell>
          <cell r="P146">
            <v>1100</v>
          </cell>
          <cell r="R146">
            <v>1100</v>
          </cell>
          <cell r="T146">
            <v>1100</v>
          </cell>
          <cell r="V146">
            <v>1100</v>
          </cell>
          <cell r="X146">
            <v>1100</v>
          </cell>
          <cell r="Z146">
            <v>1100</v>
          </cell>
          <cell r="AD146">
            <v>9.5000000000000001E-2</v>
          </cell>
        </row>
        <row r="147">
          <cell r="E147" t="str">
            <v>F1-F-75mm</v>
          </cell>
          <cell r="F147" t="str">
            <v>ｍ</v>
          </cell>
          <cell r="H147">
            <v>1290</v>
          </cell>
          <cell r="J147">
            <v>1290</v>
          </cell>
          <cell r="L147">
            <v>1290</v>
          </cell>
          <cell r="N147">
            <v>1290</v>
          </cell>
          <cell r="P147">
            <v>1290</v>
          </cell>
          <cell r="R147">
            <v>1290</v>
          </cell>
          <cell r="T147">
            <v>1290</v>
          </cell>
          <cell r="V147">
            <v>1290</v>
          </cell>
          <cell r="X147">
            <v>1290</v>
          </cell>
          <cell r="Z147">
            <v>1290</v>
          </cell>
          <cell r="AD147">
            <v>0.113</v>
          </cell>
        </row>
        <row r="148">
          <cell r="E148" t="str">
            <v>F1-PE-16mm</v>
          </cell>
          <cell r="F148" t="str">
            <v>ｍ</v>
          </cell>
          <cell r="H148">
            <v>360</v>
          </cell>
          <cell r="J148">
            <v>360</v>
          </cell>
          <cell r="L148">
            <v>360</v>
          </cell>
          <cell r="N148">
            <v>360</v>
          </cell>
          <cell r="P148">
            <v>360</v>
          </cell>
          <cell r="R148">
            <v>360</v>
          </cell>
          <cell r="T148">
            <v>360</v>
          </cell>
          <cell r="V148">
            <v>360</v>
          </cell>
          <cell r="X148">
            <v>360</v>
          </cell>
          <cell r="Z148">
            <v>360</v>
          </cell>
          <cell r="AD148">
            <v>0.06</v>
          </cell>
        </row>
        <row r="149">
          <cell r="E149" t="str">
            <v>F1-PE-19mm</v>
          </cell>
          <cell r="F149" t="str">
            <v>ｍ</v>
          </cell>
          <cell r="H149">
            <v>417</v>
          </cell>
          <cell r="J149">
            <v>417</v>
          </cell>
          <cell r="L149">
            <v>417</v>
          </cell>
          <cell r="N149">
            <v>417</v>
          </cell>
          <cell r="P149">
            <v>417</v>
          </cell>
          <cell r="R149">
            <v>417</v>
          </cell>
          <cell r="T149">
            <v>417</v>
          </cell>
          <cell r="V149">
            <v>417</v>
          </cell>
          <cell r="X149">
            <v>417</v>
          </cell>
          <cell r="Z149">
            <v>417</v>
          </cell>
          <cell r="AD149">
            <v>0.08</v>
          </cell>
        </row>
        <row r="150">
          <cell r="E150" t="str">
            <v>F1-PE-25mm</v>
          </cell>
          <cell r="F150" t="str">
            <v>ｍ</v>
          </cell>
          <cell r="H150">
            <v>511</v>
          </cell>
          <cell r="J150">
            <v>511</v>
          </cell>
          <cell r="L150">
            <v>511</v>
          </cell>
          <cell r="N150">
            <v>511</v>
          </cell>
          <cell r="P150">
            <v>511</v>
          </cell>
          <cell r="R150">
            <v>511</v>
          </cell>
          <cell r="T150">
            <v>511</v>
          </cell>
          <cell r="V150">
            <v>511</v>
          </cell>
          <cell r="X150">
            <v>511</v>
          </cell>
          <cell r="Z150">
            <v>511</v>
          </cell>
          <cell r="AD150">
            <v>0.10299999999999999</v>
          </cell>
        </row>
        <row r="151">
          <cell r="E151" t="str">
            <v>F1-PE-32mm</v>
          </cell>
          <cell r="F151" t="str">
            <v>ｍ</v>
          </cell>
          <cell r="H151">
            <v>633</v>
          </cell>
          <cell r="J151">
            <v>633</v>
          </cell>
          <cell r="L151">
            <v>633</v>
          </cell>
          <cell r="N151">
            <v>633</v>
          </cell>
          <cell r="P151">
            <v>633</v>
          </cell>
          <cell r="R151">
            <v>633</v>
          </cell>
          <cell r="T151">
            <v>633</v>
          </cell>
          <cell r="V151">
            <v>633</v>
          </cell>
          <cell r="X151">
            <v>633</v>
          </cell>
          <cell r="Z151">
            <v>633</v>
          </cell>
          <cell r="AD151">
            <v>0.124</v>
          </cell>
        </row>
        <row r="152">
          <cell r="E152" t="str">
            <v>F1-PE-38mm</v>
          </cell>
          <cell r="F152" t="str">
            <v>ｍ</v>
          </cell>
          <cell r="H152">
            <v>828</v>
          </cell>
          <cell r="J152">
            <v>828</v>
          </cell>
          <cell r="L152">
            <v>828</v>
          </cell>
          <cell r="N152">
            <v>828</v>
          </cell>
          <cell r="P152">
            <v>828</v>
          </cell>
          <cell r="R152">
            <v>828</v>
          </cell>
          <cell r="T152">
            <v>828</v>
          </cell>
          <cell r="V152">
            <v>828</v>
          </cell>
          <cell r="X152">
            <v>828</v>
          </cell>
          <cell r="Z152">
            <v>828</v>
          </cell>
          <cell r="AD152">
            <v>0.17</v>
          </cell>
        </row>
        <row r="153">
          <cell r="E153" t="str">
            <v>F1-PE-42mm</v>
          </cell>
          <cell r="F153" t="str">
            <v>ｍ</v>
          </cell>
          <cell r="H153">
            <v>1030</v>
          </cell>
          <cell r="J153">
            <v>1030</v>
          </cell>
          <cell r="L153">
            <v>1030</v>
          </cell>
          <cell r="N153">
            <v>1030</v>
          </cell>
          <cell r="P153">
            <v>1030</v>
          </cell>
          <cell r="R153">
            <v>1030</v>
          </cell>
          <cell r="T153">
            <v>1030</v>
          </cell>
          <cell r="V153">
            <v>1030</v>
          </cell>
          <cell r="X153">
            <v>1030</v>
          </cell>
          <cell r="Z153">
            <v>1030</v>
          </cell>
          <cell r="AD153">
            <v>0.22900000000000001</v>
          </cell>
        </row>
        <row r="154">
          <cell r="E154" t="str">
            <v>F1-PE-50mm</v>
          </cell>
          <cell r="F154" t="str">
            <v>ｍ</v>
          </cell>
          <cell r="H154">
            <v>1280</v>
          </cell>
          <cell r="J154">
            <v>1280</v>
          </cell>
          <cell r="L154">
            <v>1280</v>
          </cell>
          <cell r="N154">
            <v>1280</v>
          </cell>
          <cell r="P154">
            <v>1280</v>
          </cell>
          <cell r="R154">
            <v>1280</v>
          </cell>
          <cell r="T154">
            <v>1280</v>
          </cell>
          <cell r="V154">
            <v>1280</v>
          </cell>
          <cell r="X154">
            <v>1280</v>
          </cell>
          <cell r="Z154">
            <v>1280</v>
          </cell>
          <cell r="AD154">
            <v>0.26600000000000001</v>
          </cell>
        </row>
        <row r="155">
          <cell r="E155" t="str">
            <v>F1-PE-63mm</v>
          </cell>
          <cell r="F155" t="str">
            <v>ｍ</v>
          </cell>
          <cell r="H155">
            <v>1440</v>
          </cell>
          <cell r="J155">
            <v>1440</v>
          </cell>
          <cell r="L155">
            <v>1440</v>
          </cell>
          <cell r="N155">
            <v>1440</v>
          </cell>
          <cell r="P155">
            <v>1440</v>
          </cell>
          <cell r="R155">
            <v>1440</v>
          </cell>
          <cell r="T155">
            <v>1440</v>
          </cell>
          <cell r="V155">
            <v>1440</v>
          </cell>
          <cell r="X155">
            <v>1440</v>
          </cell>
          <cell r="Z155">
            <v>1440</v>
          </cell>
          <cell r="AD155">
            <v>0.32300000000000001</v>
          </cell>
        </row>
        <row r="156">
          <cell r="E156" t="str">
            <v>F1-PE-75mm</v>
          </cell>
          <cell r="F156" t="str">
            <v>ｍ</v>
          </cell>
          <cell r="H156">
            <v>1940</v>
          </cell>
          <cell r="J156">
            <v>1940</v>
          </cell>
          <cell r="L156">
            <v>1940</v>
          </cell>
          <cell r="N156">
            <v>1940</v>
          </cell>
          <cell r="P156">
            <v>1940</v>
          </cell>
          <cell r="R156">
            <v>1940</v>
          </cell>
          <cell r="T156">
            <v>1940</v>
          </cell>
          <cell r="V156">
            <v>1940</v>
          </cell>
          <cell r="X156">
            <v>1940</v>
          </cell>
          <cell r="Z156">
            <v>1940</v>
          </cell>
          <cell r="AD156">
            <v>0.40200000000000002</v>
          </cell>
        </row>
        <row r="157">
          <cell r="E157" t="str">
            <v>SUS-G- 16mm</v>
          </cell>
          <cell r="F157" t="str">
            <v>ｍ</v>
          </cell>
          <cell r="G157">
            <v>8160</v>
          </cell>
          <cell r="H157">
            <v>2229</v>
          </cell>
          <cell r="I157">
            <v>8160</v>
          </cell>
          <cell r="J157">
            <v>2229</v>
          </cell>
          <cell r="K157">
            <v>8160</v>
          </cell>
          <cell r="L157">
            <v>2229</v>
          </cell>
          <cell r="M157">
            <v>8160</v>
          </cell>
          <cell r="N157">
            <v>2229</v>
          </cell>
          <cell r="O157">
            <v>8160</v>
          </cell>
          <cell r="P157">
            <v>2229</v>
          </cell>
          <cell r="Q157">
            <v>8160</v>
          </cell>
          <cell r="R157">
            <v>2229</v>
          </cell>
          <cell r="S157">
            <v>8160</v>
          </cell>
          <cell r="T157">
            <v>2229</v>
          </cell>
          <cell r="U157">
            <v>8160</v>
          </cell>
          <cell r="V157">
            <v>2229</v>
          </cell>
          <cell r="W157">
            <v>8160</v>
          </cell>
          <cell r="X157">
            <v>2229</v>
          </cell>
          <cell r="Y157">
            <v>8160</v>
          </cell>
          <cell r="Z157">
            <v>2229</v>
          </cell>
          <cell r="AD157">
            <v>0.06</v>
          </cell>
        </row>
        <row r="158">
          <cell r="E158" t="str">
            <v>SUS-G- 22mm</v>
          </cell>
          <cell r="F158" t="str">
            <v>ｍ</v>
          </cell>
          <cell r="G158">
            <v>10300</v>
          </cell>
          <cell r="H158">
            <v>2814</v>
          </cell>
          <cell r="I158">
            <v>10300</v>
          </cell>
          <cell r="J158">
            <v>2814</v>
          </cell>
          <cell r="K158">
            <v>10300</v>
          </cell>
          <cell r="L158">
            <v>2814</v>
          </cell>
          <cell r="M158">
            <v>10300</v>
          </cell>
          <cell r="N158">
            <v>2814</v>
          </cell>
          <cell r="O158">
            <v>10300</v>
          </cell>
          <cell r="P158">
            <v>2814</v>
          </cell>
          <cell r="Q158">
            <v>10300</v>
          </cell>
          <cell r="R158">
            <v>2814</v>
          </cell>
          <cell r="S158">
            <v>10300</v>
          </cell>
          <cell r="T158">
            <v>2814</v>
          </cell>
          <cell r="U158">
            <v>10300</v>
          </cell>
          <cell r="V158">
            <v>2814</v>
          </cell>
          <cell r="W158">
            <v>10300</v>
          </cell>
          <cell r="X158">
            <v>2814</v>
          </cell>
          <cell r="Y158">
            <v>10300</v>
          </cell>
          <cell r="Z158">
            <v>2814</v>
          </cell>
          <cell r="AD158">
            <v>0.08</v>
          </cell>
        </row>
        <row r="159">
          <cell r="E159" t="str">
            <v>SUS-G- 28mm</v>
          </cell>
          <cell r="F159" t="str">
            <v>ｍ</v>
          </cell>
          <cell r="G159">
            <v>12900</v>
          </cell>
          <cell r="H159">
            <v>3524</v>
          </cell>
          <cell r="I159">
            <v>12900</v>
          </cell>
          <cell r="J159">
            <v>3524</v>
          </cell>
          <cell r="K159">
            <v>12900</v>
          </cell>
          <cell r="L159">
            <v>3524</v>
          </cell>
          <cell r="M159">
            <v>12900</v>
          </cell>
          <cell r="N159">
            <v>3524</v>
          </cell>
          <cell r="O159">
            <v>12900</v>
          </cell>
          <cell r="P159">
            <v>3524</v>
          </cell>
          <cell r="Q159">
            <v>12900</v>
          </cell>
          <cell r="R159">
            <v>3524</v>
          </cell>
          <cell r="S159">
            <v>12900</v>
          </cell>
          <cell r="T159">
            <v>3524</v>
          </cell>
          <cell r="U159">
            <v>12900</v>
          </cell>
          <cell r="V159">
            <v>3524</v>
          </cell>
          <cell r="W159">
            <v>12900</v>
          </cell>
          <cell r="X159">
            <v>3524</v>
          </cell>
          <cell r="Y159">
            <v>12900</v>
          </cell>
          <cell r="Z159">
            <v>3524</v>
          </cell>
          <cell r="AD159">
            <v>0.10299999999999999</v>
          </cell>
        </row>
        <row r="160">
          <cell r="E160" t="str">
            <v>SUS-G- 36mm</v>
          </cell>
          <cell r="F160" t="str">
            <v>ｍ</v>
          </cell>
          <cell r="G160">
            <v>16600</v>
          </cell>
          <cell r="H160">
            <v>4535</v>
          </cell>
          <cell r="I160">
            <v>16600</v>
          </cell>
          <cell r="J160">
            <v>4535</v>
          </cell>
          <cell r="K160">
            <v>16600</v>
          </cell>
          <cell r="L160">
            <v>4535</v>
          </cell>
          <cell r="M160">
            <v>16600</v>
          </cell>
          <cell r="N160">
            <v>4535</v>
          </cell>
          <cell r="O160">
            <v>16600</v>
          </cell>
          <cell r="P160">
            <v>4535</v>
          </cell>
          <cell r="Q160">
            <v>16600</v>
          </cell>
          <cell r="R160">
            <v>4535</v>
          </cell>
          <cell r="S160">
            <v>16600</v>
          </cell>
          <cell r="T160">
            <v>4535</v>
          </cell>
          <cell r="U160">
            <v>16600</v>
          </cell>
          <cell r="V160">
            <v>4535</v>
          </cell>
          <cell r="W160">
            <v>16600</v>
          </cell>
          <cell r="X160">
            <v>4535</v>
          </cell>
          <cell r="Y160">
            <v>16600</v>
          </cell>
          <cell r="Z160">
            <v>4535</v>
          </cell>
          <cell r="AD160">
            <v>0.124</v>
          </cell>
        </row>
        <row r="161">
          <cell r="E161" t="str">
            <v>SUS-G- 42mm</v>
          </cell>
          <cell r="F161" t="str">
            <v>ｍ</v>
          </cell>
          <cell r="G161">
            <v>19100</v>
          </cell>
          <cell r="H161">
            <v>5218</v>
          </cell>
          <cell r="I161">
            <v>19100</v>
          </cell>
          <cell r="J161">
            <v>5218</v>
          </cell>
          <cell r="K161">
            <v>19100</v>
          </cell>
          <cell r="L161">
            <v>5218</v>
          </cell>
          <cell r="M161">
            <v>19100</v>
          </cell>
          <cell r="N161">
            <v>5218</v>
          </cell>
          <cell r="O161">
            <v>19100</v>
          </cell>
          <cell r="P161">
            <v>5218</v>
          </cell>
          <cell r="Q161">
            <v>19100</v>
          </cell>
          <cell r="R161">
            <v>5218</v>
          </cell>
          <cell r="S161">
            <v>19100</v>
          </cell>
          <cell r="T161">
            <v>5218</v>
          </cell>
          <cell r="U161">
            <v>19100</v>
          </cell>
          <cell r="V161">
            <v>5218</v>
          </cell>
          <cell r="W161">
            <v>19100</v>
          </cell>
          <cell r="X161">
            <v>5218</v>
          </cell>
          <cell r="Y161">
            <v>19100</v>
          </cell>
          <cell r="Z161">
            <v>5218</v>
          </cell>
          <cell r="AD161">
            <v>0.17</v>
          </cell>
        </row>
        <row r="162">
          <cell r="E162" t="str">
            <v>SUS-G- 54mm</v>
          </cell>
          <cell r="F162" t="str">
            <v>ｍ</v>
          </cell>
          <cell r="G162">
            <v>23900</v>
          </cell>
          <cell r="H162">
            <v>6530</v>
          </cell>
          <cell r="I162">
            <v>23900</v>
          </cell>
          <cell r="J162">
            <v>6530</v>
          </cell>
          <cell r="K162">
            <v>23900</v>
          </cell>
          <cell r="L162">
            <v>6530</v>
          </cell>
          <cell r="M162">
            <v>23900</v>
          </cell>
          <cell r="N162">
            <v>6530</v>
          </cell>
          <cell r="O162">
            <v>23900</v>
          </cell>
          <cell r="P162">
            <v>6530</v>
          </cell>
          <cell r="Q162">
            <v>23900</v>
          </cell>
          <cell r="R162">
            <v>6530</v>
          </cell>
          <cell r="S162">
            <v>23900</v>
          </cell>
          <cell r="T162">
            <v>6530</v>
          </cell>
          <cell r="U162">
            <v>23900</v>
          </cell>
          <cell r="V162">
            <v>6530</v>
          </cell>
          <cell r="W162">
            <v>23900</v>
          </cell>
          <cell r="X162">
            <v>6530</v>
          </cell>
          <cell r="Y162">
            <v>23900</v>
          </cell>
          <cell r="Z162">
            <v>6530</v>
          </cell>
          <cell r="AD162">
            <v>0.22900000000000001</v>
          </cell>
        </row>
        <row r="163">
          <cell r="E163" t="str">
            <v>SUS-G- 70mm</v>
          </cell>
          <cell r="F163" t="str">
            <v>ｍ</v>
          </cell>
          <cell r="G163">
            <v>30600</v>
          </cell>
          <cell r="H163">
            <v>8360</v>
          </cell>
          <cell r="I163">
            <v>30600</v>
          </cell>
          <cell r="J163">
            <v>8360</v>
          </cell>
          <cell r="K163">
            <v>30600</v>
          </cell>
          <cell r="L163">
            <v>8360</v>
          </cell>
          <cell r="M163">
            <v>30600</v>
          </cell>
          <cell r="N163">
            <v>8360</v>
          </cell>
          <cell r="O163">
            <v>30600</v>
          </cell>
          <cell r="P163">
            <v>8360</v>
          </cell>
          <cell r="Q163">
            <v>30600</v>
          </cell>
          <cell r="R163">
            <v>8360</v>
          </cell>
          <cell r="S163">
            <v>30600</v>
          </cell>
          <cell r="T163">
            <v>8360</v>
          </cell>
          <cell r="U163">
            <v>30600</v>
          </cell>
          <cell r="V163">
            <v>8360</v>
          </cell>
          <cell r="W163">
            <v>30600</v>
          </cell>
          <cell r="X163">
            <v>8360</v>
          </cell>
          <cell r="Y163">
            <v>30600</v>
          </cell>
          <cell r="Z163">
            <v>8360</v>
          </cell>
          <cell r="AD163">
            <v>0.26600000000000001</v>
          </cell>
        </row>
        <row r="164">
          <cell r="E164" t="str">
            <v>SUS-G- 82mm</v>
          </cell>
          <cell r="F164" t="str">
            <v>ｍ</v>
          </cell>
          <cell r="G164">
            <v>42000</v>
          </cell>
          <cell r="H164">
            <v>11475</v>
          </cell>
          <cell r="I164">
            <v>42000</v>
          </cell>
          <cell r="J164">
            <v>11475</v>
          </cell>
          <cell r="K164">
            <v>42000</v>
          </cell>
          <cell r="L164">
            <v>11475</v>
          </cell>
          <cell r="M164">
            <v>42000</v>
          </cell>
          <cell r="N164">
            <v>11475</v>
          </cell>
          <cell r="O164">
            <v>42000</v>
          </cell>
          <cell r="P164">
            <v>11475</v>
          </cell>
          <cell r="Q164">
            <v>42000</v>
          </cell>
          <cell r="R164">
            <v>11475</v>
          </cell>
          <cell r="S164">
            <v>42000</v>
          </cell>
          <cell r="T164">
            <v>11475</v>
          </cell>
          <cell r="U164">
            <v>42000</v>
          </cell>
          <cell r="V164">
            <v>11475</v>
          </cell>
          <cell r="W164">
            <v>42000</v>
          </cell>
          <cell r="X164">
            <v>11475</v>
          </cell>
          <cell r="Y164">
            <v>42000</v>
          </cell>
          <cell r="Z164">
            <v>11475</v>
          </cell>
          <cell r="AD164">
            <v>0.32300000000000001</v>
          </cell>
        </row>
        <row r="165">
          <cell r="E165" t="str">
            <v>SUS-G-104mm</v>
          </cell>
          <cell r="F165" t="str">
            <v>ｍ</v>
          </cell>
          <cell r="G165">
            <v>54600</v>
          </cell>
          <cell r="H165">
            <v>14918</v>
          </cell>
          <cell r="I165">
            <v>54600</v>
          </cell>
          <cell r="J165">
            <v>14918</v>
          </cell>
          <cell r="K165">
            <v>54600</v>
          </cell>
          <cell r="L165">
            <v>14918</v>
          </cell>
          <cell r="M165">
            <v>54600</v>
          </cell>
          <cell r="N165">
            <v>14918</v>
          </cell>
          <cell r="O165">
            <v>54600</v>
          </cell>
          <cell r="P165">
            <v>14918</v>
          </cell>
          <cell r="Q165">
            <v>54600</v>
          </cell>
          <cell r="R165">
            <v>14918</v>
          </cell>
          <cell r="S165">
            <v>54600</v>
          </cell>
          <cell r="T165">
            <v>14918</v>
          </cell>
          <cell r="U165">
            <v>54600</v>
          </cell>
          <cell r="V165">
            <v>14918</v>
          </cell>
          <cell r="W165">
            <v>54600</v>
          </cell>
          <cell r="X165">
            <v>14918</v>
          </cell>
          <cell r="Y165">
            <v>54600</v>
          </cell>
          <cell r="Z165">
            <v>14918</v>
          </cell>
          <cell r="AD165">
            <v>0.40200000000000002</v>
          </cell>
        </row>
        <row r="166">
          <cell r="E166" t="str">
            <v>SUS-C- 19mm</v>
          </cell>
          <cell r="F166" t="str">
            <v>ｍ</v>
          </cell>
          <cell r="G166">
            <v>5250</v>
          </cell>
          <cell r="H166">
            <v>1434</v>
          </cell>
          <cell r="I166">
            <v>5250</v>
          </cell>
          <cell r="J166">
            <v>1434</v>
          </cell>
          <cell r="K166">
            <v>5250</v>
          </cell>
          <cell r="L166">
            <v>1434</v>
          </cell>
          <cell r="M166">
            <v>5250</v>
          </cell>
          <cell r="N166">
            <v>1434</v>
          </cell>
          <cell r="O166">
            <v>5250</v>
          </cell>
          <cell r="P166">
            <v>1434</v>
          </cell>
          <cell r="Q166">
            <v>5250</v>
          </cell>
          <cell r="R166">
            <v>1434</v>
          </cell>
          <cell r="S166">
            <v>5250</v>
          </cell>
          <cell r="T166">
            <v>1434</v>
          </cell>
          <cell r="U166">
            <v>5250</v>
          </cell>
          <cell r="V166">
            <v>1434</v>
          </cell>
          <cell r="W166">
            <v>5250</v>
          </cell>
          <cell r="X166">
            <v>1434</v>
          </cell>
          <cell r="Y166">
            <v>5250</v>
          </cell>
          <cell r="Z166">
            <v>1434</v>
          </cell>
          <cell r="AD166">
            <v>5.1999999999999998E-2</v>
          </cell>
        </row>
        <row r="167">
          <cell r="E167" t="str">
            <v>SUS-C- 25mm</v>
          </cell>
          <cell r="F167" t="str">
            <v>ｍ</v>
          </cell>
          <cell r="G167">
            <v>6060</v>
          </cell>
          <cell r="H167">
            <v>1655</v>
          </cell>
          <cell r="I167">
            <v>6060</v>
          </cell>
          <cell r="J167">
            <v>1655</v>
          </cell>
          <cell r="K167">
            <v>6060</v>
          </cell>
          <cell r="L167">
            <v>1655</v>
          </cell>
          <cell r="M167">
            <v>6060</v>
          </cell>
          <cell r="N167">
            <v>1655</v>
          </cell>
          <cell r="O167">
            <v>6060</v>
          </cell>
          <cell r="P167">
            <v>1655</v>
          </cell>
          <cell r="Q167">
            <v>6060</v>
          </cell>
          <cell r="R167">
            <v>1655</v>
          </cell>
          <cell r="S167">
            <v>6060</v>
          </cell>
          <cell r="T167">
            <v>1655</v>
          </cell>
          <cell r="U167">
            <v>6060</v>
          </cell>
          <cell r="V167">
            <v>1655</v>
          </cell>
          <cell r="W167">
            <v>6060</v>
          </cell>
          <cell r="X167">
            <v>1655</v>
          </cell>
          <cell r="Y167">
            <v>6060</v>
          </cell>
          <cell r="Z167">
            <v>1655</v>
          </cell>
          <cell r="AD167">
            <v>7.0000000000000007E-2</v>
          </cell>
        </row>
        <row r="168">
          <cell r="E168" t="str">
            <v>SUS-C- 31mm</v>
          </cell>
          <cell r="F168" t="str">
            <v>ｍ</v>
          </cell>
          <cell r="G168">
            <v>7810</v>
          </cell>
          <cell r="H168">
            <v>2133</v>
          </cell>
          <cell r="I168">
            <v>7810</v>
          </cell>
          <cell r="J168">
            <v>2133</v>
          </cell>
          <cell r="K168">
            <v>7810</v>
          </cell>
          <cell r="L168">
            <v>2133</v>
          </cell>
          <cell r="M168">
            <v>7810</v>
          </cell>
          <cell r="N168">
            <v>2133</v>
          </cell>
          <cell r="O168">
            <v>7810</v>
          </cell>
          <cell r="P168">
            <v>2133</v>
          </cell>
          <cell r="Q168">
            <v>7810</v>
          </cell>
          <cell r="R168">
            <v>2133</v>
          </cell>
          <cell r="S168">
            <v>7810</v>
          </cell>
          <cell r="T168">
            <v>2133</v>
          </cell>
          <cell r="U168">
            <v>7810</v>
          </cell>
          <cell r="V168">
            <v>2133</v>
          </cell>
          <cell r="W168">
            <v>7810</v>
          </cell>
          <cell r="X168">
            <v>2133</v>
          </cell>
          <cell r="Y168">
            <v>7810</v>
          </cell>
          <cell r="Z168">
            <v>2133</v>
          </cell>
          <cell r="AD168">
            <v>8.8999999999999996E-2</v>
          </cell>
        </row>
        <row r="169">
          <cell r="E169" t="str">
            <v>SUS-C- 39mm</v>
          </cell>
          <cell r="F169" t="str">
            <v>ｍ</v>
          </cell>
          <cell r="G169">
            <v>9330</v>
          </cell>
          <cell r="H169">
            <v>2549</v>
          </cell>
          <cell r="I169">
            <v>9330</v>
          </cell>
          <cell r="J169">
            <v>2549</v>
          </cell>
          <cell r="K169">
            <v>9330</v>
          </cell>
          <cell r="L169">
            <v>2549</v>
          </cell>
          <cell r="M169">
            <v>9330</v>
          </cell>
          <cell r="N169">
            <v>2549</v>
          </cell>
          <cell r="O169">
            <v>9330</v>
          </cell>
          <cell r="P169">
            <v>2549</v>
          </cell>
          <cell r="Q169">
            <v>9330</v>
          </cell>
          <cell r="R169">
            <v>2549</v>
          </cell>
          <cell r="S169">
            <v>9330</v>
          </cell>
          <cell r="T169">
            <v>2549</v>
          </cell>
          <cell r="U169">
            <v>9330</v>
          </cell>
          <cell r="V169">
            <v>2549</v>
          </cell>
          <cell r="W169">
            <v>9330</v>
          </cell>
          <cell r="X169">
            <v>2549</v>
          </cell>
          <cell r="Y169">
            <v>9330</v>
          </cell>
          <cell r="Z169">
            <v>2549</v>
          </cell>
          <cell r="AD169">
            <v>0.109</v>
          </cell>
        </row>
        <row r="170">
          <cell r="E170" t="str">
            <v>SUS-C- 51mm</v>
          </cell>
          <cell r="F170" t="str">
            <v>ｍ</v>
          </cell>
          <cell r="G170">
            <v>12200</v>
          </cell>
          <cell r="H170">
            <v>3333</v>
          </cell>
          <cell r="I170">
            <v>12200</v>
          </cell>
          <cell r="J170">
            <v>3333</v>
          </cell>
          <cell r="K170">
            <v>12200</v>
          </cell>
          <cell r="L170">
            <v>3333</v>
          </cell>
          <cell r="M170">
            <v>12200</v>
          </cell>
          <cell r="N170">
            <v>3333</v>
          </cell>
          <cell r="O170">
            <v>12200</v>
          </cell>
          <cell r="P170">
            <v>3333</v>
          </cell>
          <cell r="Q170">
            <v>12200</v>
          </cell>
          <cell r="R170">
            <v>3333</v>
          </cell>
          <cell r="S170">
            <v>12200</v>
          </cell>
          <cell r="T170">
            <v>3333</v>
          </cell>
          <cell r="U170">
            <v>12200</v>
          </cell>
          <cell r="V170">
            <v>3333</v>
          </cell>
          <cell r="W170">
            <v>12200</v>
          </cell>
          <cell r="X170">
            <v>3333</v>
          </cell>
          <cell r="Y170">
            <v>12200</v>
          </cell>
          <cell r="Z170">
            <v>3333</v>
          </cell>
          <cell r="AD170">
            <v>0.14699999999999999</v>
          </cell>
        </row>
        <row r="171">
          <cell r="E171" t="str">
            <v>SUS-C- 63mm</v>
          </cell>
          <cell r="F171" t="str">
            <v>ｍ</v>
          </cell>
          <cell r="G171">
            <v>18350</v>
          </cell>
          <cell r="H171">
            <v>5013</v>
          </cell>
          <cell r="I171">
            <v>18350</v>
          </cell>
          <cell r="J171">
            <v>5013</v>
          </cell>
          <cell r="K171">
            <v>18350</v>
          </cell>
          <cell r="L171">
            <v>5013</v>
          </cell>
          <cell r="M171">
            <v>18350</v>
          </cell>
          <cell r="N171">
            <v>5013</v>
          </cell>
          <cell r="O171">
            <v>18350</v>
          </cell>
          <cell r="P171">
            <v>5013</v>
          </cell>
          <cell r="Q171">
            <v>18350</v>
          </cell>
          <cell r="R171">
            <v>5013</v>
          </cell>
          <cell r="S171">
            <v>18350</v>
          </cell>
          <cell r="T171">
            <v>5013</v>
          </cell>
          <cell r="U171">
            <v>18350</v>
          </cell>
          <cell r="V171">
            <v>5013</v>
          </cell>
          <cell r="W171">
            <v>18350</v>
          </cell>
          <cell r="X171">
            <v>5013</v>
          </cell>
          <cell r="Y171">
            <v>18350</v>
          </cell>
          <cell r="Z171">
            <v>5013</v>
          </cell>
          <cell r="AD171">
            <v>0.19800000000000001</v>
          </cell>
        </row>
        <row r="172">
          <cell r="E172" t="str">
            <v>SUS-C- 75mm</v>
          </cell>
          <cell r="F172" t="str">
            <v>ｍ</v>
          </cell>
          <cell r="G172">
            <v>24500</v>
          </cell>
          <cell r="H172">
            <v>6693</v>
          </cell>
          <cell r="I172">
            <v>24500</v>
          </cell>
          <cell r="J172">
            <v>6693</v>
          </cell>
          <cell r="K172">
            <v>24500</v>
          </cell>
          <cell r="L172">
            <v>6693</v>
          </cell>
          <cell r="M172">
            <v>24500</v>
          </cell>
          <cell r="N172">
            <v>6693</v>
          </cell>
          <cell r="O172">
            <v>24500</v>
          </cell>
          <cell r="P172">
            <v>6693</v>
          </cell>
          <cell r="Q172">
            <v>24500</v>
          </cell>
          <cell r="R172">
            <v>6693</v>
          </cell>
          <cell r="S172">
            <v>24500</v>
          </cell>
          <cell r="T172">
            <v>6693</v>
          </cell>
          <cell r="U172">
            <v>24500</v>
          </cell>
          <cell r="V172">
            <v>6693</v>
          </cell>
          <cell r="W172">
            <v>24500</v>
          </cell>
          <cell r="X172">
            <v>6693</v>
          </cell>
          <cell r="Y172">
            <v>24500</v>
          </cell>
          <cell r="Z172">
            <v>6693</v>
          </cell>
          <cell r="AD172">
            <v>0.23100000000000001</v>
          </cell>
        </row>
        <row r="173">
          <cell r="E173" t="str">
            <v>SUS-E- 19mm</v>
          </cell>
          <cell r="F173" t="str">
            <v>ｍ</v>
          </cell>
          <cell r="G173">
            <v>4660</v>
          </cell>
          <cell r="H173">
            <v>1273</v>
          </cell>
          <cell r="I173">
            <v>4660</v>
          </cell>
          <cell r="J173">
            <v>1273</v>
          </cell>
          <cell r="K173">
            <v>4660</v>
          </cell>
          <cell r="L173">
            <v>1273</v>
          </cell>
          <cell r="M173">
            <v>4660</v>
          </cell>
          <cell r="N173">
            <v>1273</v>
          </cell>
          <cell r="O173">
            <v>4660</v>
          </cell>
          <cell r="P173">
            <v>1273</v>
          </cell>
          <cell r="Q173">
            <v>4660</v>
          </cell>
          <cell r="R173">
            <v>1273</v>
          </cell>
          <cell r="S173">
            <v>4660</v>
          </cell>
          <cell r="T173">
            <v>1273</v>
          </cell>
          <cell r="U173">
            <v>4660</v>
          </cell>
          <cell r="V173">
            <v>1273</v>
          </cell>
          <cell r="W173">
            <v>4660</v>
          </cell>
          <cell r="X173">
            <v>1273</v>
          </cell>
          <cell r="Y173">
            <v>4660</v>
          </cell>
          <cell r="Z173">
            <v>1273</v>
          </cell>
          <cell r="AD173">
            <v>4.2000000000000003E-2</v>
          </cell>
        </row>
        <row r="174">
          <cell r="E174" t="str">
            <v>SUS-E- 25mm</v>
          </cell>
          <cell r="F174" t="str">
            <v>ｍ</v>
          </cell>
          <cell r="G174">
            <v>5600</v>
          </cell>
          <cell r="H174">
            <v>1530</v>
          </cell>
          <cell r="I174">
            <v>5600</v>
          </cell>
          <cell r="J174">
            <v>1530</v>
          </cell>
          <cell r="K174">
            <v>5600</v>
          </cell>
          <cell r="L174">
            <v>1530</v>
          </cell>
          <cell r="M174">
            <v>5600</v>
          </cell>
          <cell r="N174">
            <v>1530</v>
          </cell>
          <cell r="O174">
            <v>5600</v>
          </cell>
          <cell r="P174">
            <v>1530</v>
          </cell>
          <cell r="Q174">
            <v>5600</v>
          </cell>
          <cell r="R174">
            <v>1530</v>
          </cell>
          <cell r="S174">
            <v>5600</v>
          </cell>
          <cell r="T174">
            <v>1530</v>
          </cell>
          <cell r="U174">
            <v>5600</v>
          </cell>
          <cell r="V174">
            <v>1530</v>
          </cell>
          <cell r="W174">
            <v>5600</v>
          </cell>
          <cell r="X174">
            <v>1530</v>
          </cell>
          <cell r="Y174">
            <v>5600</v>
          </cell>
          <cell r="Z174">
            <v>1530</v>
          </cell>
          <cell r="AD174">
            <v>5.6000000000000001E-2</v>
          </cell>
        </row>
        <row r="175">
          <cell r="E175" t="str">
            <v>SUS-E- 31mm</v>
          </cell>
          <cell r="F175" t="str">
            <v>ｍ</v>
          </cell>
          <cell r="G175">
            <v>7350</v>
          </cell>
          <cell r="H175">
            <v>2008</v>
          </cell>
          <cell r="I175">
            <v>7350</v>
          </cell>
          <cell r="J175">
            <v>2008</v>
          </cell>
          <cell r="K175">
            <v>7350</v>
          </cell>
          <cell r="L175">
            <v>2008</v>
          </cell>
          <cell r="M175">
            <v>7350</v>
          </cell>
          <cell r="N175">
            <v>2008</v>
          </cell>
          <cell r="O175">
            <v>7350</v>
          </cell>
          <cell r="P175">
            <v>2008</v>
          </cell>
          <cell r="Q175">
            <v>7350</v>
          </cell>
          <cell r="R175">
            <v>2008</v>
          </cell>
          <cell r="S175">
            <v>7350</v>
          </cell>
          <cell r="T175">
            <v>2008</v>
          </cell>
          <cell r="U175">
            <v>7350</v>
          </cell>
          <cell r="V175">
            <v>2008</v>
          </cell>
          <cell r="W175">
            <v>7350</v>
          </cell>
          <cell r="X175">
            <v>2008</v>
          </cell>
          <cell r="Y175">
            <v>7350</v>
          </cell>
          <cell r="Z175">
            <v>2008</v>
          </cell>
          <cell r="AD175">
            <v>7.0999999999999994E-2</v>
          </cell>
        </row>
        <row r="176">
          <cell r="E176" t="str">
            <v>SUS-E- 39mm</v>
          </cell>
          <cell r="F176" t="str">
            <v>ｍ</v>
          </cell>
          <cell r="G176">
            <v>8750</v>
          </cell>
          <cell r="H176">
            <v>2390</v>
          </cell>
          <cell r="I176">
            <v>8750</v>
          </cell>
          <cell r="J176">
            <v>2390</v>
          </cell>
          <cell r="K176">
            <v>8750</v>
          </cell>
          <cell r="L176">
            <v>2390</v>
          </cell>
          <cell r="M176">
            <v>8750</v>
          </cell>
          <cell r="N176">
            <v>2390</v>
          </cell>
          <cell r="O176">
            <v>8750</v>
          </cell>
          <cell r="P176">
            <v>2390</v>
          </cell>
          <cell r="Q176">
            <v>8750</v>
          </cell>
          <cell r="R176">
            <v>2390</v>
          </cell>
          <cell r="S176">
            <v>8750</v>
          </cell>
          <cell r="T176">
            <v>2390</v>
          </cell>
          <cell r="U176">
            <v>8750</v>
          </cell>
          <cell r="V176">
            <v>2390</v>
          </cell>
          <cell r="W176">
            <v>8750</v>
          </cell>
          <cell r="X176">
            <v>2390</v>
          </cell>
          <cell r="Y176">
            <v>8750</v>
          </cell>
          <cell r="Z176">
            <v>2390</v>
          </cell>
          <cell r="AD176">
            <v>8.6999999999999994E-2</v>
          </cell>
        </row>
        <row r="177">
          <cell r="E177" t="str">
            <v>SUS-E- 51mm</v>
          </cell>
          <cell r="F177" t="str">
            <v>ｍ</v>
          </cell>
          <cell r="G177">
            <v>11600</v>
          </cell>
          <cell r="H177">
            <v>3169</v>
          </cell>
          <cell r="I177">
            <v>11600</v>
          </cell>
          <cell r="J177">
            <v>3169</v>
          </cell>
          <cell r="K177">
            <v>11600</v>
          </cell>
          <cell r="L177">
            <v>3169</v>
          </cell>
          <cell r="M177">
            <v>11600</v>
          </cell>
          <cell r="N177">
            <v>3169</v>
          </cell>
          <cell r="O177">
            <v>11600</v>
          </cell>
          <cell r="P177">
            <v>3169</v>
          </cell>
          <cell r="Q177">
            <v>11600</v>
          </cell>
          <cell r="R177">
            <v>3169</v>
          </cell>
          <cell r="S177">
            <v>11600</v>
          </cell>
          <cell r="T177">
            <v>3169</v>
          </cell>
          <cell r="U177">
            <v>11600</v>
          </cell>
          <cell r="V177">
            <v>3169</v>
          </cell>
          <cell r="W177">
            <v>11600</v>
          </cell>
          <cell r="X177">
            <v>3169</v>
          </cell>
          <cell r="Y177">
            <v>11600</v>
          </cell>
          <cell r="Z177">
            <v>3169</v>
          </cell>
          <cell r="AD177">
            <v>0.11799999999999999</v>
          </cell>
        </row>
        <row r="178">
          <cell r="E178" t="str">
            <v>SUS-E- 63mm</v>
          </cell>
          <cell r="F178" t="str">
            <v>ｍ</v>
          </cell>
          <cell r="G178">
            <v>17350</v>
          </cell>
          <cell r="H178">
            <v>4740</v>
          </cell>
          <cell r="I178">
            <v>17350</v>
          </cell>
          <cell r="J178">
            <v>4740</v>
          </cell>
          <cell r="K178">
            <v>17350</v>
          </cell>
          <cell r="L178">
            <v>4740</v>
          </cell>
          <cell r="M178">
            <v>17350</v>
          </cell>
          <cell r="N178">
            <v>4740</v>
          </cell>
          <cell r="O178">
            <v>17350</v>
          </cell>
          <cell r="P178">
            <v>4740</v>
          </cell>
          <cell r="Q178">
            <v>17350</v>
          </cell>
          <cell r="R178">
            <v>4740</v>
          </cell>
          <cell r="S178">
            <v>17350</v>
          </cell>
          <cell r="T178">
            <v>4740</v>
          </cell>
          <cell r="U178">
            <v>17350</v>
          </cell>
          <cell r="V178">
            <v>4740</v>
          </cell>
          <cell r="W178">
            <v>17350</v>
          </cell>
          <cell r="X178">
            <v>4740</v>
          </cell>
          <cell r="Y178">
            <v>17350</v>
          </cell>
          <cell r="Z178">
            <v>4740</v>
          </cell>
          <cell r="AD178">
            <v>0.159</v>
          </cell>
        </row>
        <row r="179">
          <cell r="E179" t="str">
            <v>SUS-E- 75mm</v>
          </cell>
          <cell r="F179" t="str">
            <v>ｍ</v>
          </cell>
          <cell r="G179">
            <v>23100</v>
          </cell>
          <cell r="H179">
            <v>6311</v>
          </cell>
          <cell r="I179">
            <v>23100</v>
          </cell>
          <cell r="J179">
            <v>6311</v>
          </cell>
          <cell r="K179">
            <v>23100</v>
          </cell>
          <cell r="L179">
            <v>6311</v>
          </cell>
          <cell r="M179">
            <v>23100</v>
          </cell>
          <cell r="N179">
            <v>6311</v>
          </cell>
          <cell r="O179">
            <v>23100</v>
          </cell>
          <cell r="P179">
            <v>6311</v>
          </cell>
          <cell r="Q179">
            <v>23100</v>
          </cell>
          <cell r="R179">
            <v>6311</v>
          </cell>
          <cell r="S179">
            <v>23100</v>
          </cell>
          <cell r="T179">
            <v>6311</v>
          </cell>
          <cell r="U179">
            <v>23100</v>
          </cell>
          <cell r="V179">
            <v>6311</v>
          </cell>
          <cell r="W179">
            <v>23100</v>
          </cell>
          <cell r="X179">
            <v>6311</v>
          </cell>
          <cell r="Y179">
            <v>23100</v>
          </cell>
          <cell r="Z179">
            <v>6311</v>
          </cell>
          <cell r="AD179">
            <v>0.185</v>
          </cell>
        </row>
        <row r="180">
          <cell r="E180" t="str">
            <v>導入線 0.9mmφ</v>
          </cell>
          <cell r="F180" t="str">
            <v>ｍ</v>
          </cell>
          <cell r="G180">
            <v>436</v>
          </cell>
          <cell r="H180">
            <v>1.1854268624252311</v>
          </cell>
          <cell r="I180">
            <v>431</v>
          </cell>
          <cell r="J180">
            <v>1.1718325176726481</v>
          </cell>
          <cell r="K180">
            <v>431</v>
          </cell>
          <cell r="L180">
            <v>1.1718325176726481</v>
          </cell>
          <cell r="M180">
            <v>431</v>
          </cell>
          <cell r="N180">
            <v>1.1718325176726481</v>
          </cell>
          <cell r="O180">
            <v>431</v>
          </cell>
          <cell r="P180">
            <v>1.1718325176726481</v>
          </cell>
          <cell r="Q180">
            <v>431</v>
          </cell>
          <cell r="R180">
            <v>1.1718325176726481</v>
          </cell>
          <cell r="S180">
            <v>431</v>
          </cell>
          <cell r="T180">
            <v>1.1718325176726481</v>
          </cell>
          <cell r="U180">
            <v>431</v>
          </cell>
          <cell r="V180">
            <v>1.1718325176726481</v>
          </cell>
          <cell r="W180">
            <v>436</v>
          </cell>
          <cell r="X180">
            <v>1.1854268624252311</v>
          </cell>
          <cell r="Y180">
            <v>436</v>
          </cell>
          <cell r="Z180">
            <v>1.1854268624252311</v>
          </cell>
          <cell r="AD180">
            <v>5.0000000000000001E-3</v>
          </cell>
        </row>
        <row r="181">
          <cell r="E181" t="str">
            <v>導入線 1.2mmφ</v>
          </cell>
          <cell r="F181" t="str">
            <v>ｍ</v>
          </cell>
          <cell r="G181">
            <v>417</v>
          </cell>
          <cell r="H181">
            <v>1.6971916971916974</v>
          </cell>
          <cell r="I181">
            <v>412</v>
          </cell>
          <cell r="J181">
            <v>1.676841676841677</v>
          </cell>
          <cell r="K181">
            <v>412</v>
          </cell>
          <cell r="L181">
            <v>1.676841676841677</v>
          </cell>
          <cell r="M181">
            <v>412</v>
          </cell>
          <cell r="N181">
            <v>1.676841676841677</v>
          </cell>
          <cell r="O181">
            <v>412</v>
          </cell>
          <cell r="P181">
            <v>1.676841676841677</v>
          </cell>
          <cell r="Q181">
            <v>412</v>
          </cell>
          <cell r="R181">
            <v>1.676841676841677</v>
          </cell>
          <cell r="S181">
            <v>412</v>
          </cell>
          <cell r="T181">
            <v>1.676841676841677</v>
          </cell>
          <cell r="U181">
            <v>412</v>
          </cell>
          <cell r="V181">
            <v>1.676841676841677</v>
          </cell>
          <cell r="W181">
            <v>417</v>
          </cell>
          <cell r="X181">
            <v>1.6971916971916974</v>
          </cell>
          <cell r="Y181">
            <v>417</v>
          </cell>
          <cell r="Z181">
            <v>1.6971916971916974</v>
          </cell>
          <cell r="AD181">
            <v>5.0000000000000001E-3</v>
          </cell>
        </row>
        <row r="182">
          <cell r="E182" t="str">
            <v>導入線 1.6mmφ</v>
          </cell>
          <cell r="F182" t="str">
            <v>ｍ</v>
          </cell>
          <cell r="G182">
            <v>398</v>
          </cell>
          <cell r="H182">
            <v>3.1363278171788807</v>
          </cell>
          <cell r="I182">
            <v>393</v>
          </cell>
          <cell r="J182">
            <v>3.0969267139479904</v>
          </cell>
          <cell r="K182">
            <v>393</v>
          </cell>
          <cell r="L182">
            <v>3.0969267139479904</v>
          </cell>
          <cell r="M182">
            <v>393</v>
          </cell>
          <cell r="N182">
            <v>3.0969267139479904</v>
          </cell>
          <cell r="O182">
            <v>393</v>
          </cell>
          <cell r="P182">
            <v>3.0969267139479904</v>
          </cell>
          <cell r="Q182">
            <v>393</v>
          </cell>
          <cell r="R182">
            <v>3.0969267139479904</v>
          </cell>
          <cell r="S182">
            <v>393</v>
          </cell>
          <cell r="T182">
            <v>3.0969267139479904</v>
          </cell>
          <cell r="U182">
            <v>393</v>
          </cell>
          <cell r="V182">
            <v>3.0969267139479904</v>
          </cell>
          <cell r="W182">
            <v>398</v>
          </cell>
          <cell r="X182">
            <v>3.1363278171788807</v>
          </cell>
          <cell r="Y182">
            <v>398</v>
          </cell>
          <cell r="Z182">
            <v>3.1363278171788807</v>
          </cell>
          <cell r="AD182">
            <v>5.0000000000000001E-3</v>
          </cell>
        </row>
        <row r="183">
          <cell r="E183" t="str">
            <v>導入線 2.0mmφ</v>
          </cell>
          <cell r="F183" t="str">
            <v>ｍ</v>
          </cell>
          <cell r="G183">
            <v>374</v>
          </cell>
          <cell r="H183">
            <v>5.3658536585365848</v>
          </cell>
          <cell r="I183">
            <v>369</v>
          </cell>
          <cell r="J183">
            <v>5.2941176470588234</v>
          </cell>
          <cell r="K183">
            <v>369</v>
          </cell>
          <cell r="L183">
            <v>5.2941176470588234</v>
          </cell>
          <cell r="M183">
            <v>369</v>
          </cell>
          <cell r="N183">
            <v>5.2941176470588234</v>
          </cell>
          <cell r="O183">
            <v>369</v>
          </cell>
          <cell r="P183">
            <v>5.2941176470588234</v>
          </cell>
          <cell r="Q183">
            <v>369</v>
          </cell>
          <cell r="R183">
            <v>5.2941176470588234</v>
          </cell>
          <cell r="S183">
            <v>369</v>
          </cell>
          <cell r="T183">
            <v>5.2941176470588234</v>
          </cell>
          <cell r="U183">
            <v>369</v>
          </cell>
          <cell r="V183">
            <v>5.2941176470588234</v>
          </cell>
          <cell r="W183">
            <v>374</v>
          </cell>
          <cell r="X183">
            <v>5.3658536585365848</v>
          </cell>
          <cell r="Y183">
            <v>374</v>
          </cell>
          <cell r="Z183">
            <v>5.3658536585365848</v>
          </cell>
          <cell r="AD183">
            <v>5.0000000000000001E-3</v>
          </cell>
        </row>
        <row r="184">
          <cell r="E184" t="str">
            <v>導入線 2.6mmφ</v>
          </cell>
          <cell r="F184" t="str">
            <v>ｍ</v>
          </cell>
          <cell r="AD184">
            <v>7.0000000000000001E-3</v>
          </cell>
        </row>
        <row r="185">
          <cell r="E185" t="str">
            <v>導入線 3.2mmφ</v>
          </cell>
          <cell r="F185" t="str">
            <v>ｍ</v>
          </cell>
          <cell r="AD185">
            <v>7.0000000000000001E-3</v>
          </cell>
        </row>
        <row r="186">
          <cell r="E186" t="str">
            <v>導入線 4.0mmφ</v>
          </cell>
          <cell r="F186" t="str">
            <v>ｍ</v>
          </cell>
          <cell r="AD186">
            <v>8.9999999999999993E-3</v>
          </cell>
        </row>
        <row r="187">
          <cell r="E187" t="str">
            <v>導入線 5.0mmφ</v>
          </cell>
          <cell r="F187" t="str">
            <v>ｍ</v>
          </cell>
          <cell r="AD187">
            <v>0.01</v>
          </cell>
        </row>
        <row r="188">
          <cell r="E188" t="str">
            <v>19_Users</v>
          </cell>
          <cell r="F188" t="str">
            <v>ｍ</v>
          </cell>
        </row>
        <row r="189">
          <cell r="E189" t="str">
            <v>19_Users</v>
          </cell>
          <cell r="F189" t="str">
            <v>ｍ</v>
          </cell>
        </row>
        <row r="190">
          <cell r="E190" t="str">
            <v>19_Users</v>
          </cell>
          <cell r="F190" t="str">
            <v>ｍ</v>
          </cell>
        </row>
        <row r="191">
          <cell r="E191" t="str">
            <v>19_Users</v>
          </cell>
          <cell r="F191" t="str">
            <v>ｍ</v>
          </cell>
        </row>
        <row r="192">
          <cell r="E192" t="str">
            <v>19_Users</v>
          </cell>
          <cell r="F192" t="str">
            <v>ｍ</v>
          </cell>
        </row>
        <row r="193">
          <cell r="E193" t="str">
            <v>19_Users</v>
          </cell>
          <cell r="F193" t="str">
            <v>ｍ</v>
          </cell>
        </row>
        <row r="194">
          <cell r="E194" t="str">
            <v>19_Users</v>
          </cell>
          <cell r="F194" t="str">
            <v>ｍ</v>
          </cell>
        </row>
        <row r="195">
          <cell r="E195" t="str">
            <v>19_Users</v>
          </cell>
          <cell r="F195" t="str">
            <v>ｍ</v>
          </cell>
        </row>
        <row r="196">
          <cell r="E196" t="str">
            <v>19_Users</v>
          </cell>
          <cell r="F196" t="str">
            <v>ｍ</v>
          </cell>
        </row>
        <row r="197">
          <cell r="E197" t="str">
            <v>19_Users</v>
          </cell>
          <cell r="F197" t="str">
            <v>ｍ</v>
          </cell>
        </row>
        <row r="198">
          <cell r="E198" t="str">
            <v>19_Users</v>
          </cell>
          <cell r="F198" t="str">
            <v>ｍ</v>
          </cell>
        </row>
        <row r="199">
          <cell r="E199" t="str">
            <v>19_Users</v>
          </cell>
          <cell r="F199" t="str">
            <v>ｍ</v>
          </cell>
        </row>
        <row r="200">
          <cell r="E200" t="str">
            <v>19_Users</v>
          </cell>
          <cell r="F200" t="str">
            <v>ｍ</v>
          </cell>
        </row>
        <row r="201">
          <cell r="E201" t="str">
            <v>19_Users</v>
          </cell>
          <cell r="F201" t="str">
            <v>ｍ</v>
          </cell>
        </row>
        <row r="202">
          <cell r="E202" t="str">
            <v>19_Users</v>
          </cell>
          <cell r="F202" t="str">
            <v>ｍ</v>
          </cell>
        </row>
        <row r="203">
          <cell r="E203" t="str">
            <v>19_Users</v>
          </cell>
          <cell r="F203" t="str">
            <v>ｍ</v>
          </cell>
        </row>
        <row r="206">
          <cell r="E206" t="str">
            <v>C-SWBox1個用</v>
          </cell>
          <cell r="F206" t="str">
            <v>個</v>
          </cell>
          <cell r="H206">
            <v>159</v>
          </cell>
          <cell r="J206">
            <v>159</v>
          </cell>
          <cell r="L206">
            <v>159</v>
          </cell>
          <cell r="N206">
            <v>159</v>
          </cell>
          <cell r="P206">
            <v>159</v>
          </cell>
          <cell r="R206">
            <v>159</v>
          </cell>
          <cell r="T206">
            <v>159</v>
          </cell>
          <cell r="V206">
            <v>159</v>
          </cell>
          <cell r="X206">
            <v>159</v>
          </cell>
          <cell r="Z206">
            <v>159</v>
          </cell>
          <cell r="AD206">
            <v>0.1</v>
          </cell>
        </row>
        <row r="207">
          <cell r="E207" t="str">
            <v>C-SWBox2個用</v>
          </cell>
          <cell r="F207" t="str">
            <v>個</v>
          </cell>
          <cell r="H207">
            <v>346</v>
          </cell>
          <cell r="J207">
            <v>346</v>
          </cell>
          <cell r="L207">
            <v>346</v>
          </cell>
          <cell r="N207">
            <v>346</v>
          </cell>
          <cell r="P207">
            <v>346</v>
          </cell>
          <cell r="R207">
            <v>346</v>
          </cell>
          <cell r="T207">
            <v>346</v>
          </cell>
          <cell r="V207">
            <v>346</v>
          </cell>
          <cell r="X207">
            <v>346</v>
          </cell>
          <cell r="Z207">
            <v>346</v>
          </cell>
          <cell r="AD207">
            <v>0.1</v>
          </cell>
        </row>
        <row r="208">
          <cell r="E208" t="str">
            <v>C-SWBox3個用</v>
          </cell>
          <cell r="F208" t="str">
            <v>個</v>
          </cell>
          <cell r="H208">
            <v>423</v>
          </cell>
          <cell r="J208">
            <v>423</v>
          </cell>
          <cell r="L208">
            <v>423</v>
          </cell>
          <cell r="N208">
            <v>423</v>
          </cell>
          <cell r="P208">
            <v>423</v>
          </cell>
          <cell r="R208">
            <v>423</v>
          </cell>
          <cell r="T208">
            <v>423</v>
          </cell>
          <cell r="V208">
            <v>423</v>
          </cell>
          <cell r="X208">
            <v>423</v>
          </cell>
          <cell r="Z208">
            <v>423</v>
          </cell>
          <cell r="AD208">
            <v>0.1</v>
          </cell>
        </row>
        <row r="209">
          <cell r="E209" t="str">
            <v>C-SWBox4個用</v>
          </cell>
          <cell r="F209" t="str">
            <v>個</v>
          </cell>
          <cell r="H209">
            <v>627</v>
          </cell>
          <cell r="J209">
            <v>627</v>
          </cell>
          <cell r="L209">
            <v>627</v>
          </cell>
          <cell r="N209">
            <v>627</v>
          </cell>
          <cell r="P209">
            <v>627</v>
          </cell>
          <cell r="R209">
            <v>627</v>
          </cell>
          <cell r="T209">
            <v>627</v>
          </cell>
          <cell r="V209">
            <v>627</v>
          </cell>
          <cell r="X209">
            <v>627</v>
          </cell>
          <cell r="Z209">
            <v>627</v>
          </cell>
          <cell r="AD209">
            <v>0.1</v>
          </cell>
        </row>
        <row r="210">
          <cell r="E210" t="str">
            <v>C-SWBox5個用</v>
          </cell>
          <cell r="F210" t="str">
            <v>個</v>
          </cell>
          <cell r="H210">
            <v>819</v>
          </cell>
          <cell r="J210">
            <v>819</v>
          </cell>
          <cell r="L210">
            <v>819</v>
          </cell>
          <cell r="N210">
            <v>819</v>
          </cell>
          <cell r="P210">
            <v>819</v>
          </cell>
          <cell r="R210">
            <v>819</v>
          </cell>
          <cell r="T210">
            <v>819</v>
          </cell>
          <cell r="V210">
            <v>819</v>
          </cell>
          <cell r="X210">
            <v>819</v>
          </cell>
          <cell r="Z210">
            <v>819</v>
          </cell>
          <cell r="AD210">
            <v>0.1</v>
          </cell>
        </row>
        <row r="211">
          <cell r="E211" t="str">
            <v>C-OBox4角中浅</v>
          </cell>
          <cell r="F211" t="str">
            <v>個</v>
          </cell>
          <cell r="H211">
            <v>100</v>
          </cell>
          <cell r="J211">
            <v>100</v>
          </cell>
          <cell r="L211">
            <v>100</v>
          </cell>
          <cell r="N211">
            <v>100</v>
          </cell>
          <cell r="P211">
            <v>100</v>
          </cell>
          <cell r="R211">
            <v>100</v>
          </cell>
          <cell r="T211">
            <v>100</v>
          </cell>
          <cell r="V211">
            <v>100</v>
          </cell>
          <cell r="X211">
            <v>100</v>
          </cell>
          <cell r="Z211">
            <v>100</v>
          </cell>
          <cell r="AD211">
            <v>0.1</v>
          </cell>
        </row>
        <row r="212">
          <cell r="E212" t="str">
            <v>C-OBox4角中深</v>
          </cell>
          <cell r="F212" t="str">
            <v>個</v>
          </cell>
          <cell r="H212">
            <v>155</v>
          </cell>
          <cell r="J212">
            <v>155</v>
          </cell>
          <cell r="L212">
            <v>155</v>
          </cell>
          <cell r="N212">
            <v>155</v>
          </cell>
          <cell r="P212">
            <v>155</v>
          </cell>
          <cell r="R212">
            <v>155</v>
          </cell>
          <cell r="T212">
            <v>155</v>
          </cell>
          <cell r="V212">
            <v>155</v>
          </cell>
          <cell r="X212">
            <v>155</v>
          </cell>
          <cell r="Z212">
            <v>155</v>
          </cell>
          <cell r="AD212">
            <v>0.1</v>
          </cell>
        </row>
        <row r="213">
          <cell r="E213" t="str">
            <v>C-OBox4角大浅</v>
          </cell>
          <cell r="F213" t="str">
            <v>個</v>
          </cell>
          <cell r="H213">
            <v>232</v>
          </cell>
          <cell r="J213">
            <v>232</v>
          </cell>
          <cell r="L213">
            <v>232</v>
          </cell>
          <cell r="N213">
            <v>232</v>
          </cell>
          <cell r="P213">
            <v>232</v>
          </cell>
          <cell r="R213">
            <v>232</v>
          </cell>
          <cell r="T213">
            <v>232</v>
          </cell>
          <cell r="V213">
            <v>232</v>
          </cell>
          <cell r="X213">
            <v>232</v>
          </cell>
          <cell r="Z213">
            <v>232</v>
          </cell>
          <cell r="AD213">
            <v>0.1</v>
          </cell>
        </row>
        <row r="214">
          <cell r="E214" t="str">
            <v>C-OBox4角大深</v>
          </cell>
          <cell r="F214" t="str">
            <v>個</v>
          </cell>
          <cell r="H214">
            <v>260</v>
          </cell>
          <cell r="J214">
            <v>260</v>
          </cell>
          <cell r="L214">
            <v>260</v>
          </cell>
          <cell r="N214">
            <v>260</v>
          </cell>
          <cell r="P214">
            <v>260</v>
          </cell>
          <cell r="R214">
            <v>260</v>
          </cell>
          <cell r="T214">
            <v>260</v>
          </cell>
          <cell r="V214">
            <v>260</v>
          </cell>
          <cell r="X214">
            <v>260</v>
          </cell>
          <cell r="Z214">
            <v>260</v>
          </cell>
          <cell r="AD214">
            <v>0.1</v>
          </cell>
        </row>
        <row r="215">
          <cell r="E215" t="str">
            <v>C-CBox4角中44mm</v>
          </cell>
          <cell r="F215" t="str">
            <v>個</v>
          </cell>
          <cell r="H215">
            <v>242</v>
          </cell>
          <cell r="J215">
            <v>242</v>
          </cell>
          <cell r="L215">
            <v>242</v>
          </cell>
          <cell r="N215">
            <v>242</v>
          </cell>
          <cell r="P215">
            <v>242</v>
          </cell>
          <cell r="R215">
            <v>242</v>
          </cell>
          <cell r="T215">
            <v>242</v>
          </cell>
          <cell r="V215">
            <v>242</v>
          </cell>
          <cell r="X215">
            <v>242</v>
          </cell>
          <cell r="Z215">
            <v>242</v>
          </cell>
          <cell r="AD215">
            <v>0.1</v>
          </cell>
        </row>
        <row r="216">
          <cell r="E216" t="str">
            <v>C-CBox4角中54mm</v>
          </cell>
          <cell r="F216" t="str">
            <v>個</v>
          </cell>
          <cell r="H216">
            <v>275</v>
          </cell>
          <cell r="J216">
            <v>275</v>
          </cell>
          <cell r="L216">
            <v>275</v>
          </cell>
          <cell r="N216">
            <v>275</v>
          </cell>
          <cell r="P216">
            <v>275</v>
          </cell>
          <cell r="R216">
            <v>275</v>
          </cell>
          <cell r="T216">
            <v>275</v>
          </cell>
          <cell r="V216">
            <v>275</v>
          </cell>
          <cell r="X216">
            <v>275</v>
          </cell>
          <cell r="Z216">
            <v>275</v>
          </cell>
          <cell r="AD216">
            <v>0.1</v>
          </cell>
        </row>
        <row r="217">
          <cell r="E217" t="str">
            <v>C-CBox4角中75mm</v>
          </cell>
          <cell r="F217" t="str">
            <v>個</v>
          </cell>
          <cell r="H217">
            <v>319</v>
          </cell>
          <cell r="J217">
            <v>319</v>
          </cell>
          <cell r="L217">
            <v>319</v>
          </cell>
          <cell r="N217">
            <v>319</v>
          </cell>
          <cell r="P217">
            <v>319</v>
          </cell>
          <cell r="R217">
            <v>319</v>
          </cell>
          <cell r="T217">
            <v>319</v>
          </cell>
          <cell r="V217">
            <v>319</v>
          </cell>
          <cell r="X217">
            <v>319</v>
          </cell>
          <cell r="Z217">
            <v>319</v>
          </cell>
          <cell r="AD217">
            <v>0.1</v>
          </cell>
        </row>
        <row r="218">
          <cell r="E218" t="str">
            <v>C-CBox4角中90mm</v>
          </cell>
          <cell r="F218" t="str">
            <v>個</v>
          </cell>
          <cell r="H218">
            <v>412</v>
          </cell>
          <cell r="J218">
            <v>412</v>
          </cell>
          <cell r="L218">
            <v>412</v>
          </cell>
          <cell r="N218">
            <v>412</v>
          </cell>
          <cell r="P218">
            <v>412</v>
          </cell>
          <cell r="R218">
            <v>412</v>
          </cell>
          <cell r="T218">
            <v>412</v>
          </cell>
          <cell r="V218">
            <v>412</v>
          </cell>
          <cell r="X218">
            <v>412</v>
          </cell>
          <cell r="Z218">
            <v>412</v>
          </cell>
          <cell r="AD218">
            <v>0.1</v>
          </cell>
        </row>
        <row r="219">
          <cell r="E219" t="str">
            <v>C-CBox4角中100mm</v>
          </cell>
          <cell r="F219" t="str">
            <v>個</v>
          </cell>
          <cell r="H219">
            <v>484</v>
          </cell>
          <cell r="J219">
            <v>484</v>
          </cell>
          <cell r="L219">
            <v>484</v>
          </cell>
          <cell r="N219">
            <v>484</v>
          </cell>
          <cell r="P219">
            <v>484</v>
          </cell>
          <cell r="R219">
            <v>484</v>
          </cell>
          <cell r="T219">
            <v>484</v>
          </cell>
          <cell r="V219">
            <v>484</v>
          </cell>
          <cell r="X219">
            <v>484</v>
          </cell>
          <cell r="Z219">
            <v>484</v>
          </cell>
          <cell r="AD219">
            <v>0.1</v>
          </cell>
        </row>
        <row r="220">
          <cell r="E220" t="str">
            <v>C-CBox4角大44mm</v>
          </cell>
          <cell r="F220" t="str">
            <v>個</v>
          </cell>
          <cell r="H220">
            <v>396</v>
          </cell>
          <cell r="J220">
            <v>396</v>
          </cell>
          <cell r="L220">
            <v>396</v>
          </cell>
          <cell r="N220">
            <v>396</v>
          </cell>
          <cell r="P220">
            <v>396</v>
          </cell>
          <cell r="R220">
            <v>396</v>
          </cell>
          <cell r="T220">
            <v>396</v>
          </cell>
          <cell r="V220">
            <v>396</v>
          </cell>
          <cell r="X220">
            <v>396</v>
          </cell>
          <cell r="Z220">
            <v>396</v>
          </cell>
          <cell r="AD220">
            <v>0.1</v>
          </cell>
        </row>
        <row r="221">
          <cell r="E221" t="str">
            <v>C-CBox4角大54mm</v>
          </cell>
          <cell r="F221" t="str">
            <v>個</v>
          </cell>
          <cell r="H221">
            <v>412</v>
          </cell>
          <cell r="J221">
            <v>412</v>
          </cell>
          <cell r="L221">
            <v>412</v>
          </cell>
          <cell r="N221">
            <v>412</v>
          </cell>
          <cell r="P221">
            <v>412</v>
          </cell>
          <cell r="R221">
            <v>412</v>
          </cell>
          <cell r="T221">
            <v>412</v>
          </cell>
          <cell r="V221">
            <v>412</v>
          </cell>
          <cell r="X221">
            <v>412</v>
          </cell>
          <cell r="Z221">
            <v>412</v>
          </cell>
          <cell r="AD221">
            <v>0.1</v>
          </cell>
        </row>
        <row r="222">
          <cell r="E222" t="str">
            <v>C-CBox4角大75mm</v>
          </cell>
          <cell r="F222" t="str">
            <v>個</v>
          </cell>
          <cell r="H222">
            <v>445</v>
          </cell>
          <cell r="J222">
            <v>445</v>
          </cell>
          <cell r="L222">
            <v>445</v>
          </cell>
          <cell r="N222">
            <v>445</v>
          </cell>
          <cell r="P222">
            <v>445</v>
          </cell>
          <cell r="R222">
            <v>445</v>
          </cell>
          <cell r="T222">
            <v>445</v>
          </cell>
          <cell r="V222">
            <v>445</v>
          </cell>
          <cell r="X222">
            <v>445</v>
          </cell>
          <cell r="Z222">
            <v>445</v>
          </cell>
          <cell r="AD222">
            <v>0.1</v>
          </cell>
        </row>
        <row r="223">
          <cell r="E223" t="str">
            <v>C-CBox4角大90mm</v>
          </cell>
          <cell r="F223" t="str">
            <v>個</v>
          </cell>
          <cell r="H223">
            <v>539</v>
          </cell>
          <cell r="J223">
            <v>539</v>
          </cell>
          <cell r="L223">
            <v>539</v>
          </cell>
          <cell r="N223">
            <v>539</v>
          </cell>
          <cell r="P223">
            <v>539</v>
          </cell>
          <cell r="R223">
            <v>539</v>
          </cell>
          <cell r="T223">
            <v>539</v>
          </cell>
          <cell r="V223">
            <v>539</v>
          </cell>
          <cell r="X223">
            <v>539</v>
          </cell>
          <cell r="Z223">
            <v>539</v>
          </cell>
          <cell r="AD223">
            <v>0.1</v>
          </cell>
        </row>
        <row r="224">
          <cell r="E224" t="str">
            <v>C-CBox4角大100mm</v>
          </cell>
          <cell r="F224" t="str">
            <v>個</v>
          </cell>
          <cell r="H224">
            <v>577</v>
          </cell>
          <cell r="J224">
            <v>577</v>
          </cell>
          <cell r="L224">
            <v>577</v>
          </cell>
          <cell r="N224">
            <v>577</v>
          </cell>
          <cell r="P224">
            <v>577</v>
          </cell>
          <cell r="R224">
            <v>577</v>
          </cell>
          <cell r="T224">
            <v>577</v>
          </cell>
          <cell r="V224">
            <v>577</v>
          </cell>
          <cell r="X224">
            <v>577</v>
          </cell>
          <cell r="Z224">
            <v>577</v>
          </cell>
          <cell r="AD224">
            <v>0.1</v>
          </cell>
        </row>
        <row r="225">
          <cell r="E225" t="str">
            <v>C-CBox8角44mm</v>
          </cell>
          <cell r="F225" t="str">
            <v>個</v>
          </cell>
          <cell r="H225">
            <v>220</v>
          </cell>
          <cell r="J225">
            <v>220</v>
          </cell>
          <cell r="L225">
            <v>220</v>
          </cell>
          <cell r="N225">
            <v>220</v>
          </cell>
          <cell r="P225">
            <v>220</v>
          </cell>
          <cell r="R225">
            <v>220</v>
          </cell>
          <cell r="T225">
            <v>220</v>
          </cell>
          <cell r="V225">
            <v>220</v>
          </cell>
          <cell r="X225">
            <v>220</v>
          </cell>
          <cell r="Z225">
            <v>220</v>
          </cell>
          <cell r="AD225">
            <v>0.1</v>
          </cell>
        </row>
        <row r="226">
          <cell r="E226" t="str">
            <v>C-CBox8角54mm</v>
          </cell>
          <cell r="F226" t="str">
            <v>個</v>
          </cell>
          <cell r="H226">
            <v>242</v>
          </cell>
          <cell r="J226">
            <v>242</v>
          </cell>
          <cell r="L226">
            <v>242</v>
          </cell>
          <cell r="N226">
            <v>242</v>
          </cell>
          <cell r="P226">
            <v>242</v>
          </cell>
          <cell r="R226">
            <v>242</v>
          </cell>
          <cell r="T226">
            <v>242</v>
          </cell>
          <cell r="V226">
            <v>242</v>
          </cell>
          <cell r="X226">
            <v>242</v>
          </cell>
          <cell r="Z226">
            <v>242</v>
          </cell>
          <cell r="AD226">
            <v>0.1</v>
          </cell>
        </row>
        <row r="227">
          <cell r="E227" t="str">
            <v>C-CBox8角75mm</v>
          </cell>
          <cell r="F227" t="str">
            <v>個</v>
          </cell>
          <cell r="H227">
            <v>275</v>
          </cell>
          <cell r="J227">
            <v>275</v>
          </cell>
          <cell r="L227">
            <v>275</v>
          </cell>
          <cell r="N227">
            <v>275</v>
          </cell>
          <cell r="P227">
            <v>275</v>
          </cell>
          <cell r="R227">
            <v>275</v>
          </cell>
          <cell r="T227">
            <v>275</v>
          </cell>
          <cell r="V227">
            <v>275</v>
          </cell>
          <cell r="X227">
            <v>275</v>
          </cell>
          <cell r="Z227">
            <v>275</v>
          </cell>
          <cell r="AD227">
            <v>0.1</v>
          </cell>
        </row>
        <row r="228">
          <cell r="E228" t="str">
            <v>C-CBox8角90mm</v>
          </cell>
          <cell r="F228" t="str">
            <v>個</v>
          </cell>
          <cell r="H228">
            <v>363</v>
          </cell>
          <cell r="J228">
            <v>363</v>
          </cell>
          <cell r="L228">
            <v>363</v>
          </cell>
          <cell r="N228">
            <v>363</v>
          </cell>
          <cell r="P228">
            <v>363</v>
          </cell>
          <cell r="R228">
            <v>363</v>
          </cell>
          <cell r="T228">
            <v>363</v>
          </cell>
          <cell r="V228">
            <v>363</v>
          </cell>
          <cell r="X228">
            <v>363</v>
          </cell>
          <cell r="Z228">
            <v>363</v>
          </cell>
          <cell r="AD228">
            <v>0.1</v>
          </cell>
        </row>
        <row r="229">
          <cell r="E229" t="str">
            <v>C-CBox8角100mm</v>
          </cell>
          <cell r="F229" t="str">
            <v>個</v>
          </cell>
          <cell r="H229">
            <v>440</v>
          </cell>
          <cell r="J229">
            <v>440</v>
          </cell>
          <cell r="L229">
            <v>440</v>
          </cell>
          <cell r="N229">
            <v>440</v>
          </cell>
          <cell r="P229">
            <v>440</v>
          </cell>
          <cell r="R229">
            <v>440</v>
          </cell>
          <cell r="T229">
            <v>440</v>
          </cell>
          <cell r="V229">
            <v>440</v>
          </cell>
          <cell r="X229">
            <v>440</v>
          </cell>
          <cell r="Z229">
            <v>440</v>
          </cell>
          <cell r="AD229">
            <v>0.1</v>
          </cell>
        </row>
        <row r="230">
          <cell r="E230" t="str">
            <v>C-丸Box1方出19mm</v>
          </cell>
          <cell r="F230" t="str">
            <v>個</v>
          </cell>
          <cell r="H230">
            <v>338</v>
          </cell>
          <cell r="J230">
            <v>338</v>
          </cell>
          <cell r="L230">
            <v>338</v>
          </cell>
          <cell r="N230">
            <v>338</v>
          </cell>
          <cell r="P230">
            <v>338</v>
          </cell>
          <cell r="R230">
            <v>338</v>
          </cell>
          <cell r="T230">
            <v>338</v>
          </cell>
          <cell r="V230">
            <v>338</v>
          </cell>
          <cell r="X230">
            <v>338</v>
          </cell>
          <cell r="Z230">
            <v>338</v>
          </cell>
          <cell r="AD230">
            <v>0.1</v>
          </cell>
        </row>
        <row r="231">
          <cell r="E231" t="str">
            <v>C-丸Box2方出19mm</v>
          </cell>
          <cell r="F231" t="str">
            <v>個</v>
          </cell>
          <cell r="H231">
            <v>377</v>
          </cell>
          <cell r="J231">
            <v>377</v>
          </cell>
          <cell r="L231">
            <v>377</v>
          </cell>
          <cell r="N231">
            <v>377</v>
          </cell>
          <cell r="P231">
            <v>377</v>
          </cell>
          <cell r="R231">
            <v>377</v>
          </cell>
          <cell r="T231">
            <v>377</v>
          </cell>
          <cell r="V231">
            <v>377</v>
          </cell>
          <cell r="X231">
            <v>377</v>
          </cell>
          <cell r="Z231">
            <v>377</v>
          </cell>
          <cell r="AD231">
            <v>0.1</v>
          </cell>
        </row>
        <row r="232">
          <cell r="E232" t="str">
            <v>C-丸Box3方出19mm</v>
          </cell>
          <cell r="F232" t="str">
            <v>個</v>
          </cell>
          <cell r="H232">
            <v>392</v>
          </cell>
          <cell r="J232">
            <v>392</v>
          </cell>
          <cell r="L232">
            <v>392</v>
          </cell>
          <cell r="N232">
            <v>392</v>
          </cell>
          <cell r="P232">
            <v>392</v>
          </cell>
          <cell r="R232">
            <v>392</v>
          </cell>
          <cell r="T232">
            <v>392</v>
          </cell>
          <cell r="V232">
            <v>392</v>
          </cell>
          <cell r="X232">
            <v>392</v>
          </cell>
          <cell r="Z232">
            <v>392</v>
          </cell>
          <cell r="AD232">
            <v>0.1</v>
          </cell>
        </row>
        <row r="233">
          <cell r="E233" t="str">
            <v>C-丸Box4方出19mm</v>
          </cell>
          <cell r="F233" t="str">
            <v>個</v>
          </cell>
          <cell r="H233">
            <v>453</v>
          </cell>
          <cell r="J233">
            <v>453</v>
          </cell>
          <cell r="L233">
            <v>453</v>
          </cell>
          <cell r="N233">
            <v>453</v>
          </cell>
          <cell r="P233">
            <v>453</v>
          </cell>
          <cell r="R233">
            <v>453</v>
          </cell>
          <cell r="T233">
            <v>453</v>
          </cell>
          <cell r="V233">
            <v>453</v>
          </cell>
          <cell r="X233">
            <v>453</v>
          </cell>
          <cell r="Z233">
            <v>453</v>
          </cell>
          <cell r="AD233">
            <v>0.1</v>
          </cell>
        </row>
        <row r="234">
          <cell r="E234" t="str">
            <v>C-丸Box1方出25mm</v>
          </cell>
          <cell r="F234" t="str">
            <v>個</v>
          </cell>
          <cell r="H234">
            <v>404</v>
          </cell>
          <cell r="J234">
            <v>404</v>
          </cell>
          <cell r="L234">
            <v>404</v>
          </cell>
          <cell r="N234">
            <v>404</v>
          </cell>
          <cell r="P234">
            <v>404</v>
          </cell>
          <cell r="R234">
            <v>404</v>
          </cell>
          <cell r="T234">
            <v>404</v>
          </cell>
          <cell r="V234">
            <v>404</v>
          </cell>
          <cell r="X234">
            <v>404</v>
          </cell>
          <cell r="Z234">
            <v>404</v>
          </cell>
          <cell r="AD234">
            <v>0.1</v>
          </cell>
        </row>
        <row r="235">
          <cell r="E235" t="str">
            <v>C-丸Box2方出25mm</v>
          </cell>
          <cell r="F235" t="str">
            <v>個</v>
          </cell>
          <cell r="H235">
            <v>453</v>
          </cell>
          <cell r="J235">
            <v>453</v>
          </cell>
          <cell r="L235">
            <v>453</v>
          </cell>
          <cell r="N235">
            <v>453</v>
          </cell>
          <cell r="P235">
            <v>453</v>
          </cell>
          <cell r="R235">
            <v>453</v>
          </cell>
          <cell r="T235">
            <v>453</v>
          </cell>
          <cell r="V235">
            <v>453</v>
          </cell>
          <cell r="X235">
            <v>453</v>
          </cell>
          <cell r="Z235">
            <v>453</v>
          </cell>
          <cell r="AD235">
            <v>0.1</v>
          </cell>
        </row>
        <row r="236">
          <cell r="E236" t="str">
            <v>C-丸Box3方出25mm</v>
          </cell>
          <cell r="F236" t="str">
            <v>個</v>
          </cell>
          <cell r="H236">
            <v>494</v>
          </cell>
          <cell r="J236">
            <v>494</v>
          </cell>
          <cell r="L236">
            <v>494</v>
          </cell>
          <cell r="N236">
            <v>494</v>
          </cell>
          <cell r="P236">
            <v>494</v>
          </cell>
          <cell r="R236">
            <v>494</v>
          </cell>
          <cell r="T236">
            <v>494</v>
          </cell>
          <cell r="V236">
            <v>494</v>
          </cell>
          <cell r="X236">
            <v>494</v>
          </cell>
          <cell r="Z236">
            <v>494</v>
          </cell>
          <cell r="AD236">
            <v>0.1</v>
          </cell>
        </row>
        <row r="237">
          <cell r="E237" t="str">
            <v>C-丸Box4方出25mm</v>
          </cell>
          <cell r="F237" t="str">
            <v>個</v>
          </cell>
          <cell r="H237">
            <v>573</v>
          </cell>
          <cell r="J237">
            <v>573</v>
          </cell>
          <cell r="L237">
            <v>573</v>
          </cell>
          <cell r="N237">
            <v>573</v>
          </cell>
          <cell r="P237">
            <v>573</v>
          </cell>
          <cell r="R237">
            <v>573</v>
          </cell>
          <cell r="T237">
            <v>573</v>
          </cell>
          <cell r="V237">
            <v>573</v>
          </cell>
          <cell r="X237">
            <v>573</v>
          </cell>
          <cell r="Z237">
            <v>573</v>
          </cell>
          <cell r="AD237">
            <v>0.1</v>
          </cell>
        </row>
        <row r="238">
          <cell r="E238" t="str">
            <v>C-丸Box1方出31mm</v>
          </cell>
          <cell r="F238" t="str">
            <v>個</v>
          </cell>
          <cell r="H238">
            <v>568</v>
          </cell>
          <cell r="J238">
            <v>568</v>
          </cell>
          <cell r="L238">
            <v>568</v>
          </cell>
          <cell r="N238">
            <v>568</v>
          </cell>
          <cell r="P238">
            <v>568</v>
          </cell>
          <cell r="R238">
            <v>568</v>
          </cell>
          <cell r="T238">
            <v>568</v>
          </cell>
          <cell r="V238">
            <v>568</v>
          </cell>
          <cell r="X238">
            <v>568</v>
          </cell>
          <cell r="Z238">
            <v>568</v>
          </cell>
          <cell r="AD238">
            <v>0.1</v>
          </cell>
        </row>
        <row r="239">
          <cell r="E239" t="str">
            <v>C-丸Box2方出31mm</v>
          </cell>
          <cell r="F239" t="str">
            <v>個</v>
          </cell>
          <cell r="H239">
            <v>661</v>
          </cell>
          <cell r="J239">
            <v>661</v>
          </cell>
          <cell r="L239">
            <v>661</v>
          </cell>
          <cell r="N239">
            <v>661</v>
          </cell>
          <cell r="P239">
            <v>661</v>
          </cell>
          <cell r="R239">
            <v>661</v>
          </cell>
          <cell r="T239">
            <v>661</v>
          </cell>
          <cell r="V239">
            <v>661</v>
          </cell>
          <cell r="X239">
            <v>661</v>
          </cell>
          <cell r="Z239">
            <v>661</v>
          </cell>
          <cell r="AD239">
            <v>0.1</v>
          </cell>
        </row>
        <row r="240">
          <cell r="E240" t="str">
            <v>C-丸Box3方出31mm</v>
          </cell>
          <cell r="F240" t="str">
            <v>個</v>
          </cell>
          <cell r="H240">
            <v>720</v>
          </cell>
          <cell r="J240">
            <v>720</v>
          </cell>
          <cell r="L240">
            <v>720</v>
          </cell>
          <cell r="N240">
            <v>720</v>
          </cell>
          <cell r="P240">
            <v>720</v>
          </cell>
          <cell r="R240">
            <v>720</v>
          </cell>
          <cell r="T240">
            <v>720</v>
          </cell>
          <cell r="V240">
            <v>720</v>
          </cell>
          <cell r="X240">
            <v>720</v>
          </cell>
          <cell r="Z240">
            <v>720</v>
          </cell>
          <cell r="AD240">
            <v>0.1</v>
          </cell>
        </row>
        <row r="241">
          <cell r="E241" t="str">
            <v>C-丸Box4方出31mm</v>
          </cell>
          <cell r="F241" t="str">
            <v>個</v>
          </cell>
          <cell r="H241">
            <v>818</v>
          </cell>
          <cell r="J241">
            <v>818</v>
          </cell>
          <cell r="L241">
            <v>818</v>
          </cell>
          <cell r="N241">
            <v>818</v>
          </cell>
          <cell r="P241">
            <v>818</v>
          </cell>
          <cell r="R241">
            <v>818</v>
          </cell>
          <cell r="T241">
            <v>818</v>
          </cell>
          <cell r="V241">
            <v>818</v>
          </cell>
          <cell r="X241">
            <v>818</v>
          </cell>
          <cell r="Z241">
            <v>818</v>
          </cell>
          <cell r="AD241">
            <v>0.1</v>
          </cell>
        </row>
        <row r="242">
          <cell r="E242" t="str">
            <v>C-丸Box1方出39mm</v>
          </cell>
          <cell r="F242" t="str">
            <v>個</v>
          </cell>
          <cell r="H242">
            <v>1080</v>
          </cell>
          <cell r="J242">
            <v>1080</v>
          </cell>
          <cell r="L242">
            <v>1080</v>
          </cell>
          <cell r="N242">
            <v>1080</v>
          </cell>
          <cell r="P242">
            <v>1080</v>
          </cell>
          <cell r="R242">
            <v>1080</v>
          </cell>
          <cell r="T242">
            <v>1080</v>
          </cell>
          <cell r="V242">
            <v>1080</v>
          </cell>
          <cell r="X242">
            <v>1080</v>
          </cell>
          <cell r="Z242">
            <v>1080</v>
          </cell>
          <cell r="AD242">
            <v>0.1</v>
          </cell>
        </row>
        <row r="243">
          <cell r="E243" t="str">
            <v>C-丸Box2方出39mm</v>
          </cell>
          <cell r="F243" t="str">
            <v>個</v>
          </cell>
          <cell r="H243">
            <v>1180</v>
          </cell>
          <cell r="J243">
            <v>1180</v>
          </cell>
          <cell r="L243">
            <v>1180</v>
          </cell>
          <cell r="N243">
            <v>1180</v>
          </cell>
          <cell r="P243">
            <v>1180</v>
          </cell>
          <cell r="R243">
            <v>1180</v>
          </cell>
          <cell r="T243">
            <v>1180</v>
          </cell>
          <cell r="V243">
            <v>1180</v>
          </cell>
          <cell r="X243">
            <v>1180</v>
          </cell>
          <cell r="Z243">
            <v>1180</v>
          </cell>
          <cell r="AD243">
            <v>0.1</v>
          </cell>
        </row>
        <row r="244">
          <cell r="E244" t="str">
            <v>C-丸Box3方出39mm</v>
          </cell>
          <cell r="F244" t="str">
            <v>個</v>
          </cell>
          <cell r="H244">
            <v>1260</v>
          </cell>
          <cell r="J244">
            <v>1260</v>
          </cell>
          <cell r="L244">
            <v>1260</v>
          </cell>
          <cell r="N244">
            <v>1260</v>
          </cell>
          <cell r="P244">
            <v>1260</v>
          </cell>
          <cell r="R244">
            <v>1260</v>
          </cell>
          <cell r="T244">
            <v>1260</v>
          </cell>
          <cell r="V244">
            <v>1260</v>
          </cell>
          <cell r="X244">
            <v>1260</v>
          </cell>
          <cell r="Z244">
            <v>1260</v>
          </cell>
          <cell r="AD244">
            <v>0.1</v>
          </cell>
        </row>
        <row r="245">
          <cell r="E245" t="str">
            <v>C-丸Box4方出39mm</v>
          </cell>
          <cell r="F245" t="str">
            <v>個</v>
          </cell>
          <cell r="H245">
            <v>1450</v>
          </cell>
          <cell r="J245">
            <v>1450</v>
          </cell>
          <cell r="L245">
            <v>1450</v>
          </cell>
          <cell r="N245">
            <v>1450</v>
          </cell>
          <cell r="P245">
            <v>1450</v>
          </cell>
          <cell r="R245">
            <v>1450</v>
          </cell>
          <cell r="T245">
            <v>1450</v>
          </cell>
          <cell r="V245">
            <v>1450</v>
          </cell>
          <cell r="X245">
            <v>1450</v>
          </cell>
          <cell r="Z245">
            <v>1450</v>
          </cell>
          <cell r="AD245">
            <v>0.1</v>
          </cell>
        </row>
        <row r="246">
          <cell r="E246" t="str">
            <v>C-SWBox1-1方出19mm</v>
          </cell>
          <cell r="F246" t="str">
            <v>個</v>
          </cell>
          <cell r="H246">
            <v>441</v>
          </cell>
          <cell r="J246">
            <v>441</v>
          </cell>
          <cell r="L246">
            <v>441</v>
          </cell>
          <cell r="N246">
            <v>441</v>
          </cell>
          <cell r="P246">
            <v>441</v>
          </cell>
          <cell r="R246">
            <v>441</v>
          </cell>
          <cell r="T246">
            <v>441</v>
          </cell>
          <cell r="V246">
            <v>441</v>
          </cell>
          <cell r="X246">
            <v>441</v>
          </cell>
          <cell r="Z246">
            <v>441</v>
          </cell>
          <cell r="AD246">
            <v>0.1</v>
          </cell>
        </row>
        <row r="247">
          <cell r="E247" t="str">
            <v>C-SWBox1-2方出19mm</v>
          </cell>
          <cell r="F247" t="str">
            <v>個</v>
          </cell>
          <cell r="H247">
            <v>477</v>
          </cell>
          <cell r="J247">
            <v>477</v>
          </cell>
          <cell r="L247">
            <v>477</v>
          </cell>
          <cell r="N247">
            <v>477</v>
          </cell>
          <cell r="P247">
            <v>477</v>
          </cell>
          <cell r="R247">
            <v>477</v>
          </cell>
          <cell r="T247">
            <v>477</v>
          </cell>
          <cell r="V247">
            <v>477</v>
          </cell>
          <cell r="X247">
            <v>477</v>
          </cell>
          <cell r="Z247">
            <v>477</v>
          </cell>
          <cell r="AD247">
            <v>0.1</v>
          </cell>
        </row>
        <row r="248">
          <cell r="E248" t="str">
            <v>C-SWBox2-1方出19mm</v>
          </cell>
          <cell r="F248" t="str">
            <v>個</v>
          </cell>
          <cell r="H248">
            <v>816</v>
          </cell>
          <cell r="J248">
            <v>816</v>
          </cell>
          <cell r="L248">
            <v>816</v>
          </cell>
          <cell r="N248">
            <v>816</v>
          </cell>
          <cell r="P248">
            <v>816</v>
          </cell>
          <cell r="R248">
            <v>816</v>
          </cell>
          <cell r="T248">
            <v>816</v>
          </cell>
          <cell r="V248">
            <v>816</v>
          </cell>
          <cell r="X248">
            <v>816</v>
          </cell>
          <cell r="Z248">
            <v>816</v>
          </cell>
          <cell r="AD248">
            <v>0.1</v>
          </cell>
        </row>
        <row r="249">
          <cell r="E249" t="str">
            <v>C-SWBox3-1方出19mm</v>
          </cell>
          <cell r="F249" t="str">
            <v>個</v>
          </cell>
          <cell r="H249">
            <v>1410</v>
          </cell>
          <cell r="J249">
            <v>1410</v>
          </cell>
          <cell r="L249">
            <v>1410</v>
          </cell>
          <cell r="N249">
            <v>1410</v>
          </cell>
          <cell r="P249">
            <v>1410</v>
          </cell>
          <cell r="R249">
            <v>1410</v>
          </cell>
          <cell r="T249">
            <v>1410</v>
          </cell>
          <cell r="V249">
            <v>1410</v>
          </cell>
          <cell r="X249">
            <v>1410</v>
          </cell>
          <cell r="Z249">
            <v>1410</v>
          </cell>
          <cell r="AD249">
            <v>0.1</v>
          </cell>
        </row>
        <row r="250">
          <cell r="E250" t="str">
            <v>C-SWBox1-1方出25mm</v>
          </cell>
          <cell r="F250" t="str">
            <v>個</v>
          </cell>
          <cell r="H250">
            <v>555</v>
          </cell>
          <cell r="J250">
            <v>555</v>
          </cell>
          <cell r="L250">
            <v>555</v>
          </cell>
          <cell r="N250">
            <v>555</v>
          </cell>
          <cell r="P250">
            <v>555</v>
          </cell>
          <cell r="R250">
            <v>555</v>
          </cell>
          <cell r="T250">
            <v>555</v>
          </cell>
          <cell r="V250">
            <v>555</v>
          </cell>
          <cell r="X250">
            <v>555</v>
          </cell>
          <cell r="Z250">
            <v>555</v>
          </cell>
          <cell r="AD250">
            <v>0.1</v>
          </cell>
        </row>
        <row r="251">
          <cell r="E251" t="str">
            <v>C-SWBox1-2方出25mm</v>
          </cell>
          <cell r="F251" t="str">
            <v>個</v>
          </cell>
          <cell r="H251">
            <v>684</v>
          </cell>
          <cell r="J251">
            <v>684</v>
          </cell>
          <cell r="L251">
            <v>684</v>
          </cell>
          <cell r="N251">
            <v>684</v>
          </cell>
          <cell r="P251">
            <v>684</v>
          </cell>
          <cell r="R251">
            <v>684</v>
          </cell>
          <cell r="T251">
            <v>684</v>
          </cell>
          <cell r="V251">
            <v>684</v>
          </cell>
          <cell r="X251">
            <v>684</v>
          </cell>
          <cell r="Z251">
            <v>684</v>
          </cell>
          <cell r="AD251">
            <v>0.1</v>
          </cell>
        </row>
        <row r="252">
          <cell r="E252" t="str">
            <v>C-SWBox2-1方出25mm</v>
          </cell>
          <cell r="F252" t="str">
            <v>個</v>
          </cell>
          <cell r="H252">
            <v>1020</v>
          </cell>
          <cell r="J252">
            <v>1020</v>
          </cell>
          <cell r="L252">
            <v>1020</v>
          </cell>
          <cell r="N252">
            <v>1020</v>
          </cell>
          <cell r="P252">
            <v>1020</v>
          </cell>
          <cell r="R252">
            <v>1020</v>
          </cell>
          <cell r="T252">
            <v>1020</v>
          </cell>
          <cell r="V252">
            <v>1020</v>
          </cell>
          <cell r="X252">
            <v>1020</v>
          </cell>
          <cell r="Z252">
            <v>1020</v>
          </cell>
          <cell r="AD252">
            <v>0.1</v>
          </cell>
        </row>
        <row r="253">
          <cell r="E253" t="str">
            <v>C-SWBox3-1方出25mm</v>
          </cell>
          <cell r="F253" t="str">
            <v>個</v>
          </cell>
          <cell r="H253">
            <v>1610</v>
          </cell>
          <cell r="J253">
            <v>1610</v>
          </cell>
          <cell r="L253">
            <v>1610</v>
          </cell>
          <cell r="N253">
            <v>1610</v>
          </cell>
          <cell r="P253">
            <v>1610</v>
          </cell>
          <cell r="R253">
            <v>1610</v>
          </cell>
          <cell r="T253">
            <v>1610</v>
          </cell>
          <cell r="V253">
            <v>1610</v>
          </cell>
          <cell r="X253">
            <v>1610</v>
          </cell>
          <cell r="Z253">
            <v>1610</v>
          </cell>
          <cell r="AD253">
            <v>0.1</v>
          </cell>
        </row>
        <row r="254">
          <cell r="E254" t="str">
            <v>C-SWBox1-1方出31mm</v>
          </cell>
          <cell r="F254" t="str">
            <v>個</v>
          </cell>
          <cell r="H254">
            <v>792</v>
          </cell>
          <cell r="J254">
            <v>792</v>
          </cell>
          <cell r="L254">
            <v>792</v>
          </cell>
          <cell r="N254">
            <v>792</v>
          </cell>
          <cell r="P254">
            <v>792</v>
          </cell>
          <cell r="R254">
            <v>792</v>
          </cell>
          <cell r="T254">
            <v>792</v>
          </cell>
          <cell r="V254">
            <v>792</v>
          </cell>
          <cell r="X254">
            <v>792</v>
          </cell>
          <cell r="Z254">
            <v>792</v>
          </cell>
          <cell r="AD254">
            <v>0.1</v>
          </cell>
        </row>
        <row r="255">
          <cell r="E255" t="str">
            <v>C-SWBox1-2方出31mm</v>
          </cell>
          <cell r="F255" t="str">
            <v>個</v>
          </cell>
          <cell r="H255">
            <v>990</v>
          </cell>
          <cell r="J255">
            <v>990</v>
          </cell>
          <cell r="L255">
            <v>990</v>
          </cell>
          <cell r="N255">
            <v>990</v>
          </cell>
          <cell r="P255">
            <v>990</v>
          </cell>
          <cell r="R255">
            <v>990</v>
          </cell>
          <cell r="T255">
            <v>990</v>
          </cell>
          <cell r="V255">
            <v>990</v>
          </cell>
          <cell r="X255">
            <v>990</v>
          </cell>
          <cell r="Z255">
            <v>990</v>
          </cell>
          <cell r="AD255">
            <v>0.1</v>
          </cell>
        </row>
        <row r="256">
          <cell r="E256" t="str">
            <v>C-SWBox2-1方出31mm</v>
          </cell>
          <cell r="F256" t="str">
            <v>個</v>
          </cell>
          <cell r="H256">
            <v>1680</v>
          </cell>
          <cell r="J256">
            <v>1680</v>
          </cell>
          <cell r="L256">
            <v>1680</v>
          </cell>
          <cell r="N256">
            <v>1680</v>
          </cell>
          <cell r="P256">
            <v>1680</v>
          </cell>
          <cell r="R256">
            <v>1680</v>
          </cell>
          <cell r="T256">
            <v>1680</v>
          </cell>
          <cell r="V256">
            <v>1680</v>
          </cell>
          <cell r="X256">
            <v>1680</v>
          </cell>
          <cell r="Z256">
            <v>1680</v>
          </cell>
          <cell r="AD256">
            <v>0.1</v>
          </cell>
        </row>
        <row r="257">
          <cell r="E257" t="str">
            <v>C-SWBox3-1方出31mm</v>
          </cell>
          <cell r="F257" t="str">
            <v>個</v>
          </cell>
          <cell r="H257">
            <v>1810</v>
          </cell>
          <cell r="J257">
            <v>1810</v>
          </cell>
          <cell r="L257">
            <v>1810</v>
          </cell>
          <cell r="N257">
            <v>1810</v>
          </cell>
          <cell r="P257">
            <v>1810</v>
          </cell>
          <cell r="R257">
            <v>1810</v>
          </cell>
          <cell r="T257">
            <v>1810</v>
          </cell>
          <cell r="V257">
            <v>1810</v>
          </cell>
          <cell r="X257">
            <v>1810</v>
          </cell>
          <cell r="Z257">
            <v>1810</v>
          </cell>
          <cell r="AD257">
            <v>0.1</v>
          </cell>
        </row>
        <row r="258">
          <cell r="E258" t="str">
            <v>E-丸Box1方出19mm</v>
          </cell>
          <cell r="F258" t="str">
            <v>個</v>
          </cell>
          <cell r="H258">
            <v>393</v>
          </cell>
          <cell r="J258">
            <v>393</v>
          </cell>
          <cell r="L258">
            <v>393</v>
          </cell>
          <cell r="N258">
            <v>393</v>
          </cell>
          <cell r="P258">
            <v>393</v>
          </cell>
          <cell r="R258">
            <v>393</v>
          </cell>
          <cell r="T258">
            <v>393</v>
          </cell>
          <cell r="V258">
            <v>393</v>
          </cell>
          <cell r="X258">
            <v>393</v>
          </cell>
          <cell r="Z258">
            <v>393</v>
          </cell>
          <cell r="AD258">
            <v>0.1</v>
          </cell>
        </row>
        <row r="259">
          <cell r="E259" t="str">
            <v>E-丸Box2方出19mm</v>
          </cell>
          <cell r="F259" t="str">
            <v>個</v>
          </cell>
          <cell r="H259">
            <v>441</v>
          </cell>
          <cell r="J259">
            <v>441</v>
          </cell>
          <cell r="L259">
            <v>441</v>
          </cell>
          <cell r="N259">
            <v>441</v>
          </cell>
          <cell r="P259">
            <v>441</v>
          </cell>
          <cell r="R259">
            <v>441</v>
          </cell>
          <cell r="T259">
            <v>441</v>
          </cell>
          <cell r="V259">
            <v>441</v>
          </cell>
          <cell r="X259">
            <v>441</v>
          </cell>
          <cell r="Z259">
            <v>441</v>
          </cell>
          <cell r="AD259">
            <v>0.1</v>
          </cell>
        </row>
        <row r="260">
          <cell r="E260" t="str">
            <v>E-丸Box3方出19mm</v>
          </cell>
          <cell r="F260" t="str">
            <v>個</v>
          </cell>
          <cell r="H260">
            <v>462</v>
          </cell>
          <cell r="J260">
            <v>462</v>
          </cell>
          <cell r="L260">
            <v>462</v>
          </cell>
          <cell r="N260">
            <v>462</v>
          </cell>
          <cell r="P260">
            <v>462</v>
          </cell>
          <cell r="R260">
            <v>462</v>
          </cell>
          <cell r="T260">
            <v>462</v>
          </cell>
          <cell r="V260">
            <v>462</v>
          </cell>
          <cell r="X260">
            <v>462</v>
          </cell>
          <cell r="Z260">
            <v>462</v>
          </cell>
          <cell r="AD260">
            <v>0.1</v>
          </cell>
        </row>
        <row r="261">
          <cell r="E261" t="str">
            <v>E-丸Box4方出19mm</v>
          </cell>
          <cell r="F261" t="str">
            <v>個</v>
          </cell>
          <cell r="H261">
            <v>555</v>
          </cell>
          <cell r="J261">
            <v>555</v>
          </cell>
          <cell r="L261">
            <v>555</v>
          </cell>
          <cell r="N261">
            <v>555</v>
          </cell>
          <cell r="P261">
            <v>555</v>
          </cell>
          <cell r="R261">
            <v>555</v>
          </cell>
          <cell r="T261">
            <v>555</v>
          </cell>
          <cell r="V261">
            <v>555</v>
          </cell>
          <cell r="X261">
            <v>555</v>
          </cell>
          <cell r="Z261">
            <v>555</v>
          </cell>
          <cell r="AD261">
            <v>0.1</v>
          </cell>
        </row>
        <row r="262">
          <cell r="E262" t="str">
            <v>E-丸Box1方出25mm</v>
          </cell>
          <cell r="F262" t="str">
            <v>個</v>
          </cell>
          <cell r="H262">
            <v>492</v>
          </cell>
          <cell r="J262">
            <v>492</v>
          </cell>
          <cell r="L262">
            <v>492</v>
          </cell>
          <cell r="N262">
            <v>492</v>
          </cell>
          <cell r="P262">
            <v>492</v>
          </cell>
          <cell r="R262">
            <v>492</v>
          </cell>
          <cell r="T262">
            <v>492</v>
          </cell>
          <cell r="V262">
            <v>492</v>
          </cell>
          <cell r="X262">
            <v>492</v>
          </cell>
          <cell r="Z262">
            <v>492</v>
          </cell>
          <cell r="AD262">
            <v>0.1</v>
          </cell>
        </row>
        <row r="263">
          <cell r="E263" t="str">
            <v>E-丸Box2方出25mm</v>
          </cell>
          <cell r="F263" t="str">
            <v>個</v>
          </cell>
          <cell r="H263">
            <v>555</v>
          </cell>
          <cell r="J263">
            <v>555</v>
          </cell>
          <cell r="L263">
            <v>555</v>
          </cell>
          <cell r="N263">
            <v>555</v>
          </cell>
          <cell r="P263">
            <v>555</v>
          </cell>
          <cell r="R263">
            <v>555</v>
          </cell>
          <cell r="T263">
            <v>555</v>
          </cell>
          <cell r="V263">
            <v>555</v>
          </cell>
          <cell r="X263">
            <v>555</v>
          </cell>
          <cell r="Z263">
            <v>555</v>
          </cell>
          <cell r="AD263">
            <v>0.1</v>
          </cell>
        </row>
        <row r="264">
          <cell r="E264" t="str">
            <v>E-丸Box3方出25mm</v>
          </cell>
          <cell r="F264" t="str">
            <v>個</v>
          </cell>
          <cell r="H264">
            <v>600</v>
          </cell>
          <cell r="J264">
            <v>600</v>
          </cell>
          <cell r="L264">
            <v>600</v>
          </cell>
          <cell r="N264">
            <v>600</v>
          </cell>
          <cell r="P264">
            <v>600</v>
          </cell>
          <cell r="R264">
            <v>600</v>
          </cell>
          <cell r="T264">
            <v>600</v>
          </cell>
          <cell r="V264">
            <v>600</v>
          </cell>
          <cell r="X264">
            <v>600</v>
          </cell>
          <cell r="Z264">
            <v>600</v>
          </cell>
          <cell r="AD264">
            <v>0.1</v>
          </cell>
        </row>
        <row r="265">
          <cell r="E265" t="str">
            <v>E-丸Box4方出25mm</v>
          </cell>
          <cell r="F265" t="str">
            <v>個</v>
          </cell>
          <cell r="H265">
            <v>690</v>
          </cell>
          <cell r="J265">
            <v>690</v>
          </cell>
          <cell r="L265">
            <v>690</v>
          </cell>
          <cell r="N265">
            <v>690</v>
          </cell>
          <cell r="P265">
            <v>690</v>
          </cell>
          <cell r="R265">
            <v>690</v>
          </cell>
          <cell r="T265">
            <v>690</v>
          </cell>
          <cell r="V265">
            <v>690</v>
          </cell>
          <cell r="X265">
            <v>690</v>
          </cell>
          <cell r="Z265">
            <v>690</v>
          </cell>
          <cell r="AD265">
            <v>0.1</v>
          </cell>
        </row>
        <row r="266">
          <cell r="E266" t="str">
            <v>E-丸Box1方出31mm</v>
          </cell>
          <cell r="F266" t="str">
            <v>個</v>
          </cell>
          <cell r="H266">
            <v>690</v>
          </cell>
          <cell r="J266">
            <v>690</v>
          </cell>
          <cell r="L266">
            <v>690</v>
          </cell>
          <cell r="N266">
            <v>690</v>
          </cell>
          <cell r="P266">
            <v>690</v>
          </cell>
          <cell r="R266">
            <v>690</v>
          </cell>
          <cell r="T266">
            <v>690</v>
          </cell>
          <cell r="V266">
            <v>690</v>
          </cell>
          <cell r="X266">
            <v>690</v>
          </cell>
          <cell r="Z266">
            <v>690</v>
          </cell>
          <cell r="AD266">
            <v>0.1</v>
          </cell>
        </row>
        <row r="267">
          <cell r="E267" t="str">
            <v>E-丸Box2方出31mm</v>
          </cell>
          <cell r="F267" t="str">
            <v>個</v>
          </cell>
          <cell r="H267">
            <v>774</v>
          </cell>
          <cell r="J267">
            <v>774</v>
          </cell>
          <cell r="L267">
            <v>774</v>
          </cell>
          <cell r="N267">
            <v>774</v>
          </cell>
          <cell r="P267">
            <v>774</v>
          </cell>
          <cell r="R267">
            <v>774</v>
          </cell>
          <cell r="T267">
            <v>774</v>
          </cell>
          <cell r="V267">
            <v>774</v>
          </cell>
          <cell r="X267">
            <v>774</v>
          </cell>
          <cell r="Z267">
            <v>774</v>
          </cell>
          <cell r="AD267">
            <v>0.1</v>
          </cell>
        </row>
        <row r="268">
          <cell r="E268" t="str">
            <v>E-丸Box3方出31mm</v>
          </cell>
          <cell r="F268" t="str">
            <v>個</v>
          </cell>
          <cell r="H268">
            <v>852</v>
          </cell>
          <cell r="J268">
            <v>852</v>
          </cell>
          <cell r="L268">
            <v>852</v>
          </cell>
          <cell r="N268">
            <v>852</v>
          </cell>
          <cell r="P268">
            <v>852</v>
          </cell>
          <cell r="R268">
            <v>852</v>
          </cell>
          <cell r="T268">
            <v>852</v>
          </cell>
          <cell r="V268">
            <v>852</v>
          </cell>
          <cell r="X268">
            <v>852</v>
          </cell>
          <cell r="Z268">
            <v>852</v>
          </cell>
          <cell r="AD268">
            <v>0.1</v>
          </cell>
        </row>
        <row r="269">
          <cell r="E269" t="str">
            <v>E-丸Box4方出31mm</v>
          </cell>
          <cell r="F269" t="str">
            <v>個</v>
          </cell>
          <cell r="H269">
            <v>984</v>
          </cell>
          <cell r="J269">
            <v>984</v>
          </cell>
          <cell r="L269">
            <v>984</v>
          </cell>
          <cell r="N269">
            <v>984</v>
          </cell>
          <cell r="P269">
            <v>984</v>
          </cell>
          <cell r="R269">
            <v>984</v>
          </cell>
          <cell r="T269">
            <v>984</v>
          </cell>
          <cell r="V269">
            <v>984</v>
          </cell>
          <cell r="X269">
            <v>984</v>
          </cell>
          <cell r="Z269">
            <v>984</v>
          </cell>
          <cell r="AD269">
            <v>0.1</v>
          </cell>
        </row>
        <row r="270">
          <cell r="E270" t="str">
            <v>E-丸Box1方出39mm</v>
          </cell>
          <cell r="F270" t="str">
            <v>個</v>
          </cell>
          <cell r="H270">
            <v>1050</v>
          </cell>
          <cell r="J270">
            <v>1050</v>
          </cell>
          <cell r="L270">
            <v>1050</v>
          </cell>
          <cell r="N270">
            <v>1050</v>
          </cell>
          <cell r="P270">
            <v>1050</v>
          </cell>
          <cell r="R270">
            <v>1050</v>
          </cell>
          <cell r="T270">
            <v>1050</v>
          </cell>
          <cell r="V270">
            <v>1050</v>
          </cell>
          <cell r="X270">
            <v>1050</v>
          </cell>
          <cell r="Z270">
            <v>1050</v>
          </cell>
          <cell r="AD270">
            <v>0.1</v>
          </cell>
        </row>
        <row r="271">
          <cell r="E271" t="str">
            <v>E-丸Box2方出39mm</v>
          </cell>
          <cell r="F271" t="str">
            <v>個</v>
          </cell>
          <cell r="H271">
            <v>1240</v>
          </cell>
          <cell r="J271">
            <v>1240</v>
          </cell>
          <cell r="L271">
            <v>1240</v>
          </cell>
          <cell r="N271">
            <v>1240</v>
          </cell>
          <cell r="P271">
            <v>1240</v>
          </cell>
          <cell r="R271">
            <v>1240</v>
          </cell>
          <cell r="T271">
            <v>1240</v>
          </cell>
          <cell r="V271">
            <v>1240</v>
          </cell>
          <cell r="X271">
            <v>1240</v>
          </cell>
          <cell r="Z271">
            <v>1240</v>
          </cell>
          <cell r="AD271">
            <v>0.1</v>
          </cell>
        </row>
        <row r="272">
          <cell r="E272" t="str">
            <v>E-丸Box3方出39mm</v>
          </cell>
          <cell r="F272" t="str">
            <v>個</v>
          </cell>
          <cell r="H272">
            <v>1410</v>
          </cell>
          <cell r="J272">
            <v>1410</v>
          </cell>
          <cell r="L272">
            <v>1410</v>
          </cell>
          <cell r="N272">
            <v>1410</v>
          </cell>
          <cell r="P272">
            <v>1410</v>
          </cell>
          <cell r="R272">
            <v>1410</v>
          </cell>
          <cell r="T272">
            <v>1410</v>
          </cell>
          <cell r="V272">
            <v>1410</v>
          </cell>
          <cell r="X272">
            <v>1410</v>
          </cell>
          <cell r="Z272">
            <v>1410</v>
          </cell>
          <cell r="AD272">
            <v>0.1</v>
          </cell>
        </row>
        <row r="273">
          <cell r="E273" t="str">
            <v>E-丸Box4方出39mm</v>
          </cell>
          <cell r="F273" t="str">
            <v>個</v>
          </cell>
          <cell r="H273">
            <v>1580</v>
          </cell>
          <cell r="J273">
            <v>1580</v>
          </cell>
          <cell r="L273">
            <v>1580</v>
          </cell>
          <cell r="N273">
            <v>1580</v>
          </cell>
          <cell r="P273">
            <v>1580</v>
          </cell>
          <cell r="R273">
            <v>1580</v>
          </cell>
          <cell r="T273">
            <v>1580</v>
          </cell>
          <cell r="V273">
            <v>1580</v>
          </cell>
          <cell r="X273">
            <v>1580</v>
          </cell>
          <cell r="Z273">
            <v>1580</v>
          </cell>
          <cell r="AD273">
            <v>0.1</v>
          </cell>
        </row>
        <row r="274">
          <cell r="E274" t="str">
            <v>E-丸Box1方出51mm</v>
          </cell>
          <cell r="F274" t="str">
            <v>個</v>
          </cell>
          <cell r="H274">
            <v>1550</v>
          </cell>
          <cell r="J274">
            <v>1550</v>
          </cell>
          <cell r="L274">
            <v>1550</v>
          </cell>
          <cell r="N274">
            <v>1550</v>
          </cell>
          <cell r="P274">
            <v>1550</v>
          </cell>
          <cell r="R274">
            <v>1550</v>
          </cell>
          <cell r="T274">
            <v>1550</v>
          </cell>
          <cell r="V274">
            <v>1550</v>
          </cell>
          <cell r="X274">
            <v>1550</v>
          </cell>
          <cell r="Z274">
            <v>1550</v>
          </cell>
          <cell r="AD274">
            <v>0.1</v>
          </cell>
        </row>
        <row r="275">
          <cell r="E275" t="str">
            <v>E-丸Box2方出51mm</v>
          </cell>
          <cell r="F275" t="str">
            <v>個</v>
          </cell>
          <cell r="H275">
            <v>1800</v>
          </cell>
          <cell r="J275">
            <v>1800</v>
          </cell>
          <cell r="L275">
            <v>1800</v>
          </cell>
          <cell r="N275">
            <v>1800</v>
          </cell>
          <cell r="P275">
            <v>1800</v>
          </cell>
          <cell r="R275">
            <v>1800</v>
          </cell>
          <cell r="T275">
            <v>1800</v>
          </cell>
          <cell r="V275">
            <v>1800</v>
          </cell>
          <cell r="X275">
            <v>1800</v>
          </cell>
          <cell r="Z275">
            <v>1800</v>
          </cell>
          <cell r="AD275">
            <v>0.1</v>
          </cell>
        </row>
        <row r="276">
          <cell r="E276" t="str">
            <v>E-丸Box3方出51mm</v>
          </cell>
          <cell r="F276" t="str">
            <v>個</v>
          </cell>
          <cell r="H276">
            <v>1890</v>
          </cell>
          <cell r="J276">
            <v>1890</v>
          </cell>
          <cell r="L276">
            <v>1890</v>
          </cell>
          <cell r="N276">
            <v>1890</v>
          </cell>
          <cell r="P276">
            <v>1890</v>
          </cell>
          <cell r="R276">
            <v>1890</v>
          </cell>
          <cell r="T276">
            <v>1890</v>
          </cell>
          <cell r="V276">
            <v>1890</v>
          </cell>
          <cell r="X276">
            <v>1890</v>
          </cell>
          <cell r="Z276">
            <v>1890</v>
          </cell>
          <cell r="AD276">
            <v>0.1</v>
          </cell>
        </row>
        <row r="277">
          <cell r="E277" t="str">
            <v>E-丸Box4方出51mm</v>
          </cell>
          <cell r="F277" t="str">
            <v>個</v>
          </cell>
          <cell r="H277">
            <v>2050</v>
          </cell>
          <cell r="J277">
            <v>2050</v>
          </cell>
          <cell r="L277">
            <v>2050</v>
          </cell>
          <cell r="N277">
            <v>2050</v>
          </cell>
          <cell r="P277">
            <v>2050</v>
          </cell>
          <cell r="R277">
            <v>2050</v>
          </cell>
          <cell r="T277">
            <v>2050</v>
          </cell>
          <cell r="V277">
            <v>2050</v>
          </cell>
          <cell r="X277">
            <v>2050</v>
          </cell>
          <cell r="Z277">
            <v>2050</v>
          </cell>
          <cell r="AD277">
            <v>0.1</v>
          </cell>
        </row>
        <row r="278">
          <cell r="E278" t="str">
            <v>E-SWBox1-1方出19mm</v>
          </cell>
          <cell r="F278" t="str">
            <v>個</v>
          </cell>
          <cell r="H278">
            <v>441</v>
          </cell>
          <cell r="J278">
            <v>441</v>
          </cell>
          <cell r="L278">
            <v>441</v>
          </cell>
          <cell r="N278">
            <v>441</v>
          </cell>
          <cell r="P278">
            <v>441</v>
          </cell>
          <cell r="R278">
            <v>441</v>
          </cell>
          <cell r="T278">
            <v>441</v>
          </cell>
          <cell r="V278">
            <v>441</v>
          </cell>
          <cell r="X278">
            <v>441</v>
          </cell>
          <cell r="Z278">
            <v>441</v>
          </cell>
          <cell r="AD278">
            <v>0.1</v>
          </cell>
        </row>
        <row r="279">
          <cell r="E279" t="str">
            <v>E-SWBox1-2方出19mm</v>
          </cell>
          <cell r="F279" t="str">
            <v>個</v>
          </cell>
          <cell r="H279">
            <v>477</v>
          </cell>
          <cell r="J279">
            <v>477</v>
          </cell>
          <cell r="L279">
            <v>477</v>
          </cell>
          <cell r="N279">
            <v>477</v>
          </cell>
          <cell r="P279">
            <v>477</v>
          </cell>
          <cell r="R279">
            <v>477</v>
          </cell>
          <cell r="T279">
            <v>477</v>
          </cell>
          <cell r="V279">
            <v>477</v>
          </cell>
          <cell r="X279">
            <v>477</v>
          </cell>
          <cell r="Z279">
            <v>477</v>
          </cell>
          <cell r="AD279">
            <v>0.1</v>
          </cell>
        </row>
        <row r="280">
          <cell r="E280" t="str">
            <v>E-SWBox2-1方出19mm</v>
          </cell>
          <cell r="F280" t="str">
            <v>個</v>
          </cell>
          <cell r="H280">
            <v>816</v>
          </cell>
          <cell r="J280">
            <v>816</v>
          </cell>
          <cell r="L280">
            <v>816</v>
          </cell>
          <cell r="N280">
            <v>816</v>
          </cell>
          <cell r="P280">
            <v>816</v>
          </cell>
          <cell r="R280">
            <v>816</v>
          </cell>
          <cell r="T280">
            <v>816</v>
          </cell>
          <cell r="V280">
            <v>816</v>
          </cell>
          <cell r="X280">
            <v>816</v>
          </cell>
          <cell r="Z280">
            <v>816</v>
          </cell>
          <cell r="AD280">
            <v>0.1</v>
          </cell>
        </row>
        <row r="281">
          <cell r="E281" t="str">
            <v>E-SWBox3-1方出19mm</v>
          </cell>
          <cell r="F281" t="str">
            <v>個</v>
          </cell>
          <cell r="H281">
            <v>1410</v>
          </cell>
          <cell r="J281">
            <v>1410</v>
          </cell>
          <cell r="L281">
            <v>1410</v>
          </cell>
          <cell r="N281">
            <v>1410</v>
          </cell>
          <cell r="P281">
            <v>1410</v>
          </cell>
          <cell r="R281">
            <v>1410</v>
          </cell>
          <cell r="T281">
            <v>1410</v>
          </cell>
          <cell r="V281">
            <v>1410</v>
          </cell>
          <cell r="X281">
            <v>1410</v>
          </cell>
          <cell r="Z281">
            <v>1410</v>
          </cell>
          <cell r="AD281">
            <v>0.1</v>
          </cell>
        </row>
        <row r="282">
          <cell r="E282" t="str">
            <v>E-SWBox1-1方出25mm</v>
          </cell>
          <cell r="F282" t="str">
            <v>個</v>
          </cell>
          <cell r="H282">
            <v>555</v>
          </cell>
          <cell r="J282">
            <v>555</v>
          </cell>
          <cell r="L282">
            <v>555</v>
          </cell>
          <cell r="N282">
            <v>555</v>
          </cell>
          <cell r="P282">
            <v>555</v>
          </cell>
          <cell r="R282">
            <v>555</v>
          </cell>
          <cell r="T282">
            <v>555</v>
          </cell>
          <cell r="V282">
            <v>555</v>
          </cell>
          <cell r="X282">
            <v>555</v>
          </cell>
          <cell r="Z282">
            <v>555</v>
          </cell>
          <cell r="AD282">
            <v>0.1</v>
          </cell>
        </row>
        <row r="283">
          <cell r="E283" t="str">
            <v>E-SWBox1-2方出25mm</v>
          </cell>
          <cell r="F283" t="str">
            <v>個</v>
          </cell>
          <cell r="H283">
            <v>684</v>
          </cell>
          <cell r="J283">
            <v>684</v>
          </cell>
          <cell r="L283">
            <v>684</v>
          </cell>
          <cell r="N283">
            <v>684</v>
          </cell>
          <cell r="P283">
            <v>684</v>
          </cell>
          <cell r="R283">
            <v>684</v>
          </cell>
          <cell r="T283">
            <v>684</v>
          </cell>
          <cell r="V283">
            <v>684</v>
          </cell>
          <cell r="X283">
            <v>684</v>
          </cell>
          <cell r="Z283">
            <v>684</v>
          </cell>
          <cell r="AD283">
            <v>0.1</v>
          </cell>
        </row>
        <row r="284">
          <cell r="E284" t="str">
            <v>E-SWBox2-1方出25mm</v>
          </cell>
          <cell r="F284" t="str">
            <v>個</v>
          </cell>
          <cell r="H284">
            <v>1020</v>
          </cell>
          <cell r="J284">
            <v>1020</v>
          </cell>
          <cell r="L284">
            <v>1020</v>
          </cell>
          <cell r="N284">
            <v>1020</v>
          </cell>
          <cell r="P284">
            <v>1020</v>
          </cell>
          <cell r="R284">
            <v>1020</v>
          </cell>
          <cell r="T284">
            <v>1020</v>
          </cell>
          <cell r="V284">
            <v>1020</v>
          </cell>
          <cell r="X284">
            <v>1020</v>
          </cell>
          <cell r="Z284">
            <v>1020</v>
          </cell>
          <cell r="AD284">
            <v>0.1</v>
          </cell>
        </row>
        <row r="285">
          <cell r="E285" t="str">
            <v>E-SWBox3-1方出25mm</v>
          </cell>
          <cell r="F285" t="str">
            <v>個</v>
          </cell>
          <cell r="H285">
            <v>1610</v>
          </cell>
          <cell r="J285">
            <v>1610</v>
          </cell>
          <cell r="L285">
            <v>1610</v>
          </cell>
          <cell r="N285">
            <v>1610</v>
          </cell>
          <cell r="P285">
            <v>1610</v>
          </cell>
          <cell r="R285">
            <v>1610</v>
          </cell>
          <cell r="T285">
            <v>1610</v>
          </cell>
          <cell r="V285">
            <v>1610</v>
          </cell>
          <cell r="X285">
            <v>1610</v>
          </cell>
          <cell r="Z285">
            <v>1610</v>
          </cell>
          <cell r="AD285">
            <v>0.1</v>
          </cell>
        </row>
        <row r="286">
          <cell r="E286" t="str">
            <v>E-SWBox1-1方出31mm</v>
          </cell>
          <cell r="F286" t="str">
            <v>個</v>
          </cell>
          <cell r="H286">
            <v>792</v>
          </cell>
          <cell r="J286">
            <v>792</v>
          </cell>
          <cell r="L286">
            <v>792</v>
          </cell>
          <cell r="N286">
            <v>792</v>
          </cell>
          <cell r="P286">
            <v>792</v>
          </cell>
          <cell r="R286">
            <v>792</v>
          </cell>
          <cell r="T286">
            <v>792</v>
          </cell>
          <cell r="V286">
            <v>792</v>
          </cell>
          <cell r="X286">
            <v>792</v>
          </cell>
          <cell r="Z286">
            <v>792</v>
          </cell>
          <cell r="AD286">
            <v>0.1</v>
          </cell>
        </row>
        <row r="287">
          <cell r="E287" t="str">
            <v>E-SWBox1-2方出31mm</v>
          </cell>
          <cell r="F287" t="str">
            <v>個</v>
          </cell>
          <cell r="H287">
            <v>990</v>
          </cell>
          <cell r="J287">
            <v>990</v>
          </cell>
          <cell r="L287">
            <v>990</v>
          </cell>
          <cell r="N287">
            <v>990</v>
          </cell>
          <cell r="P287">
            <v>990</v>
          </cell>
          <cell r="R287">
            <v>990</v>
          </cell>
          <cell r="T287">
            <v>990</v>
          </cell>
          <cell r="V287">
            <v>990</v>
          </cell>
          <cell r="X287">
            <v>990</v>
          </cell>
          <cell r="Z287">
            <v>990</v>
          </cell>
          <cell r="AD287">
            <v>0.1</v>
          </cell>
        </row>
        <row r="288">
          <cell r="E288" t="str">
            <v>E-SWBox2-1方出31mm</v>
          </cell>
          <cell r="F288" t="str">
            <v>個</v>
          </cell>
          <cell r="H288">
            <v>1680</v>
          </cell>
          <cell r="J288">
            <v>1680</v>
          </cell>
          <cell r="L288">
            <v>1680</v>
          </cell>
          <cell r="N288">
            <v>1680</v>
          </cell>
          <cell r="P288">
            <v>1680</v>
          </cell>
          <cell r="R288">
            <v>1680</v>
          </cell>
          <cell r="T288">
            <v>1680</v>
          </cell>
          <cell r="V288">
            <v>1680</v>
          </cell>
          <cell r="X288">
            <v>1680</v>
          </cell>
          <cell r="Z288">
            <v>1680</v>
          </cell>
          <cell r="AD288">
            <v>0.1</v>
          </cell>
        </row>
        <row r="289">
          <cell r="E289" t="str">
            <v>E-SWBox3-1方出31mm</v>
          </cell>
          <cell r="F289" t="str">
            <v>個</v>
          </cell>
          <cell r="H289">
            <v>1810</v>
          </cell>
          <cell r="J289">
            <v>1810</v>
          </cell>
          <cell r="L289">
            <v>1810</v>
          </cell>
          <cell r="N289">
            <v>1810</v>
          </cell>
          <cell r="P289">
            <v>1810</v>
          </cell>
          <cell r="R289">
            <v>1810</v>
          </cell>
          <cell r="T289">
            <v>1810</v>
          </cell>
          <cell r="V289">
            <v>1810</v>
          </cell>
          <cell r="X289">
            <v>1810</v>
          </cell>
          <cell r="Z289">
            <v>1810</v>
          </cell>
          <cell r="AD289">
            <v>0.1</v>
          </cell>
        </row>
        <row r="290">
          <cell r="E290" t="str">
            <v>G-丸Box1方出16mm</v>
          </cell>
          <cell r="F290" t="str">
            <v>個</v>
          </cell>
          <cell r="H290">
            <v>338</v>
          </cell>
          <cell r="J290">
            <v>338</v>
          </cell>
          <cell r="L290">
            <v>338</v>
          </cell>
          <cell r="N290">
            <v>338</v>
          </cell>
          <cell r="P290">
            <v>338</v>
          </cell>
          <cell r="R290">
            <v>338</v>
          </cell>
          <cell r="T290">
            <v>338</v>
          </cell>
          <cell r="V290">
            <v>338</v>
          </cell>
          <cell r="X290">
            <v>338</v>
          </cell>
          <cell r="Z290">
            <v>338</v>
          </cell>
          <cell r="AD290">
            <v>0.1</v>
          </cell>
        </row>
        <row r="291">
          <cell r="E291" t="str">
            <v>G-丸Box2方出16mm</v>
          </cell>
          <cell r="F291" t="str">
            <v>個</v>
          </cell>
          <cell r="H291">
            <v>377</v>
          </cell>
          <cell r="J291">
            <v>377</v>
          </cell>
          <cell r="L291">
            <v>377</v>
          </cell>
          <cell r="N291">
            <v>377</v>
          </cell>
          <cell r="P291">
            <v>377</v>
          </cell>
          <cell r="R291">
            <v>377</v>
          </cell>
          <cell r="T291">
            <v>377</v>
          </cell>
          <cell r="V291">
            <v>377</v>
          </cell>
          <cell r="X291">
            <v>377</v>
          </cell>
          <cell r="Z291">
            <v>377</v>
          </cell>
          <cell r="AD291">
            <v>0.1</v>
          </cell>
        </row>
        <row r="292">
          <cell r="E292" t="str">
            <v>G丸Box3方出16mm</v>
          </cell>
          <cell r="F292" t="str">
            <v>個</v>
          </cell>
          <cell r="H292">
            <v>392</v>
          </cell>
          <cell r="J292">
            <v>392</v>
          </cell>
          <cell r="L292">
            <v>392</v>
          </cell>
          <cell r="N292">
            <v>392</v>
          </cell>
          <cell r="P292">
            <v>392</v>
          </cell>
          <cell r="R292">
            <v>392</v>
          </cell>
          <cell r="T292">
            <v>392</v>
          </cell>
          <cell r="V292">
            <v>392</v>
          </cell>
          <cell r="X292">
            <v>392</v>
          </cell>
          <cell r="Z292">
            <v>392</v>
          </cell>
          <cell r="AD292">
            <v>0.1</v>
          </cell>
        </row>
        <row r="293">
          <cell r="E293" t="str">
            <v>G-丸Box4方出16mm</v>
          </cell>
          <cell r="F293" t="str">
            <v>個</v>
          </cell>
          <cell r="H293">
            <v>453</v>
          </cell>
          <cell r="J293">
            <v>453</v>
          </cell>
          <cell r="L293">
            <v>453</v>
          </cell>
          <cell r="N293">
            <v>453</v>
          </cell>
          <cell r="P293">
            <v>453</v>
          </cell>
          <cell r="R293">
            <v>453</v>
          </cell>
          <cell r="T293">
            <v>453</v>
          </cell>
          <cell r="V293">
            <v>453</v>
          </cell>
          <cell r="X293">
            <v>453</v>
          </cell>
          <cell r="Z293">
            <v>453</v>
          </cell>
          <cell r="AD293">
            <v>0.1</v>
          </cell>
        </row>
        <row r="294">
          <cell r="E294" t="str">
            <v>G-丸Box1方出22mm</v>
          </cell>
          <cell r="F294" t="str">
            <v>個</v>
          </cell>
          <cell r="H294">
            <v>404</v>
          </cell>
          <cell r="J294">
            <v>404</v>
          </cell>
          <cell r="L294">
            <v>404</v>
          </cell>
          <cell r="N294">
            <v>404</v>
          </cell>
          <cell r="P294">
            <v>404</v>
          </cell>
          <cell r="R294">
            <v>404</v>
          </cell>
          <cell r="T294">
            <v>404</v>
          </cell>
          <cell r="V294">
            <v>404</v>
          </cell>
          <cell r="X294">
            <v>404</v>
          </cell>
          <cell r="Z294">
            <v>404</v>
          </cell>
          <cell r="AD294">
            <v>0.1</v>
          </cell>
        </row>
        <row r="295">
          <cell r="E295" t="str">
            <v>G-丸Box2方出22mm</v>
          </cell>
          <cell r="F295" t="str">
            <v>個</v>
          </cell>
          <cell r="H295">
            <v>453</v>
          </cell>
          <cell r="J295">
            <v>453</v>
          </cell>
          <cell r="L295">
            <v>453</v>
          </cell>
          <cell r="N295">
            <v>453</v>
          </cell>
          <cell r="P295">
            <v>453</v>
          </cell>
          <cell r="R295">
            <v>453</v>
          </cell>
          <cell r="T295">
            <v>453</v>
          </cell>
          <cell r="V295">
            <v>453</v>
          </cell>
          <cell r="X295">
            <v>453</v>
          </cell>
          <cell r="Z295">
            <v>453</v>
          </cell>
          <cell r="AD295">
            <v>0.1</v>
          </cell>
        </row>
        <row r="296">
          <cell r="E296" t="str">
            <v>G-丸Box3方出22mm</v>
          </cell>
          <cell r="F296" t="str">
            <v>個</v>
          </cell>
          <cell r="H296">
            <v>494</v>
          </cell>
          <cell r="J296">
            <v>494</v>
          </cell>
          <cell r="L296">
            <v>494</v>
          </cell>
          <cell r="N296">
            <v>494</v>
          </cell>
          <cell r="P296">
            <v>494</v>
          </cell>
          <cell r="R296">
            <v>494</v>
          </cell>
          <cell r="T296">
            <v>494</v>
          </cell>
          <cell r="V296">
            <v>494</v>
          </cell>
          <cell r="X296">
            <v>494</v>
          </cell>
          <cell r="Z296">
            <v>494</v>
          </cell>
          <cell r="AD296">
            <v>0.1</v>
          </cell>
        </row>
        <row r="297">
          <cell r="E297" t="str">
            <v>G-丸Box4方出22mm</v>
          </cell>
          <cell r="F297" t="str">
            <v>個</v>
          </cell>
          <cell r="H297">
            <v>573</v>
          </cell>
          <cell r="J297">
            <v>573</v>
          </cell>
          <cell r="L297">
            <v>573</v>
          </cell>
          <cell r="N297">
            <v>573</v>
          </cell>
          <cell r="P297">
            <v>573</v>
          </cell>
          <cell r="R297">
            <v>573</v>
          </cell>
          <cell r="T297">
            <v>573</v>
          </cell>
          <cell r="V297">
            <v>573</v>
          </cell>
          <cell r="X297">
            <v>573</v>
          </cell>
          <cell r="Z297">
            <v>573</v>
          </cell>
          <cell r="AD297">
            <v>0.1</v>
          </cell>
        </row>
        <row r="298">
          <cell r="E298" t="str">
            <v>G-丸Box1方出28mm</v>
          </cell>
          <cell r="F298" t="str">
            <v>個</v>
          </cell>
          <cell r="H298">
            <v>568</v>
          </cell>
          <cell r="J298">
            <v>568</v>
          </cell>
          <cell r="L298">
            <v>568</v>
          </cell>
          <cell r="N298">
            <v>568</v>
          </cell>
          <cell r="P298">
            <v>568</v>
          </cell>
          <cell r="R298">
            <v>568</v>
          </cell>
          <cell r="T298">
            <v>568</v>
          </cell>
          <cell r="V298">
            <v>568</v>
          </cell>
          <cell r="X298">
            <v>568</v>
          </cell>
          <cell r="Z298">
            <v>568</v>
          </cell>
          <cell r="AD298">
            <v>0.1</v>
          </cell>
        </row>
        <row r="299">
          <cell r="E299" t="str">
            <v>G-丸Box2方出28mm</v>
          </cell>
          <cell r="F299" t="str">
            <v>個</v>
          </cell>
          <cell r="H299">
            <v>661</v>
          </cell>
          <cell r="J299">
            <v>661</v>
          </cell>
          <cell r="L299">
            <v>661</v>
          </cell>
          <cell r="N299">
            <v>661</v>
          </cell>
          <cell r="P299">
            <v>661</v>
          </cell>
          <cell r="R299">
            <v>661</v>
          </cell>
          <cell r="T299">
            <v>661</v>
          </cell>
          <cell r="V299">
            <v>661</v>
          </cell>
          <cell r="X299">
            <v>661</v>
          </cell>
          <cell r="Z299">
            <v>661</v>
          </cell>
          <cell r="AD299">
            <v>0.1</v>
          </cell>
        </row>
        <row r="300">
          <cell r="E300" t="str">
            <v>G-丸Box3方出28mm</v>
          </cell>
          <cell r="F300" t="str">
            <v>個</v>
          </cell>
          <cell r="H300">
            <v>720</v>
          </cell>
          <cell r="J300">
            <v>720</v>
          </cell>
          <cell r="L300">
            <v>720</v>
          </cell>
          <cell r="N300">
            <v>720</v>
          </cell>
          <cell r="P300">
            <v>720</v>
          </cell>
          <cell r="R300">
            <v>720</v>
          </cell>
          <cell r="T300">
            <v>720</v>
          </cell>
          <cell r="V300">
            <v>720</v>
          </cell>
          <cell r="X300">
            <v>720</v>
          </cell>
          <cell r="Z300">
            <v>720</v>
          </cell>
          <cell r="AD300">
            <v>0.1</v>
          </cell>
        </row>
        <row r="301">
          <cell r="E301" t="str">
            <v>G-丸Box4方出28mm</v>
          </cell>
          <cell r="F301" t="str">
            <v>個</v>
          </cell>
          <cell r="H301">
            <v>818</v>
          </cell>
          <cell r="J301">
            <v>818</v>
          </cell>
          <cell r="L301">
            <v>818</v>
          </cell>
          <cell r="N301">
            <v>818</v>
          </cell>
          <cell r="P301">
            <v>818</v>
          </cell>
          <cell r="R301">
            <v>818</v>
          </cell>
          <cell r="T301">
            <v>818</v>
          </cell>
          <cell r="V301">
            <v>818</v>
          </cell>
          <cell r="X301">
            <v>818</v>
          </cell>
          <cell r="Z301">
            <v>818</v>
          </cell>
          <cell r="AD301">
            <v>0.1</v>
          </cell>
        </row>
        <row r="302">
          <cell r="E302" t="str">
            <v>G-丸Box1方出36mm</v>
          </cell>
          <cell r="F302" t="str">
            <v>個</v>
          </cell>
          <cell r="H302">
            <v>1130</v>
          </cell>
          <cell r="J302">
            <v>1130</v>
          </cell>
          <cell r="L302">
            <v>1130</v>
          </cell>
          <cell r="N302">
            <v>1130</v>
          </cell>
          <cell r="P302">
            <v>1130</v>
          </cell>
          <cell r="R302">
            <v>1130</v>
          </cell>
          <cell r="T302">
            <v>1130</v>
          </cell>
          <cell r="V302">
            <v>1130</v>
          </cell>
          <cell r="X302">
            <v>1130</v>
          </cell>
          <cell r="Z302">
            <v>1130</v>
          </cell>
          <cell r="AD302">
            <v>0.1</v>
          </cell>
        </row>
        <row r="303">
          <cell r="E303" t="str">
            <v>G-丸Box2方出36mm</v>
          </cell>
          <cell r="F303" t="str">
            <v>個</v>
          </cell>
          <cell r="H303">
            <v>1230</v>
          </cell>
          <cell r="J303">
            <v>1230</v>
          </cell>
          <cell r="L303">
            <v>1230</v>
          </cell>
          <cell r="N303">
            <v>1230</v>
          </cell>
          <cell r="P303">
            <v>1230</v>
          </cell>
          <cell r="R303">
            <v>1230</v>
          </cell>
          <cell r="T303">
            <v>1230</v>
          </cell>
          <cell r="V303">
            <v>1230</v>
          </cell>
          <cell r="X303">
            <v>1230</v>
          </cell>
          <cell r="Z303">
            <v>1230</v>
          </cell>
          <cell r="AD303">
            <v>0.1</v>
          </cell>
        </row>
        <row r="304">
          <cell r="E304" t="str">
            <v>G-丸Box3方出36mm</v>
          </cell>
          <cell r="F304" t="str">
            <v>個</v>
          </cell>
          <cell r="H304">
            <v>1330</v>
          </cell>
          <cell r="J304">
            <v>1330</v>
          </cell>
          <cell r="L304">
            <v>1330</v>
          </cell>
          <cell r="N304">
            <v>1330</v>
          </cell>
          <cell r="P304">
            <v>1330</v>
          </cell>
          <cell r="R304">
            <v>1330</v>
          </cell>
          <cell r="T304">
            <v>1330</v>
          </cell>
          <cell r="V304">
            <v>1330</v>
          </cell>
          <cell r="X304">
            <v>1330</v>
          </cell>
          <cell r="Z304">
            <v>1330</v>
          </cell>
          <cell r="AD304">
            <v>0.1</v>
          </cell>
        </row>
        <row r="305">
          <cell r="E305" t="str">
            <v>G-丸Box4方出36mm</v>
          </cell>
          <cell r="F305" t="str">
            <v>個</v>
          </cell>
          <cell r="H305">
            <v>1510</v>
          </cell>
          <cell r="J305">
            <v>1510</v>
          </cell>
          <cell r="L305">
            <v>1510</v>
          </cell>
          <cell r="N305">
            <v>1510</v>
          </cell>
          <cell r="P305">
            <v>1510</v>
          </cell>
          <cell r="R305">
            <v>1510</v>
          </cell>
          <cell r="T305">
            <v>1510</v>
          </cell>
          <cell r="V305">
            <v>1510</v>
          </cell>
          <cell r="X305">
            <v>1510</v>
          </cell>
          <cell r="Z305">
            <v>1510</v>
          </cell>
          <cell r="AD305">
            <v>0.1</v>
          </cell>
        </row>
        <row r="306">
          <cell r="E306" t="str">
            <v>G-丸Box1方出42mm</v>
          </cell>
          <cell r="F306" t="str">
            <v>個</v>
          </cell>
          <cell r="H306">
            <v>1480</v>
          </cell>
          <cell r="J306">
            <v>1480</v>
          </cell>
          <cell r="L306">
            <v>1480</v>
          </cell>
          <cell r="N306">
            <v>1480</v>
          </cell>
          <cell r="P306">
            <v>1480</v>
          </cell>
          <cell r="R306">
            <v>1480</v>
          </cell>
          <cell r="T306">
            <v>1480</v>
          </cell>
          <cell r="V306">
            <v>1480</v>
          </cell>
          <cell r="X306">
            <v>1480</v>
          </cell>
          <cell r="Z306">
            <v>1480</v>
          </cell>
          <cell r="AD306">
            <v>0.1</v>
          </cell>
        </row>
        <row r="307">
          <cell r="E307" t="str">
            <v>G-丸Box2方出42mm</v>
          </cell>
          <cell r="F307" t="str">
            <v>個</v>
          </cell>
          <cell r="H307">
            <v>1670</v>
          </cell>
          <cell r="J307">
            <v>1670</v>
          </cell>
          <cell r="L307">
            <v>1670</v>
          </cell>
          <cell r="N307">
            <v>1670</v>
          </cell>
          <cell r="P307">
            <v>1670</v>
          </cell>
          <cell r="R307">
            <v>1670</v>
          </cell>
          <cell r="T307">
            <v>1670</v>
          </cell>
          <cell r="V307">
            <v>1670</v>
          </cell>
          <cell r="X307">
            <v>1670</v>
          </cell>
          <cell r="Z307">
            <v>1670</v>
          </cell>
          <cell r="AD307">
            <v>0.1</v>
          </cell>
        </row>
        <row r="308">
          <cell r="E308" t="str">
            <v>G-丸Box3方出42mm</v>
          </cell>
          <cell r="F308" t="str">
            <v>個</v>
          </cell>
          <cell r="H308">
            <v>2000</v>
          </cell>
          <cell r="J308">
            <v>2000</v>
          </cell>
          <cell r="L308">
            <v>2000</v>
          </cell>
          <cell r="N308">
            <v>2000</v>
          </cell>
          <cell r="P308">
            <v>2000</v>
          </cell>
          <cell r="R308">
            <v>2000</v>
          </cell>
          <cell r="T308">
            <v>2000</v>
          </cell>
          <cell r="V308">
            <v>2000</v>
          </cell>
          <cell r="X308">
            <v>2000</v>
          </cell>
          <cell r="Z308">
            <v>2000</v>
          </cell>
          <cell r="AD308">
            <v>0.1</v>
          </cell>
        </row>
        <row r="309">
          <cell r="E309" t="str">
            <v>G-丸Box4方出42mm</v>
          </cell>
          <cell r="F309" t="str">
            <v>個</v>
          </cell>
          <cell r="H309">
            <v>2190</v>
          </cell>
          <cell r="J309">
            <v>2190</v>
          </cell>
          <cell r="L309">
            <v>2190</v>
          </cell>
          <cell r="N309">
            <v>2190</v>
          </cell>
          <cell r="P309">
            <v>2190</v>
          </cell>
          <cell r="R309">
            <v>2190</v>
          </cell>
          <cell r="T309">
            <v>2190</v>
          </cell>
          <cell r="V309">
            <v>2190</v>
          </cell>
          <cell r="X309">
            <v>2190</v>
          </cell>
          <cell r="Z309">
            <v>2190</v>
          </cell>
          <cell r="AD309">
            <v>0.1</v>
          </cell>
        </row>
        <row r="310">
          <cell r="E310" t="str">
            <v>G-SWBox1-1方出16mm</v>
          </cell>
          <cell r="F310" t="str">
            <v>個</v>
          </cell>
          <cell r="H310">
            <v>372</v>
          </cell>
          <cell r="J310">
            <v>372</v>
          </cell>
          <cell r="L310">
            <v>372</v>
          </cell>
          <cell r="N310">
            <v>372</v>
          </cell>
          <cell r="P310">
            <v>372</v>
          </cell>
          <cell r="R310">
            <v>372</v>
          </cell>
          <cell r="T310">
            <v>372</v>
          </cell>
          <cell r="V310">
            <v>372</v>
          </cell>
          <cell r="X310">
            <v>372</v>
          </cell>
          <cell r="Z310">
            <v>372</v>
          </cell>
          <cell r="AD310">
            <v>0.1</v>
          </cell>
        </row>
        <row r="311">
          <cell r="E311" t="str">
            <v>G-SWBox1-2方出16mm</v>
          </cell>
          <cell r="F311" t="str">
            <v>個</v>
          </cell>
          <cell r="H311">
            <v>448</v>
          </cell>
          <cell r="J311">
            <v>448</v>
          </cell>
          <cell r="L311">
            <v>448</v>
          </cell>
          <cell r="N311">
            <v>448</v>
          </cell>
          <cell r="P311">
            <v>448</v>
          </cell>
          <cell r="R311">
            <v>448</v>
          </cell>
          <cell r="T311">
            <v>448</v>
          </cell>
          <cell r="V311">
            <v>448</v>
          </cell>
          <cell r="X311">
            <v>448</v>
          </cell>
          <cell r="Z311">
            <v>448</v>
          </cell>
          <cell r="AD311">
            <v>0.1</v>
          </cell>
        </row>
        <row r="312">
          <cell r="E312" t="str">
            <v>G-SWBox2-1方出16mm</v>
          </cell>
          <cell r="F312" t="str">
            <v>個</v>
          </cell>
          <cell r="H312">
            <v>730</v>
          </cell>
          <cell r="J312">
            <v>730</v>
          </cell>
          <cell r="L312">
            <v>730</v>
          </cell>
          <cell r="N312">
            <v>730</v>
          </cell>
          <cell r="P312">
            <v>730</v>
          </cell>
          <cell r="R312">
            <v>730</v>
          </cell>
          <cell r="T312">
            <v>730</v>
          </cell>
          <cell r="V312">
            <v>730</v>
          </cell>
          <cell r="X312">
            <v>730</v>
          </cell>
          <cell r="Z312">
            <v>730</v>
          </cell>
          <cell r="AD312">
            <v>0.1</v>
          </cell>
        </row>
        <row r="313">
          <cell r="E313" t="str">
            <v>G-SWBox3-1方出16mm</v>
          </cell>
          <cell r="F313" t="str">
            <v>個</v>
          </cell>
          <cell r="H313">
            <v>1410</v>
          </cell>
          <cell r="J313">
            <v>1410</v>
          </cell>
          <cell r="L313">
            <v>1410</v>
          </cell>
          <cell r="N313">
            <v>1410</v>
          </cell>
          <cell r="P313">
            <v>1410</v>
          </cell>
          <cell r="R313">
            <v>1410</v>
          </cell>
          <cell r="T313">
            <v>1410</v>
          </cell>
          <cell r="V313">
            <v>1410</v>
          </cell>
          <cell r="X313">
            <v>1410</v>
          </cell>
          <cell r="Z313">
            <v>1410</v>
          </cell>
          <cell r="AD313">
            <v>0.1</v>
          </cell>
        </row>
        <row r="314">
          <cell r="E314" t="str">
            <v>G-SWBox1-1方出22mm</v>
          </cell>
          <cell r="F314" t="str">
            <v>個</v>
          </cell>
          <cell r="H314">
            <v>460</v>
          </cell>
          <cell r="J314">
            <v>460</v>
          </cell>
          <cell r="L314">
            <v>460</v>
          </cell>
          <cell r="N314">
            <v>460</v>
          </cell>
          <cell r="P314">
            <v>460</v>
          </cell>
          <cell r="R314">
            <v>460</v>
          </cell>
          <cell r="T314">
            <v>460</v>
          </cell>
          <cell r="V314">
            <v>460</v>
          </cell>
          <cell r="X314">
            <v>460</v>
          </cell>
          <cell r="Z314">
            <v>460</v>
          </cell>
          <cell r="AD314">
            <v>0.1</v>
          </cell>
        </row>
        <row r="315">
          <cell r="E315" t="str">
            <v>G-SWBox1-2方出22mm</v>
          </cell>
          <cell r="F315" t="str">
            <v>個</v>
          </cell>
          <cell r="H315">
            <v>568</v>
          </cell>
          <cell r="J315">
            <v>568</v>
          </cell>
          <cell r="L315">
            <v>568</v>
          </cell>
          <cell r="N315">
            <v>568</v>
          </cell>
          <cell r="P315">
            <v>568</v>
          </cell>
          <cell r="R315">
            <v>568</v>
          </cell>
          <cell r="T315">
            <v>568</v>
          </cell>
          <cell r="V315">
            <v>568</v>
          </cell>
          <cell r="X315">
            <v>568</v>
          </cell>
          <cell r="Z315">
            <v>568</v>
          </cell>
          <cell r="AD315">
            <v>0.1</v>
          </cell>
        </row>
        <row r="316">
          <cell r="E316" t="str">
            <v>G-SWBox2-1方出22mm</v>
          </cell>
          <cell r="F316" t="str">
            <v>個</v>
          </cell>
          <cell r="H316">
            <v>921</v>
          </cell>
          <cell r="J316">
            <v>921</v>
          </cell>
          <cell r="L316">
            <v>921</v>
          </cell>
          <cell r="N316">
            <v>921</v>
          </cell>
          <cell r="P316">
            <v>921</v>
          </cell>
          <cell r="R316">
            <v>921</v>
          </cell>
          <cell r="T316">
            <v>921</v>
          </cell>
          <cell r="V316">
            <v>921</v>
          </cell>
          <cell r="X316">
            <v>921</v>
          </cell>
          <cell r="Z316">
            <v>921</v>
          </cell>
          <cell r="AD316">
            <v>0.1</v>
          </cell>
        </row>
        <row r="317">
          <cell r="E317" t="str">
            <v>G-SWBox3-1方出22mm</v>
          </cell>
          <cell r="F317" t="str">
            <v>個</v>
          </cell>
          <cell r="H317">
            <v>1570</v>
          </cell>
          <cell r="J317">
            <v>1570</v>
          </cell>
          <cell r="L317">
            <v>1570</v>
          </cell>
          <cell r="N317">
            <v>1570</v>
          </cell>
          <cell r="P317">
            <v>1570</v>
          </cell>
          <cell r="R317">
            <v>1570</v>
          </cell>
          <cell r="T317">
            <v>1570</v>
          </cell>
          <cell r="V317">
            <v>1570</v>
          </cell>
          <cell r="X317">
            <v>1570</v>
          </cell>
          <cell r="Z317">
            <v>1570</v>
          </cell>
          <cell r="AD317">
            <v>0.1</v>
          </cell>
        </row>
        <row r="318">
          <cell r="E318" t="str">
            <v>G-SWBox1-1方出28mm</v>
          </cell>
          <cell r="F318" t="str">
            <v>個</v>
          </cell>
          <cell r="H318">
            <v>842</v>
          </cell>
          <cell r="J318">
            <v>842</v>
          </cell>
          <cell r="L318">
            <v>842</v>
          </cell>
          <cell r="N318">
            <v>842</v>
          </cell>
          <cell r="P318">
            <v>842</v>
          </cell>
          <cell r="R318">
            <v>842</v>
          </cell>
          <cell r="T318">
            <v>842</v>
          </cell>
          <cell r="V318">
            <v>842</v>
          </cell>
          <cell r="X318">
            <v>842</v>
          </cell>
          <cell r="Z318">
            <v>842</v>
          </cell>
          <cell r="AD318">
            <v>0.1</v>
          </cell>
        </row>
        <row r="319">
          <cell r="E319" t="str">
            <v>G-SWBox1-2方出28mm</v>
          </cell>
          <cell r="F319" t="str">
            <v>個</v>
          </cell>
          <cell r="H319">
            <v>1150</v>
          </cell>
          <cell r="J319">
            <v>1150</v>
          </cell>
          <cell r="L319">
            <v>1150</v>
          </cell>
          <cell r="N319">
            <v>1150</v>
          </cell>
          <cell r="P319">
            <v>1150</v>
          </cell>
          <cell r="R319">
            <v>1150</v>
          </cell>
          <cell r="T319">
            <v>1150</v>
          </cell>
          <cell r="V319">
            <v>1150</v>
          </cell>
          <cell r="X319">
            <v>1150</v>
          </cell>
          <cell r="Z319">
            <v>1150</v>
          </cell>
          <cell r="AD319">
            <v>0.1</v>
          </cell>
        </row>
        <row r="320">
          <cell r="E320" t="str">
            <v>G-SWBox2-1方出28mm</v>
          </cell>
          <cell r="F320" t="str">
            <v>個</v>
          </cell>
          <cell r="H320">
            <v>1580</v>
          </cell>
          <cell r="J320">
            <v>1580</v>
          </cell>
          <cell r="L320">
            <v>1580</v>
          </cell>
          <cell r="N320">
            <v>1580</v>
          </cell>
          <cell r="P320">
            <v>1580</v>
          </cell>
          <cell r="R320">
            <v>1580</v>
          </cell>
          <cell r="T320">
            <v>1580</v>
          </cell>
          <cell r="V320">
            <v>1580</v>
          </cell>
          <cell r="X320">
            <v>1580</v>
          </cell>
          <cell r="Z320">
            <v>1580</v>
          </cell>
          <cell r="AD320">
            <v>0.1</v>
          </cell>
        </row>
        <row r="321">
          <cell r="E321" t="str">
            <v>G-SWBox3-1方出28mm</v>
          </cell>
          <cell r="F321" t="str">
            <v>個</v>
          </cell>
          <cell r="H321">
            <v>1970</v>
          </cell>
          <cell r="J321">
            <v>1970</v>
          </cell>
          <cell r="L321">
            <v>1970</v>
          </cell>
          <cell r="N321">
            <v>1970</v>
          </cell>
          <cell r="P321">
            <v>1970</v>
          </cell>
          <cell r="R321">
            <v>1970</v>
          </cell>
          <cell r="T321">
            <v>1970</v>
          </cell>
          <cell r="V321">
            <v>1970</v>
          </cell>
          <cell r="X321">
            <v>1970</v>
          </cell>
          <cell r="Z321">
            <v>1970</v>
          </cell>
          <cell r="AD321">
            <v>0.1</v>
          </cell>
        </row>
        <row r="322">
          <cell r="E322" t="str">
            <v>VE-SBox1個用</v>
          </cell>
          <cell r="F322" t="str">
            <v>個</v>
          </cell>
          <cell r="H322">
            <v>170</v>
          </cell>
          <cell r="J322">
            <v>170</v>
          </cell>
          <cell r="L322">
            <v>170</v>
          </cell>
          <cell r="N322">
            <v>170</v>
          </cell>
          <cell r="P322">
            <v>170</v>
          </cell>
          <cell r="R322">
            <v>170</v>
          </cell>
          <cell r="T322">
            <v>170</v>
          </cell>
          <cell r="V322">
            <v>170</v>
          </cell>
          <cell r="X322">
            <v>170</v>
          </cell>
          <cell r="Z322">
            <v>170</v>
          </cell>
          <cell r="AD322">
            <v>0.1</v>
          </cell>
        </row>
        <row r="323">
          <cell r="E323" t="str">
            <v>VE-SBox2個用</v>
          </cell>
          <cell r="F323" t="str">
            <v>個</v>
          </cell>
          <cell r="H323">
            <v>352</v>
          </cell>
          <cell r="J323">
            <v>352</v>
          </cell>
          <cell r="L323">
            <v>352</v>
          </cell>
          <cell r="N323">
            <v>352</v>
          </cell>
          <cell r="P323">
            <v>352</v>
          </cell>
          <cell r="R323">
            <v>352</v>
          </cell>
          <cell r="T323">
            <v>352</v>
          </cell>
          <cell r="V323">
            <v>352</v>
          </cell>
          <cell r="X323">
            <v>352</v>
          </cell>
          <cell r="Z323">
            <v>352</v>
          </cell>
          <cell r="AD323">
            <v>0.1</v>
          </cell>
        </row>
        <row r="324">
          <cell r="E324" t="str">
            <v>VE-SBox3個用</v>
          </cell>
          <cell r="F324" t="str">
            <v>個</v>
          </cell>
          <cell r="H324">
            <v>832</v>
          </cell>
          <cell r="J324">
            <v>832</v>
          </cell>
          <cell r="L324">
            <v>832</v>
          </cell>
          <cell r="N324">
            <v>832</v>
          </cell>
          <cell r="P324">
            <v>832</v>
          </cell>
          <cell r="R324">
            <v>832</v>
          </cell>
          <cell r="T324">
            <v>832</v>
          </cell>
          <cell r="V324">
            <v>832</v>
          </cell>
          <cell r="X324">
            <v>832</v>
          </cell>
          <cell r="Z324">
            <v>832</v>
          </cell>
          <cell r="AD324">
            <v>0.1</v>
          </cell>
        </row>
        <row r="325">
          <cell r="E325" t="str">
            <v>VE-SBox4個用</v>
          </cell>
          <cell r="F325" t="str">
            <v>個</v>
          </cell>
          <cell r="H325">
            <v>1230</v>
          </cell>
          <cell r="J325">
            <v>1230</v>
          </cell>
          <cell r="L325">
            <v>1230</v>
          </cell>
          <cell r="N325">
            <v>1230</v>
          </cell>
          <cell r="P325">
            <v>1230</v>
          </cell>
          <cell r="R325">
            <v>1230</v>
          </cell>
          <cell r="T325">
            <v>1230</v>
          </cell>
          <cell r="V325">
            <v>1230</v>
          </cell>
          <cell r="X325">
            <v>1230</v>
          </cell>
          <cell r="Z325">
            <v>1230</v>
          </cell>
          <cell r="AD325">
            <v>0.1</v>
          </cell>
        </row>
        <row r="326">
          <cell r="E326" t="str">
            <v>VE-SBox5個用</v>
          </cell>
          <cell r="F326" t="str">
            <v>個</v>
          </cell>
          <cell r="H326">
            <v>1390</v>
          </cell>
          <cell r="J326">
            <v>1390</v>
          </cell>
          <cell r="L326">
            <v>1390</v>
          </cell>
          <cell r="N326">
            <v>1390</v>
          </cell>
          <cell r="P326">
            <v>1390</v>
          </cell>
          <cell r="R326">
            <v>1390</v>
          </cell>
          <cell r="T326">
            <v>1390</v>
          </cell>
          <cell r="V326">
            <v>1390</v>
          </cell>
          <cell r="X326">
            <v>1390</v>
          </cell>
          <cell r="Z326">
            <v>1390</v>
          </cell>
          <cell r="AD326">
            <v>0.1</v>
          </cell>
        </row>
        <row r="327">
          <cell r="E327" t="str">
            <v>VE-OBox4角中44mm</v>
          </cell>
          <cell r="F327" t="str">
            <v>個</v>
          </cell>
          <cell r="H327">
            <v>167</v>
          </cell>
          <cell r="J327">
            <v>167</v>
          </cell>
          <cell r="L327">
            <v>167</v>
          </cell>
          <cell r="N327">
            <v>167</v>
          </cell>
          <cell r="P327">
            <v>167</v>
          </cell>
          <cell r="R327">
            <v>167</v>
          </cell>
          <cell r="T327">
            <v>167</v>
          </cell>
          <cell r="V327">
            <v>167</v>
          </cell>
          <cell r="X327">
            <v>167</v>
          </cell>
          <cell r="Z327">
            <v>167</v>
          </cell>
          <cell r="AD327">
            <v>0.1</v>
          </cell>
        </row>
        <row r="328">
          <cell r="E328" t="str">
            <v>VE-OBox4角中54mm</v>
          </cell>
          <cell r="F328" t="str">
            <v>個</v>
          </cell>
          <cell r="H328">
            <v>192</v>
          </cell>
          <cell r="J328">
            <v>192</v>
          </cell>
          <cell r="L328">
            <v>192</v>
          </cell>
          <cell r="N328">
            <v>192</v>
          </cell>
          <cell r="P328">
            <v>192</v>
          </cell>
          <cell r="R328">
            <v>192</v>
          </cell>
          <cell r="T328">
            <v>192</v>
          </cell>
          <cell r="V328">
            <v>192</v>
          </cell>
          <cell r="X328">
            <v>192</v>
          </cell>
          <cell r="Z328">
            <v>192</v>
          </cell>
          <cell r="AD328">
            <v>0.1</v>
          </cell>
        </row>
        <row r="329">
          <cell r="E329" t="str">
            <v>VE-OBox4角大44mm</v>
          </cell>
          <cell r="F329" t="str">
            <v>個</v>
          </cell>
          <cell r="H329">
            <v>313</v>
          </cell>
          <cell r="J329">
            <v>313</v>
          </cell>
          <cell r="L329">
            <v>313</v>
          </cell>
          <cell r="N329">
            <v>313</v>
          </cell>
          <cell r="P329">
            <v>313</v>
          </cell>
          <cell r="R329">
            <v>313</v>
          </cell>
          <cell r="T329">
            <v>313</v>
          </cell>
          <cell r="V329">
            <v>313</v>
          </cell>
          <cell r="X329">
            <v>313</v>
          </cell>
          <cell r="Z329">
            <v>313</v>
          </cell>
          <cell r="AD329">
            <v>0.1</v>
          </cell>
        </row>
        <row r="330">
          <cell r="E330" t="str">
            <v>VE-OBox4角大54mm</v>
          </cell>
          <cell r="F330" t="str">
            <v>個</v>
          </cell>
          <cell r="H330">
            <v>352</v>
          </cell>
          <cell r="J330">
            <v>352</v>
          </cell>
          <cell r="L330">
            <v>352</v>
          </cell>
          <cell r="N330">
            <v>352</v>
          </cell>
          <cell r="P330">
            <v>352</v>
          </cell>
          <cell r="R330">
            <v>352</v>
          </cell>
          <cell r="T330">
            <v>352</v>
          </cell>
          <cell r="V330">
            <v>352</v>
          </cell>
          <cell r="X330">
            <v>352</v>
          </cell>
          <cell r="Z330">
            <v>352</v>
          </cell>
          <cell r="AD330">
            <v>0.1</v>
          </cell>
        </row>
        <row r="331">
          <cell r="E331" t="str">
            <v>VE-OBox4角中50mm</v>
          </cell>
          <cell r="F331" t="str">
            <v>個</v>
          </cell>
          <cell r="H331">
            <v>319</v>
          </cell>
          <cell r="J331">
            <v>319</v>
          </cell>
          <cell r="L331">
            <v>319</v>
          </cell>
          <cell r="N331">
            <v>319</v>
          </cell>
          <cell r="P331">
            <v>319</v>
          </cell>
          <cell r="R331">
            <v>319</v>
          </cell>
          <cell r="T331">
            <v>319</v>
          </cell>
          <cell r="V331">
            <v>319</v>
          </cell>
          <cell r="X331">
            <v>319</v>
          </cell>
          <cell r="Z331">
            <v>319</v>
          </cell>
          <cell r="AD331">
            <v>0.1</v>
          </cell>
        </row>
        <row r="332">
          <cell r="E332" t="str">
            <v>VE-OBox4角中60mm</v>
          </cell>
          <cell r="F332" t="str">
            <v>個</v>
          </cell>
          <cell r="H332">
            <v>363</v>
          </cell>
          <cell r="J332">
            <v>363</v>
          </cell>
          <cell r="L332">
            <v>363</v>
          </cell>
          <cell r="N332">
            <v>363</v>
          </cell>
          <cell r="P332">
            <v>363</v>
          </cell>
          <cell r="R332">
            <v>363</v>
          </cell>
          <cell r="T332">
            <v>363</v>
          </cell>
          <cell r="V332">
            <v>363</v>
          </cell>
          <cell r="X332">
            <v>363</v>
          </cell>
          <cell r="Z332">
            <v>363</v>
          </cell>
          <cell r="AD332">
            <v>0.1</v>
          </cell>
        </row>
        <row r="333">
          <cell r="E333" t="str">
            <v>VE-CBox4角中44mm</v>
          </cell>
          <cell r="F333" t="str">
            <v>個</v>
          </cell>
          <cell r="H333">
            <v>302</v>
          </cell>
          <cell r="J333">
            <v>302</v>
          </cell>
          <cell r="L333">
            <v>302</v>
          </cell>
          <cell r="N333">
            <v>302</v>
          </cell>
          <cell r="P333">
            <v>302</v>
          </cell>
          <cell r="R333">
            <v>302</v>
          </cell>
          <cell r="T333">
            <v>302</v>
          </cell>
          <cell r="V333">
            <v>302</v>
          </cell>
          <cell r="X333">
            <v>302</v>
          </cell>
          <cell r="Z333">
            <v>302</v>
          </cell>
          <cell r="AD333">
            <v>0.1</v>
          </cell>
        </row>
        <row r="334">
          <cell r="E334" t="str">
            <v>VE-CBox4角中54mm</v>
          </cell>
          <cell r="F334" t="str">
            <v>個</v>
          </cell>
          <cell r="H334">
            <v>324</v>
          </cell>
          <cell r="J334">
            <v>324</v>
          </cell>
          <cell r="L334">
            <v>324</v>
          </cell>
          <cell r="N334">
            <v>324</v>
          </cell>
          <cell r="P334">
            <v>324</v>
          </cell>
          <cell r="R334">
            <v>324</v>
          </cell>
          <cell r="T334">
            <v>324</v>
          </cell>
          <cell r="V334">
            <v>324</v>
          </cell>
          <cell r="X334">
            <v>324</v>
          </cell>
          <cell r="Z334">
            <v>324</v>
          </cell>
          <cell r="AD334">
            <v>0.1</v>
          </cell>
        </row>
        <row r="335">
          <cell r="E335" t="str">
            <v>VE-CBox4角中75mm</v>
          </cell>
          <cell r="F335" t="str">
            <v>個</v>
          </cell>
          <cell r="H335">
            <v>357</v>
          </cell>
          <cell r="J335">
            <v>357</v>
          </cell>
          <cell r="L335">
            <v>357</v>
          </cell>
          <cell r="N335">
            <v>357</v>
          </cell>
          <cell r="P335">
            <v>357</v>
          </cell>
          <cell r="R335">
            <v>357</v>
          </cell>
          <cell r="T335">
            <v>357</v>
          </cell>
          <cell r="V335">
            <v>357</v>
          </cell>
          <cell r="X335">
            <v>357</v>
          </cell>
          <cell r="Z335">
            <v>357</v>
          </cell>
          <cell r="AD335">
            <v>0.1</v>
          </cell>
        </row>
        <row r="336">
          <cell r="E336" t="str">
            <v>VE-CBox4角大44mm</v>
          </cell>
          <cell r="F336" t="str">
            <v>個</v>
          </cell>
          <cell r="H336">
            <v>522</v>
          </cell>
          <cell r="J336">
            <v>522</v>
          </cell>
          <cell r="L336">
            <v>522</v>
          </cell>
          <cell r="N336">
            <v>522</v>
          </cell>
          <cell r="P336">
            <v>522</v>
          </cell>
          <cell r="R336">
            <v>522</v>
          </cell>
          <cell r="T336">
            <v>522</v>
          </cell>
          <cell r="V336">
            <v>522</v>
          </cell>
          <cell r="X336">
            <v>522</v>
          </cell>
          <cell r="Z336">
            <v>522</v>
          </cell>
          <cell r="AD336">
            <v>0.1</v>
          </cell>
        </row>
        <row r="337">
          <cell r="E337" t="str">
            <v>VE-CBox4角大54mm</v>
          </cell>
          <cell r="F337" t="str">
            <v>個</v>
          </cell>
          <cell r="H337">
            <v>577</v>
          </cell>
          <cell r="J337">
            <v>577</v>
          </cell>
          <cell r="L337">
            <v>577</v>
          </cell>
          <cell r="N337">
            <v>577</v>
          </cell>
          <cell r="P337">
            <v>577</v>
          </cell>
          <cell r="R337">
            <v>577</v>
          </cell>
          <cell r="T337">
            <v>577</v>
          </cell>
          <cell r="V337">
            <v>577</v>
          </cell>
          <cell r="X337">
            <v>577</v>
          </cell>
          <cell r="Z337">
            <v>577</v>
          </cell>
          <cell r="AD337">
            <v>0.1</v>
          </cell>
        </row>
        <row r="338">
          <cell r="E338" t="str">
            <v>VE-CBox8角54mm</v>
          </cell>
          <cell r="F338" t="str">
            <v>個</v>
          </cell>
          <cell r="H338">
            <v>302</v>
          </cell>
          <cell r="J338">
            <v>302</v>
          </cell>
          <cell r="L338">
            <v>302</v>
          </cell>
          <cell r="N338">
            <v>302</v>
          </cell>
          <cell r="P338">
            <v>302</v>
          </cell>
          <cell r="R338">
            <v>302</v>
          </cell>
          <cell r="T338">
            <v>302</v>
          </cell>
          <cell r="V338">
            <v>302</v>
          </cell>
          <cell r="X338">
            <v>302</v>
          </cell>
          <cell r="Z338">
            <v>302</v>
          </cell>
          <cell r="AD338">
            <v>0.1</v>
          </cell>
        </row>
        <row r="339">
          <cell r="E339" t="str">
            <v>VE-CBox8角75mm</v>
          </cell>
          <cell r="F339" t="str">
            <v>個</v>
          </cell>
          <cell r="H339">
            <v>324</v>
          </cell>
          <cell r="J339">
            <v>324</v>
          </cell>
          <cell r="L339">
            <v>324</v>
          </cell>
          <cell r="N339">
            <v>324</v>
          </cell>
          <cell r="P339">
            <v>324</v>
          </cell>
          <cell r="R339">
            <v>324</v>
          </cell>
          <cell r="T339">
            <v>324</v>
          </cell>
          <cell r="V339">
            <v>324</v>
          </cell>
          <cell r="X339">
            <v>324</v>
          </cell>
          <cell r="Z339">
            <v>324</v>
          </cell>
          <cell r="AD339">
            <v>0.1</v>
          </cell>
        </row>
        <row r="340">
          <cell r="E340" t="str">
            <v>VE丸Box1方出14mm</v>
          </cell>
          <cell r="F340" t="str">
            <v>個</v>
          </cell>
          <cell r="H340">
            <v>172</v>
          </cell>
          <cell r="J340">
            <v>172</v>
          </cell>
          <cell r="L340">
            <v>172</v>
          </cell>
          <cell r="N340">
            <v>172</v>
          </cell>
          <cell r="P340">
            <v>172</v>
          </cell>
          <cell r="R340">
            <v>172</v>
          </cell>
          <cell r="T340">
            <v>172</v>
          </cell>
          <cell r="V340">
            <v>172</v>
          </cell>
          <cell r="X340">
            <v>172</v>
          </cell>
          <cell r="Z340">
            <v>172</v>
          </cell>
          <cell r="AD340">
            <v>0.1</v>
          </cell>
        </row>
        <row r="341">
          <cell r="E341" t="str">
            <v>VE丸Box2方出14mm</v>
          </cell>
          <cell r="F341" t="str">
            <v>個</v>
          </cell>
          <cell r="H341">
            <v>172</v>
          </cell>
          <cell r="J341">
            <v>172</v>
          </cell>
          <cell r="L341">
            <v>172</v>
          </cell>
          <cell r="N341">
            <v>172</v>
          </cell>
          <cell r="P341">
            <v>172</v>
          </cell>
          <cell r="R341">
            <v>172</v>
          </cell>
          <cell r="T341">
            <v>172</v>
          </cell>
          <cell r="V341">
            <v>172</v>
          </cell>
          <cell r="X341">
            <v>172</v>
          </cell>
          <cell r="Z341">
            <v>172</v>
          </cell>
          <cell r="AD341">
            <v>0.1</v>
          </cell>
        </row>
        <row r="342">
          <cell r="E342" t="str">
            <v>VE丸Box3方出14mm</v>
          </cell>
          <cell r="F342" t="str">
            <v>個</v>
          </cell>
          <cell r="H342">
            <v>172</v>
          </cell>
          <cell r="J342">
            <v>172</v>
          </cell>
          <cell r="L342">
            <v>172</v>
          </cell>
          <cell r="N342">
            <v>172</v>
          </cell>
          <cell r="P342">
            <v>172</v>
          </cell>
          <cell r="R342">
            <v>172</v>
          </cell>
          <cell r="T342">
            <v>172</v>
          </cell>
          <cell r="V342">
            <v>172</v>
          </cell>
          <cell r="X342">
            <v>172</v>
          </cell>
          <cell r="Z342">
            <v>172</v>
          </cell>
          <cell r="AD342">
            <v>0.1</v>
          </cell>
        </row>
        <row r="343">
          <cell r="E343" t="str">
            <v>VE丸Box4方出14mm</v>
          </cell>
          <cell r="F343" t="str">
            <v>個</v>
          </cell>
          <cell r="H343">
            <v>172</v>
          </cell>
          <cell r="J343">
            <v>172</v>
          </cell>
          <cell r="L343">
            <v>172</v>
          </cell>
          <cell r="N343">
            <v>172</v>
          </cell>
          <cell r="P343">
            <v>172</v>
          </cell>
          <cell r="R343">
            <v>172</v>
          </cell>
          <cell r="T343">
            <v>172</v>
          </cell>
          <cell r="V343">
            <v>172</v>
          </cell>
          <cell r="X343">
            <v>172</v>
          </cell>
          <cell r="Z343">
            <v>172</v>
          </cell>
          <cell r="AD343">
            <v>0.1</v>
          </cell>
        </row>
        <row r="344">
          <cell r="E344" t="str">
            <v>VE丸Box1方出16mm</v>
          </cell>
          <cell r="F344" t="str">
            <v>個</v>
          </cell>
          <cell r="H344">
            <v>176</v>
          </cell>
          <cell r="J344">
            <v>176</v>
          </cell>
          <cell r="L344">
            <v>176</v>
          </cell>
          <cell r="N344">
            <v>176</v>
          </cell>
          <cell r="P344">
            <v>176</v>
          </cell>
          <cell r="R344">
            <v>176</v>
          </cell>
          <cell r="T344">
            <v>176</v>
          </cell>
          <cell r="V344">
            <v>176</v>
          </cell>
          <cell r="X344">
            <v>176</v>
          </cell>
          <cell r="Z344">
            <v>176</v>
          </cell>
          <cell r="AD344">
            <v>0.1</v>
          </cell>
        </row>
        <row r="345">
          <cell r="E345" t="str">
            <v>VE丸Box2方出16mm</v>
          </cell>
          <cell r="F345" t="str">
            <v>個</v>
          </cell>
          <cell r="H345">
            <v>176</v>
          </cell>
          <cell r="J345">
            <v>176</v>
          </cell>
          <cell r="L345">
            <v>176</v>
          </cell>
          <cell r="N345">
            <v>176</v>
          </cell>
          <cell r="P345">
            <v>176</v>
          </cell>
          <cell r="R345">
            <v>176</v>
          </cell>
          <cell r="T345">
            <v>176</v>
          </cell>
          <cell r="V345">
            <v>176</v>
          </cell>
          <cell r="X345">
            <v>176</v>
          </cell>
          <cell r="Z345">
            <v>176</v>
          </cell>
          <cell r="AD345">
            <v>0.1</v>
          </cell>
        </row>
        <row r="346">
          <cell r="E346" t="str">
            <v>VE丸Box3方出16mm</v>
          </cell>
          <cell r="F346" t="str">
            <v>個</v>
          </cell>
          <cell r="H346">
            <v>176</v>
          </cell>
          <cell r="J346">
            <v>176</v>
          </cell>
          <cell r="L346">
            <v>176</v>
          </cell>
          <cell r="N346">
            <v>176</v>
          </cell>
          <cell r="P346">
            <v>176</v>
          </cell>
          <cell r="R346">
            <v>176</v>
          </cell>
          <cell r="T346">
            <v>176</v>
          </cell>
          <cell r="V346">
            <v>176</v>
          </cell>
          <cell r="X346">
            <v>176</v>
          </cell>
          <cell r="Z346">
            <v>176</v>
          </cell>
          <cell r="AD346">
            <v>0.1</v>
          </cell>
        </row>
        <row r="347">
          <cell r="E347" t="str">
            <v>VE丸Box4方出16mm</v>
          </cell>
          <cell r="F347" t="str">
            <v>個</v>
          </cell>
          <cell r="H347">
            <v>176</v>
          </cell>
          <cell r="J347">
            <v>176</v>
          </cell>
          <cell r="L347">
            <v>176</v>
          </cell>
          <cell r="N347">
            <v>176</v>
          </cell>
          <cell r="P347">
            <v>176</v>
          </cell>
          <cell r="R347">
            <v>176</v>
          </cell>
          <cell r="T347">
            <v>176</v>
          </cell>
          <cell r="V347">
            <v>176</v>
          </cell>
          <cell r="X347">
            <v>176</v>
          </cell>
          <cell r="Z347">
            <v>176</v>
          </cell>
          <cell r="AD347">
            <v>0.1</v>
          </cell>
        </row>
        <row r="348">
          <cell r="E348" t="str">
            <v>VE丸Box1方出22mm</v>
          </cell>
          <cell r="F348" t="str">
            <v>個</v>
          </cell>
          <cell r="H348">
            <v>193</v>
          </cell>
          <cell r="J348">
            <v>193</v>
          </cell>
          <cell r="L348">
            <v>193</v>
          </cell>
          <cell r="N348">
            <v>193</v>
          </cell>
          <cell r="P348">
            <v>193</v>
          </cell>
          <cell r="R348">
            <v>193</v>
          </cell>
          <cell r="T348">
            <v>193</v>
          </cell>
          <cell r="V348">
            <v>193</v>
          </cell>
          <cell r="X348">
            <v>193</v>
          </cell>
          <cell r="Z348">
            <v>193</v>
          </cell>
          <cell r="AD348">
            <v>0.1</v>
          </cell>
        </row>
        <row r="349">
          <cell r="E349" t="str">
            <v>VE丸Box2方出22mm</v>
          </cell>
          <cell r="F349" t="str">
            <v>個</v>
          </cell>
          <cell r="H349">
            <v>193</v>
          </cell>
          <cell r="J349">
            <v>193</v>
          </cell>
          <cell r="L349">
            <v>193</v>
          </cell>
          <cell r="N349">
            <v>193</v>
          </cell>
          <cell r="P349">
            <v>193</v>
          </cell>
          <cell r="R349">
            <v>193</v>
          </cell>
          <cell r="T349">
            <v>193</v>
          </cell>
          <cell r="V349">
            <v>193</v>
          </cell>
          <cell r="X349">
            <v>193</v>
          </cell>
          <cell r="Z349">
            <v>193</v>
          </cell>
          <cell r="AD349">
            <v>0.1</v>
          </cell>
        </row>
        <row r="350">
          <cell r="E350" t="str">
            <v>VE丸Box3方出22mm</v>
          </cell>
          <cell r="F350" t="str">
            <v>個</v>
          </cell>
          <cell r="H350">
            <v>193</v>
          </cell>
          <cell r="J350">
            <v>193</v>
          </cell>
          <cell r="L350">
            <v>193</v>
          </cell>
          <cell r="N350">
            <v>193</v>
          </cell>
          <cell r="P350">
            <v>193</v>
          </cell>
          <cell r="R350">
            <v>193</v>
          </cell>
          <cell r="T350">
            <v>193</v>
          </cell>
          <cell r="V350">
            <v>193</v>
          </cell>
          <cell r="X350">
            <v>193</v>
          </cell>
          <cell r="Z350">
            <v>193</v>
          </cell>
          <cell r="AD350">
            <v>0.1</v>
          </cell>
        </row>
        <row r="351">
          <cell r="E351" t="str">
            <v>VE丸Box4方出22mm</v>
          </cell>
          <cell r="F351" t="str">
            <v>個</v>
          </cell>
          <cell r="H351">
            <v>193</v>
          </cell>
          <cell r="J351">
            <v>193</v>
          </cell>
          <cell r="L351">
            <v>193</v>
          </cell>
          <cell r="N351">
            <v>193</v>
          </cell>
          <cell r="P351">
            <v>193</v>
          </cell>
          <cell r="R351">
            <v>193</v>
          </cell>
          <cell r="T351">
            <v>193</v>
          </cell>
          <cell r="V351">
            <v>193</v>
          </cell>
          <cell r="X351">
            <v>193</v>
          </cell>
          <cell r="Z351">
            <v>193</v>
          </cell>
          <cell r="AD351">
            <v>0.1</v>
          </cell>
        </row>
        <row r="352">
          <cell r="E352" t="str">
            <v>VE丸Box1方出28mm</v>
          </cell>
          <cell r="F352" t="str">
            <v>個</v>
          </cell>
          <cell r="H352">
            <v>361</v>
          </cell>
          <cell r="J352">
            <v>361</v>
          </cell>
          <cell r="L352">
            <v>361</v>
          </cell>
          <cell r="N352">
            <v>361</v>
          </cell>
          <cell r="P352">
            <v>361</v>
          </cell>
          <cell r="R352">
            <v>361</v>
          </cell>
          <cell r="T352">
            <v>361</v>
          </cell>
          <cell r="V352">
            <v>361</v>
          </cell>
          <cell r="X352">
            <v>361</v>
          </cell>
          <cell r="Z352">
            <v>361</v>
          </cell>
          <cell r="AD352">
            <v>0.1</v>
          </cell>
        </row>
        <row r="353">
          <cell r="E353" t="str">
            <v>VE丸Box2方出28mm</v>
          </cell>
          <cell r="F353" t="str">
            <v>個</v>
          </cell>
          <cell r="H353">
            <v>361</v>
          </cell>
          <cell r="J353">
            <v>361</v>
          </cell>
          <cell r="L353">
            <v>361</v>
          </cell>
          <cell r="N353">
            <v>361</v>
          </cell>
          <cell r="P353">
            <v>361</v>
          </cell>
          <cell r="R353">
            <v>361</v>
          </cell>
          <cell r="T353">
            <v>361</v>
          </cell>
          <cell r="V353">
            <v>361</v>
          </cell>
          <cell r="X353">
            <v>361</v>
          </cell>
          <cell r="Z353">
            <v>361</v>
          </cell>
          <cell r="AD353">
            <v>0.1</v>
          </cell>
        </row>
        <row r="354">
          <cell r="E354" t="str">
            <v>VE丸Box3方出28mm</v>
          </cell>
          <cell r="F354" t="str">
            <v>個</v>
          </cell>
          <cell r="H354">
            <v>361</v>
          </cell>
          <cell r="J354">
            <v>361</v>
          </cell>
          <cell r="L354">
            <v>361</v>
          </cell>
          <cell r="N354">
            <v>361</v>
          </cell>
          <cell r="P354">
            <v>361</v>
          </cell>
          <cell r="R354">
            <v>361</v>
          </cell>
          <cell r="T354">
            <v>361</v>
          </cell>
          <cell r="V354">
            <v>361</v>
          </cell>
          <cell r="X354">
            <v>361</v>
          </cell>
          <cell r="Z354">
            <v>361</v>
          </cell>
          <cell r="AD354">
            <v>0.1</v>
          </cell>
        </row>
        <row r="355">
          <cell r="E355" t="str">
            <v>VE丸Box4方出28mm</v>
          </cell>
          <cell r="F355" t="str">
            <v>個</v>
          </cell>
          <cell r="H355">
            <v>361</v>
          </cell>
          <cell r="J355">
            <v>361</v>
          </cell>
          <cell r="L355">
            <v>361</v>
          </cell>
          <cell r="N355">
            <v>361</v>
          </cell>
          <cell r="P355">
            <v>361</v>
          </cell>
          <cell r="R355">
            <v>361</v>
          </cell>
          <cell r="T355">
            <v>361</v>
          </cell>
          <cell r="V355">
            <v>361</v>
          </cell>
          <cell r="X355">
            <v>361</v>
          </cell>
          <cell r="Z355">
            <v>361</v>
          </cell>
          <cell r="AD355">
            <v>0.1</v>
          </cell>
        </row>
        <row r="356">
          <cell r="E356" t="str">
            <v>VE丸Box1方出36mm</v>
          </cell>
          <cell r="F356" t="str">
            <v>個</v>
          </cell>
          <cell r="H356">
            <v>533</v>
          </cell>
          <cell r="J356">
            <v>533</v>
          </cell>
          <cell r="L356">
            <v>533</v>
          </cell>
          <cell r="N356">
            <v>533</v>
          </cell>
          <cell r="P356">
            <v>533</v>
          </cell>
          <cell r="R356">
            <v>533</v>
          </cell>
          <cell r="T356">
            <v>533</v>
          </cell>
          <cell r="V356">
            <v>533</v>
          </cell>
          <cell r="X356">
            <v>533</v>
          </cell>
          <cell r="Z356">
            <v>533</v>
          </cell>
          <cell r="AD356">
            <v>0.1</v>
          </cell>
        </row>
        <row r="357">
          <cell r="E357" t="str">
            <v>VE丸Box2方出36mm</v>
          </cell>
          <cell r="F357" t="str">
            <v>個</v>
          </cell>
          <cell r="H357">
            <v>533</v>
          </cell>
          <cell r="J357">
            <v>533</v>
          </cell>
          <cell r="L357">
            <v>533</v>
          </cell>
          <cell r="N357">
            <v>533</v>
          </cell>
          <cell r="P357">
            <v>533</v>
          </cell>
          <cell r="R357">
            <v>533</v>
          </cell>
          <cell r="T357">
            <v>533</v>
          </cell>
          <cell r="V357">
            <v>533</v>
          </cell>
          <cell r="X357">
            <v>533</v>
          </cell>
          <cell r="Z357">
            <v>533</v>
          </cell>
          <cell r="AD357">
            <v>0.1</v>
          </cell>
        </row>
        <row r="358">
          <cell r="E358" t="str">
            <v>VE丸Box3方出36mm</v>
          </cell>
          <cell r="F358" t="str">
            <v>個</v>
          </cell>
          <cell r="H358">
            <v>533</v>
          </cell>
          <cell r="J358">
            <v>533</v>
          </cell>
          <cell r="L358">
            <v>533</v>
          </cell>
          <cell r="N358">
            <v>533</v>
          </cell>
          <cell r="P358">
            <v>533</v>
          </cell>
          <cell r="R358">
            <v>533</v>
          </cell>
          <cell r="T358">
            <v>533</v>
          </cell>
          <cell r="V358">
            <v>533</v>
          </cell>
          <cell r="X358">
            <v>533</v>
          </cell>
          <cell r="Z358">
            <v>533</v>
          </cell>
          <cell r="AD358">
            <v>0.1</v>
          </cell>
        </row>
        <row r="359">
          <cell r="E359" t="str">
            <v>VE丸Box4方出36mm</v>
          </cell>
          <cell r="F359" t="str">
            <v>個</v>
          </cell>
          <cell r="H359">
            <v>533</v>
          </cell>
          <cell r="J359">
            <v>533</v>
          </cell>
          <cell r="L359">
            <v>533</v>
          </cell>
          <cell r="N359">
            <v>533</v>
          </cell>
          <cell r="P359">
            <v>533</v>
          </cell>
          <cell r="R359">
            <v>533</v>
          </cell>
          <cell r="T359">
            <v>533</v>
          </cell>
          <cell r="V359">
            <v>533</v>
          </cell>
          <cell r="X359">
            <v>533</v>
          </cell>
          <cell r="Z359">
            <v>533</v>
          </cell>
          <cell r="AD359">
            <v>0.1</v>
          </cell>
        </row>
        <row r="360">
          <cell r="E360" t="str">
            <v>VE-SBox1-1方出14mm</v>
          </cell>
          <cell r="F360" t="str">
            <v>個</v>
          </cell>
          <cell r="H360">
            <v>189</v>
          </cell>
          <cell r="J360">
            <v>189</v>
          </cell>
          <cell r="L360">
            <v>189</v>
          </cell>
          <cell r="N360">
            <v>189</v>
          </cell>
          <cell r="P360">
            <v>189</v>
          </cell>
          <cell r="R360">
            <v>189</v>
          </cell>
          <cell r="T360">
            <v>189</v>
          </cell>
          <cell r="V360">
            <v>189</v>
          </cell>
          <cell r="X360">
            <v>189</v>
          </cell>
          <cell r="Z360">
            <v>189</v>
          </cell>
          <cell r="AD360">
            <v>0.1</v>
          </cell>
        </row>
        <row r="361">
          <cell r="E361" t="str">
            <v>VE-SBox1-2方出14mm</v>
          </cell>
          <cell r="F361" t="str">
            <v>個</v>
          </cell>
          <cell r="H361">
            <v>189</v>
          </cell>
          <cell r="J361">
            <v>189</v>
          </cell>
          <cell r="L361">
            <v>189</v>
          </cell>
          <cell r="N361">
            <v>189</v>
          </cell>
          <cell r="P361">
            <v>189</v>
          </cell>
          <cell r="R361">
            <v>189</v>
          </cell>
          <cell r="T361">
            <v>189</v>
          </cell>
          <cell r="V361">
            <v>189</v>
          </cell>
          <cell r="X361">
            <v>189</v>
          </cell>
          <cell r="Z361">
            <v>189</v>
          </cell>
          <cell r="AD361">
            <v>0.1</v>
          </cell>
        </row>
        <row r="362">
          <cell r="E362" t="str">
            <v>VE-SBox2-1方出14mm</v>
          </cell>
          <cell r="F362" t="str">
            <v>個</v>
          </cell>
          <cell r="H362">
            <v>279</v>
          </cell>
          <cell r="J362">
            <v>279</v>
          </cell>
          <cell r="L362">
            <v>279</v>
          </cell>
          <cell r="N362">
            <v>279</v>
          </cell>
          <cell r="P362">
            <v>279</v>
          </cell>
          <cell r="R362">
            <v>279</v>
          </cell>
          <cell r="T362">
            <v>279</v>
          </cell>
          <cell r="V362">
            <v>279</v>
          </cell>
          <cell r="X362">
            <v>279</v>
          </cell>
          <cell r="Z362">
            <v>279</v>
          </cell>
          <cell r="AD362">
            <v>0.1</v>
          </cell>
        </row>
        <row r="363">
          <cell r="E363" t="str">
            <v>VE-SBox3-1方出14mm</v>
          </cell>
          <cell r="F363" t="str">
            <v>個</v>
          </cell>
          <cell r="H363">
            <v>1370</v>
          </cell>
          <cell r="J363">
            <v>1370</v>
          </cell>
          <cell r="L363">
            <v>1370</v>
          </cell>
          <cell r="N363">
            <v>1370</v>
          </cell>
          <cell r="P363">
            <v>1370</v>
          </cell>
          <cell r="R363">
            <v>1370</v>
          </cell>
          <cell r="T363">
            <v>1370</v>
          </cell>
          <cell r="V363">
            <v>1370</v>
          </cell>
          <cell r="X363">
            <v>1370</v>
          </cell>
          <cell r="Z363">
            <v>1370</v>
          </cell>
          <cell r="AD363">
            <v>0.1</v>
          </cell>
        </row>
        <row r="364">
          <cell r="E364" t="str">
            <v>VE-SBox1-1方出16mm</v>
          </cell>
          <cell r="F364" t="str">
            <v>個</v>
          </cell>
          <cell r="H364">
            <v>193</v>
          </cell>
          <cell r="J364">
            <v>193</v>
          </cell>
          <cell r="L364">
            <v>193</v>
          </cell>
          <cell r="N364">
            <v>193</v>
          </cell>
          <cell r="P364">
            <v>193</v>
          </cell>
          <cell r="R364">
            <v>193</v>
          </cell>
          <cell r="T364">
            <v>193</v>
          </cell>
          <cell r="V364">
            <v>193</v>
          </cell>
          <cell r="X364">
            <v>193</v>
          </cell>
          <cell r="Z364">
            <v>193</v>
          </cell>
          <cell r="AD364">
            <v>0.1</v>
          </cell>
        </row>
        <row r="365">
          <cell r="E365" t="str">
            <v>VE-SBox1-2方出16mm</v>
          </cell>
          <cell r="F365" t="str">
            <v>個</v>
          </cell>
          <cell r="H365">
            <v>193</v>
          </cell>
          <cell r="J365">
            <v>193</v>
          </cell>
          <cell r="L365">
            <v>193</v>
          </cell>
          <cell r="N365">
            <v>193</v>
          </cell>
          <cell r="P365">
            <v>193</v>
          </cell>
          <cell r="R365">
            <v>193</v>
          </cell>
          <cell r="T365">
            <v>193</v>
          </cell>
          <cell r="V365">
            <v>193</v>
          </cell>
          <cell r="X365">
            <v>193</v>
          </cell>
          <cell r="Z365">
            <v>193</v>
          </cell>
          <cell r="AD365">
            <v>0.1</v>
          </cell>
        </row>
        <row r="366">
          <cell r="E366" t="str">
            <v>VE-SBox2-1方出16mm</v>
          </cell>
          <cell r="F366" t="str">
            <v>個</v>
          </cell>
          <cell r="H366">
            <v>326</v>
          </cell>
          <cell r="J366">
            <v>326</v>
          </cell>
          <cell r="L366">
            <v>326</v>
          </cell>
          <cell r="N366">
            <v>326</v>
          </cell>
          <cell r="P366">
            <v>326</v>
          </cell>
          <cell r="R366">
            <v>326</v>
          </cell>
          <cell r="T366">
            <v>326</v>
          </cell>
          <cell r="V366">
            <v>326</v>
          </cell>
          <cell r="X366">
            <v>326</v>
          </cell>
          <cell r="Z366">
            <v>326</v>
          </cell>
          <cell r="AD366">
            <v>0.1</v>
          </cell>
        </row>
        <row r="367">
          <cell r="E367" t="str">
            <v>VE-SBox3-1方出16mm</v>
          </cell>
          <cell r="F367" t="str">
            <v>個</v>
          </cell>
          <cell r="H367">
            <v>1410</v>
          </cell>
          <cell r="J367">
            <v>1410</v>
          </cell>
          <cell r="L367">
            <v>1410</v>
          </cell>
          <cell r="N367">
            <v>1410</v>
          </cell>
          <cell r="P367">
            <v>1410</v>
          </cell>
          <cell r="R367">
            <v>1410</v>
          </cell>
          <cell r="T367">
            <v>1410</v>
          </cell>
          <cell r="V367">
            <v>1410</v>
          </cell>
          <cell r="X367">
            <v>1410</v>
          </cell>
          <cell r="Z367">
            <v>1410</v>
          </cell>
          <cell r="AD367">
            <v>0.1</v>
          </cell>
        </row>
        <row r="368">
          <cell r="E368" t="str">
            <v>VE-SBox1-1方出22mm</v>
          </cell>
          <cell r="F368" t="str">
            <v>個</v>
          </cell>
          <cell r="H368">
            <v>266</v>
          </cell>
          <cell r="J368">
            <v>266</v>
          </cell>
          <cell r="L368">
            <v>266</v>
          </cell>
          <cell r="N368">
            <v>266</v>
          </cell>
          <cell r="P368">
            <v>266</v>
          </cell>
          <cell r="R368">
            <v>266</v>
          </cell>
          <cell r="T368">
            <v>266</v>
          </cell>
          <cell r="V368">
            <v>266</v>
          </cell>
          <cell r="X368">
            <v>266</v>
          </cell>
          <cell r="Z368">
            <v>266</v>
          </cell>
          <cell r="AD368">
            <v>0.1</v>
          </cell>
        </row>
        <row r="369">
          <cell r="E369" t="str">
            <v>VE-SBox1-2方出22mm</v>
          </cell>
          <cell r="F369" t="str">
            <v>個</v>
          </cell>
          <cell r="H369">
            <v>266</v>
          </cell>
          <cell r="J369">
            <v>266</v>
          </cell>
          <cell r="L369">
            <v>266</v>
          </cell>
          <cell r="N369">
            <v>266</v>
          </cell>
          <cell r="P369">
            <v>266</v>
          </cell>
          <cell r="R369">
            <v>266</v>
          </cell>
          <cell r="T369">
            <v>266</v>
          </cell>
          <cell r="V369">
            <v>266</v>
          </cell>
          <cell r="X369">
            <v>266</v>
          </cell>
          <cell r="Z369">
            <v>266</v>
          </cell>
          <cell r="AD369">
            <v>0.1</v>
          </cell>
        </row>
        <row r="370">
          <cell r="E370" t="str">
            <v>VE-SBox2-1方出22mm</v>
          </cell>
          <cell r="F370" t="str">
            <v>個</v>
          </cell>
          <cell r="H370">
            <v>434</v>
          </cell>
          <cell r="J370">
            <v>434</v>
          </cell>
          <cell r="L370">
            <v>434</v>
          </cell>
          <cell r="N370">
            <v>434</v>
          </cell>
          <cell r="P370">
            <v>434</v>
          </cell>
          <cell r="R370">
            <v>434</v>
          </cell>
          <cell r="T370">
            <v>434</v>
          </cell>
          <cell r="V370">
            <v>434</v>
          </cell>
          <cell r="X370">
            <v>434</v>
          </cell>
          <cell r="Z370">
            <v>434</v>
          </cell>
          <cell r="AD370">
            <v>0.1</v>
          </cell>
        </row>
        <row r="371">
          <cell r="E371" t="str">
            <v>VE-SBox3-1方出22mm</v>
          </cell>
          <cell r="F371" t="str">
            <v>個</v>
          </cell>
          <cell r="H371">
            <v>1460</v>
          </cell>
          <cell r="J371">
            <v>1460</v>
          </cell>
          <cell r="L371">
            <v>1460</v>
          </cell>
          <cell r="N371">
            <v>1460</v>
          </cell>
          <cell r="P371">
            <v>1460</v>
          </cell>
          <cell r="R371">
            <v>1460</v>
          </cell>
          <cell r="T371">
            <v>1460</v>
          </cell>
          <cell r="V371">
            <v>1460</v>
          </cell>
          <cell r="X371">
            <v>1460</v>
          </cell>
          <cell r="Z371">
            <v>1460</v>
          </cell>
          <cell r="AD371">
            <v>0.1</v>
          </cell>
        </row>
        <row r="372">
          <cell r="E372" t="str">
            <v>VE-SBox1-1方出28mm</v>
          </cell>
          <cell r="F372" t="str">
            <v>個</v>
          </cell>
          <cell r="H372">
            <v>318</v>
          </cell>
          <cell r="J372">
            <v>318</v>
          </cell>
          <cell r="L372">
            <v>318</v>
          </cell>
          <cell r="N372">
            <v>318</v>
          </cell>
          <cell r="P372">
            <v>318</v>
          </cell>
          <cell r="R372">
            <v>318</v>
          </cell>
          <cell r="T372">
            <v>318</v>
          </cell>
          <cell r="V372">
            <v>318</v>
          </cell>
          <cell r="X372">
            <v>318</v>
          </cell>
          <cell r="Z372">
            <v>318</v>
          </cell>
          <cell r="AD372">
            <v>0.1</v>
          </cell>
        </row>
        <row r="373">
          <cell r="E373" t="str">
            <v>VE-SBox1-2方出28mm</v>
          </cell>
          <cell r="F373" t="str">
            <v>個</v>
          </cell>
          <cell r="H373">
            <v>318</v>
          </cell>
          <cell r="J373">
            <v>318</v>
          </cell>
          <cell r="L373">
            <v>318</v>
          </cell>
          <cell r="N373">
            <v>318</v>
          </cell>
          <cell r="P373">
            <v>318</v>
          </cell>
          <cell r="R373">
            <v>318</v>
          </cell>
          <cell r="T373">
            <v>318</v>
          </cell>
          <cell r="V373">
            <v>318</v>
          </cell>
          <cell r="X373">
            <v>318</v>
          </cell>
          <cell r="Z373">
            <v>318</v>
          </cell>
          <cell r="AD373">
            <v>0.1</v>
          </cell>
        </row>
        <row r="374">
          <cell r="E374" t="str">
            <v>VE-SBox2-1方出28mm</v>
          </cell>
          <cell r="F374" t="str">
            <v>個</v>
          </cell>
          <cell r="H374">
            <v>516</v>
          </cell>
          <cell r="J374">
            <v>516</v>
          </cell>
          <cell r="L374">
            <v>516</v>
          </cell>
          <cell r="N374">
            <v>516</v>
          </cell>
          <cell r="P374">
            <v>516</v>
          </cell>
          <cell r="R374">
            <v>516</v>
          </cell>
          <cell r="T374">
            <v>516</v>
          </cell>
          <cell r="V374">
            <v>516</v>
          </cell>
          <cell r="X374">
            <v>516</v>
          </cell>
          <cell r="Z374">
            <v>516</v>
          </cell>
          <cell r="AD374">
            <v>0.1</v>
          </cell>
        </row>
        <row r="375">
          <cell r="E375" t="str">
            <v>VE-SBox3-1方出28mm</v>
          </cell>
          <cell r="F375" t="str">
            <v>個</v>
          </cell>
          <cell r="H375">
            <v>1500</v>
          </cell>
          <cell r="J375">
            <v>1500</v>
          </cell>
          <cell r="L375">
            <v>1500</v>
          </cell>
          <cell r="N375">
            <v>1500</v>
          </cell>
          <cell r="P375">
            <v>1500</v>
          </cell>
          <cell r="R375">
            <v>1500</v>
          </cell>
          <cell r="T375">
            <v>1500</v>
          </cell>
          <cell r="V375">
            <v>1500</v>
          </cell>
          <cell r="X375">
            <v>1500</v>
          </cell>
          <cell r="Z375">
            <v>1500</v>
          </cell>
          <cell r="AD375">
            <v>0.1</v>
          </cell>
        </row>
        <row r="377">
          <cell r="E377" t="str">
            <v>PB-300×300×200</v>
          </cell>
          <cell r="F377" t="str">
            <v>個</v>
          </cell>
          <cell r="H377">
            <v>3230</v>
          </cell>
          <cell r="J377">
            <v>3230</v>
          </cell>
          <cell r="L377">
            <v>3230</v>
          </cell>
          <cell r="N377">
            <v>3230</v>
          </cell>
          <cell r="P377">
            <v>3230</v>
          </cell>
          <cell r="R377">
            <v>3230</v>
          </cell>
          <cell r="T377">
            <v>3230</v>
          </cell>
          <cell r="V377">
            <v>3230</v>
          </cell>
          <cell r="X377">
            <v>3230</v>
          </cell>
          <cell r="Z377">
            <v>3230</v>
          </cell>
          <cell r="AD377">
            <v>0.4</v>
          </cell>
        </row>
        <row r="378">
          <cell r="E378" t="str">
            <v>PB-400×400×200</v>
          </cell>
          <cell r="F378" t="str">
            <v>個</v>
          </cell>
          <cell r="H378">
            <v>4660</v>
          </cell>
          <cell r="J378">
            <v>4660</v>
          </cell>
          <cell r="L378">
            <v>4660</v>
          </cell>
          <cell r="N378">
            <v>4660</v>
          </cell>
          <cell r="P378">
            <v>4660</v>
          </cell>
          <cell r="R378">
            <v>4660</v>
          </cell>
          <cell r="T378">
            <v>4660</v>
          </cell>
          <cell r="V378">
            <v>4660</v>
          </cell>
          <cell r="X378">
            <v>4660</v>
          </cell>
          <cell r="Z378">
            <v>4660</v>
          </cell>
          <cell r="AD378">
            <v>0.5</v>
          </cell>
        </row>
        <row r="379">
          <cell r="E379" t="str">
            <v>PB-500×500×300</v>
          </cell>
          <cell r="F379" t="str">
            <v>個</v>
          </cell>
          <cell r="H379">
            <v>7650</v>
          </cell>
          <cell r="J379">
            <v>7650</v>
          </cell>
          <cell r="L379">
            <v>7650</v>
          </cell>
          <cell r="N379">
            <v>7650</v>
          </cell>
          <cell r="P379">
            <v>7650</v>
          </cell>
          <cell r="R379">
            <v>7650</v>
          </cell>
          <cell r="T379">
            <v>7650</v>
          </cell>
          <cell r="V379">
            <v>7650</v>
          </cell>
          <cell r="X379">
            <v>7650</v>
          </cell>
          <cell r="Z379">
            <v>7650</v>
          </cell>
          <cell r="AD379">
            <v>0.65</v>
          </cell>
        </row>
        <row r="380">
          <cell r="E380" t="str">
            <v>PB-600×600×300</v>
          </cell>
          <cell r="F380" t="str">
            <v>個</v>
          </cell>
          <cell r="H380">
            <v>9860</v>
          </cell>
          <cell r="J380">
            <v>9860</v>
          </cell>
          <cell r="L380">
            <v>9860</v>
          </cell>
          <cell r="N380">
            <v>9860</v>
          </cell>
          <cell r="P380">
            <v>9860</v>
          </cell>
          <cell r="R380">
            <v>9860</v>
          </cell>
          <cell r="T380">
            <v>9860</v>
          </cell>
          <cell r="V380">
            <v>9860</v>
          </cell>
          <cell r="X380">
            <v>9860</v>
          </cell>
          <cell r="Z380">
            <v>9860</v>
          </cell>
          <cell r="AD380">
            <v>0.75</v>
          </cell>
        </row>
        <row r="381">
          <cell r="E381" t="str">
            <v>PB-700×700×400</v>
          </cell>
          <cell r="F381" t="str">
            <v>個</v>
          </cell>
          <cell r="H381">
            <v>14100</v>
          </cell>
          <cell r="J381">
            <v>14100</v>
          </cell>
          <cell r="L381">
            <v>14100</v>
          </cell>
          <cell r="N381">
            <v>14100</v>
          </cell>
          <cell r="P381">
            <v>14100</v>
          </cell>
          <cell r="R381">
            <v>14100</v>
          </cell>
          <cell r="T381">
            <v>14100</v>
          </cell>
          <cell r="V381">
            <v>14100</v>
          </cell>
          <cell r="X381">
            <v>14100</v>
          </cell>
          <cell r="Z381">
            <v>14100</v>
          </cell>
          <cell r="AD381">
            <v>0.9</v>
          </cell>
        </row>
        <row r="382">
          <cell r="E382" t="str">
            <v>PB-800×800×300</v>
          </cell>
          <cell r="F382" t="str">
            <v>個</v>
          </cell>
          <cell r="H382">
            <v>20800</v>
          </cell>
          <cell r="J382">
            <v>20800</v>
          </cell>
          <cell r="L382">
            <v>20800</v>
          </cell>
          <cell r="N382">
            <v>20800</v>
          </cell>
          <cell r="P382">
            <v>20800</v>
          </cell>
          <cell r="R382">
            <v>20800</v>
          </cell>
          <cell r="T382">
            <v>20800</v>
          </cell>
          <cell r="V382">
            <v>20800</v>
          </cell>
          <cell r="X382">
            <v>20800</v>
          </cell>
          <cell r="Z382">
            <v>20800</v>
          </cell>
          <cell r="AD382">
            <v>0.95</v>
          </cell>
        </row>
        <row r="383">
          <cell r="E383" t="str">
            <v>PB-1000×1000×500</v>
          </cell>
          <cell r="F383" t="str">
            <v>個</v>
          </cell>
          <cell r="H383">
            <v>36900</v>
          </cell>
          <cell r="J383">
            <v>36900</v>
          </cell>
          <cell r="L383">
            <v>36900</v>
          </cell>
          <cell r="N383">
            <v>36900</v>
          </cell>
          <cell r="P383">
            <v>36900</v>
          </cell>
          <cell r="R383">
            <v>36900</v>
          </cell>
          <cell r="T383">
            <v>36900</v>
          </cell>
          <cell r="V383">
            <v>36900</v>
          </cell>
          <cell r="X383">
            <v>36900</v>
          </cell>
          <cell r="Z383">
            <v>36900</v>
          </cell>
          <cell r="AD383">
            <v>1.25</v>
          </cell>
        </row>
        <row r="430">
          <cell r="E430" t="str">
            <v>トラフ- 70-500L</v>
          </cell>
          <cell r="F430" t="str">
            <v>ｍ</v>
          </cell>
          <cell r="H430">
            <v>900</v>
          </cell>
          <cell r="J430">
            <v>750</v>
          </cell>
          <cell r="L430">
            <v>735</v>
          </cell>
          <cell r="N430">
            <v>750</v>
          </cell>
          <cell r="P430">
            <v>730</v>
          </cell>
          <cell r="R430">
            <v>730</v>
          </cell>
          <cell r="T430">
            <v>770</v>
          </cell>
          <cell r="V430">
            <v>820</v>
          </cell>
          <cell r="X430">
            <v>730</v>
          </cell>
          <cell r="Z430">
            <v>900</v>
          </cell>
        </row>
        <row r="431">
          <cell r="E431" t="str">
            <v>トラフ-120-500L</v>
          </cell>
          <cell r="F431" t="str">
            <v>ｍ</v>
          </cell>
          <cell r="H431">
            <v>1190</v>
          </cell>
          <cell r="J431">
            <v>1050</v>
          </cell>
          <cell r="L431">
            <v>1170</v>
          </cell>
          <cell r="N431">
            <v>1100</v>
          </cell>
          <cell r="P431">
            <v>1070</v>
          </cell>
          <cell r="R431">
            <v>1100</v>
          </cell>
          <cell r="T431">
            <v>1130</v>
          </cell>
          <cell r="V431">
            <v>1120</v>
          </cell>
          <cell r="X431">
            <v>1070</v>
          </cell>
          <cell r="Z431">
            <v>1190</v>
          </cell>
        </row>
        <row r="432">
          <cell r="E432" t="str">
            <v>トラフ-150A-500L</v>
          </cell>
          <cell r="F432" t="str">
            <v>ｍ</v>
          </cell>
          <cell r="H432">
            <v>1450</v>
          </cell>
          <cell r="J432">
            <v>1300</v>
          </cell>
          <cell r="L432">
            <v>1460</v>
          </cell>
          <cell r="N432">
            <v>1450</v>
          </cell>
          <cell r="P432">
            <v>1400</v>
          </cell>
          <cell r="R432">
            <v>1450</v>
          </cell>
          <cell r="T432">
            <v>1490</v>
          </cell>
          <cell r="V432">
            <v>1440</v>
          </cell>
          <cell r="X432">
            <v>1480</v>
          </cell>
          <cell r="Z432">
            <v>1450</v>
          </cell>
        </row>
        <row r="433">
          <cell r="E433" t="str">
            <v>トラフ-150B-500L</v>
          </cell>
          <cell r="F433" t="str">
            <v>ｍ</v>
          </cell>
          <cell r="H433">
            <v>1580</v>
          </cell>
          <cell r="J433">
            <v>1440</v>
          </cell>
          <cell r="L433">
            <v>1620</v>
          </cell>
          <cell r="N433">
            <v>1510</v>
          </cell>
          <cell r="P433">
            <v>1470</v>
          </cell>
          <cell r="R433">
            <v>1510</v>
          </cell>
          <cell r="T433">
            <v>1550</v>
          </cell>
          <cell r="V433">
            <v>1530</v>
          </cell>
          <cell r="X433">
            <v>1520</v>
          </cell>
          <cell r="Z433">
            <v>1580</v>
          </cell>
        </row>
        <row r="434">
          <cell r="E434" t="str">
            <v>トラフ-200A-500L</v>
          </cell>
          <cell r="F434" t="str">
            <v>ｍ</v>
          </cell>
          <cell r="H434">
            <v>1950</v>
          </cell>
          <cell r="J434">
            <v>1690</v>
          </cell>
          <cell r="L434">
            <v>1990</v>
          </cell>
          <cell r="N434">
            <v>1870</v>
          </cell>
          <cell r="P434">
            <v>1810</v>
          </cell>
          <cell r="R434">
            <v>1870</v>
          </cell>
          <cell r="T434">
            <v>1910</v>
          </cell>
          <cell r="V434">
            <v>2010</v>
          </cell>
          <cell r="X434">
            <v>1810</v>
          </cell>
          <cell r="Z434">
            <v>1950</v>
          </cell>
        </row>
        <row r="435">
          <cell r="E435" t="str">
            <v>トラフ-200B-500L</v>
          </cell>
          <cell r="F435" t="str">
            <v>ｍ</v>
          </cell>
          <cell r="H435">
            <v>2170</v>
          </cell>
          <cell r="J435">
            <v>1890</v>
          </cell>
          <cell r="L435">
            <v>2340</v>
          </cell>
          <cell r="N435">
            <v>2190</v>
          </cell>
          <cell r="P435">
            <v>2100</v>
          </cell>
          <cell r="R435">
            <v>2190</v>
          </cell>
          <cell r="T435">
            <v>2220</v>
          </cell>
          <cell r="V435">
            <v>2110</v>
          </cell>
          <cell r="X435">
            <v>2110</v>
          </cell>
          <cell r="Z435">
            <v>2170</v>
          </cell>
        </row>
        <row r="436">
          <cell r="E436" t="str">
            <v>トラフ-250-500L</v>
          </cell>
          <cell r="F436" t="str">
            <v>ｍ</v>
          </cell>
          <cell r="H436">
            <v>2800</v>
          </cell>
          <cell r="J436">
            <v>2340</v>
          </cell>
          <cell r="L436">
            <v>2620</v>
          </cell>
          <cell r="N436">
            <v>2570</v>
          </cell>
          <cell r="P436">
            <v>2470</v>
          </cell>
          <cell r="R436">
            <v>2570</v>
          </cell>
          <cell r="T436">
            <v>2620</v>
          </cell>
          <cell r="V436">
            <v>2530</v>
          </cell>
          <cell r="X436">
            <v>2520</v>
          </cell>
          <cell r="Z436">
            <v>2800</v>
          </cell>
        </row>
        <row r="437">
          <cell r="E437" t="str">
            <v>トラフ-300-500L</v>
          </cell>
          <cell r="F437" t="str">
            <v>ｍ</v>
          </cell>
          <cell r="H437">
            <v>3100</v>
          </cell>
          <cell r="J437">
            <v>2950</v>
          </cell>
          <cell r="L437">
            <v>3130</v>
          </cell>
          <cell r="N437">
            <v>3070</v>
          </cell>
          <cell r="P437">
            <v>2950</v>
          </cell>
          <cell r="R437">
            <v>3070</v>
          </cell>
          <cell r="T437">
            <v>3130</v>
          </cell>
          <cell r="V437">
            <v>3070</v>
          </cell>
          <cell r="X437">
            <v>3010</v>
          </cell>
          <cell r="Z437">
            <v>3100</v>
          </cell>
        </row>
        <row r="438">
          <cell r="E438" t="str">
            <v>トラフ-400-500L</v>
          </cell>
          <cell r="F438" t="str">
            <v>ｍ</v>
          </cell>
          <cell r="H438">
            <v>4400</v>
          </cell>
          <cell r="J438">
            <v>4090</v>
          </cell>
          <cell r="L438">
            <v>4540</v>
          </cell>
          <cell r="N438">
            <v>4460</v>
          </cell>
          <cell r="P438">
            <v>4270</v>
          </cell>
          <cell r="R438">
            <v>4460</v>
          </cell>
          <cell r="T438">
            <v>4540</v>
          </cell>
          <cell r="V438">
            <v>4600</v>
          </cell>
          <cell r="X438">
            <v>4450</v>
          </cell>
          <cell r="Z438">
            <v>4400</v>
          </cell>
        </row>
        <row r="439">
          <cell r="E439" t="str">
            <v>トラフ- K100-500L</v>
          </cell>
          <cell r="F439" t="str">
            <v>ｍ</v>
          </cell>
          <cell r="H439">
            <v>980</v>
          </cell>
          <cell r="J439">
            <v>980</v>
          </cell>
          <cell r="L439">
            <v>980</v>
          </cell>
          <cell r="N439">
            <v>980</v>
          </cell>
          <cell r="P439">
            <v>980</v>
          </cell>
          <cell r="R439">
            <v>980</v>
          </cell>
          <cell r="T439">
            <v>1180</v>
          </cell>
          <cell r="V439">
            <v>980</v>
          </cell>
          <cell r="X439">
            <v>1140</v>
          </cell>
          <cell r="Z439">
            <v>980</v>
          </cell>
        </row>
        <row r="440">
          <cell r="E440" t="str">
            <v>トラフ- K130-500L</v>
          </cell>
          <cell r="F440" t="str">
            <v>ｍ</v>
          </cell>
          <cell r="H440">
            <v>1050</v>
          </cell>
          <cell r="J440">
            <v>1050</v>
          </cell>
          <cell r="L440">
            <v>1050</v>
          </cell>
          <cell r="N440">
            <v>1050</v>
          </cell>
          <cell r="P440">
            <v>1050</v>
          </cell>
          <cell r="R440">
            <v>1050</v>
          </cell>
          <cell r="T440">
            <v>1290</v>
          </cell>
          <cell r="V440">
            <v>1050</v>
          </cell>
          <cell r="X440">
            <v>1230</v>
          </cell>
          <cell r="Z440">
            <v>1050</v>
          </cell>
        </row>
        <row r="441">
          <cell r="E441" t="str">
            <v>トラフ- K164-500L</v>
          </cell>
          <cell r="F441" t="str">
            <v>ｍ</v>
          </cell>
          <cell r="H441">
            <v>1450</v>
          </cell>
          <cell r="J441">
            <v>1450</v>
          </cell>
          <cell r="L441">
            <v>1450</v>
          </cell>
          <cell r="N441">
            <v>1450</v>
          </cell>
          <cell r="P441">
            <v>1450</v>
          </cell>
          <cell r="R441">
            <v>1450</v>
          </cell>
          <cell r="T441">
            <v>1830</v>
          </cell>
          <cell r="V441">
            <v>1450</v>
          </cell>
          <cell r="X441">
            <v>1740</v>
          </cell>
          <cell r="Z441">
            <v>1450</v>
          </cell>
        </row>
        <row r="442">
          <cell r="E442" t="str">
            <v>トラフ- K164C-500L</v>
          </cell>
          <cell r="F442" t="str">
            <v>ｍ</v>
          </cell>
          <cell r="H442">
            <v>2160</v>
          </cell>
          <cell r="J442">
            <v>2160</v>
          </cell>
          <cell r="L442">
            <v>2160</v>
          </cell>
          <cell r="N442">
            <v>2160</v>
          </cell>
          <cell r="P442">
            <v>2160</v>
          </cell>
          <cell r="R442">
            <v>2160</v>
          </cell>
          <cell r="T442">
            <v>2160</v>
          </cell>
          <cell r="V442">
            <v>2160</v>
          </cell>
          <cell r="X442">
            <v>2160</v>
          </cell>
          <cell r="Z442">
            <v>2160</v>
          </cell>
        </row>
        <row r="443">
          <cell r="E443" t="str">
            <v>トラフ- K220-500L</v>
          </cell>
          <cell r="F443" t="str">
            <v>ｍ</v>
          </cell>
          <cell r="H443">
            <v>2180</v>
          </cell>
          <cell r="J443">
            <v>2180</v>
          </cell>
          <cell r="L443">
            <v>2180</v>
          </cell>
          <cell r="N443">
            <v>2180</v>
          </cell>
          <cell r="P443">
            <v>2180</v>
          </cell>
          <cell r="R443">
            <v>2180</v>
          </cell>
          <cell r="T443">
            <v>2510</v>
          </cell>
          <cell r="V443">
            <v>2180</v>
          </cell>
          <cell r="X443">
            <v>2370</v>
          </cell>
          <cell r="Z443">
            <v>2180</v>
          </cell>
        </row>
        <row r="444">
          <cell r="E444" t="str">
            <v>トラフ- K220C-500L</v>
          </cell>
          <cell r="F444" t="str">
            <v>ｍ</v>
          </cell>
          <cell r="H444">
            <v>2840</v>
          </cell>
          <cell r="J444">
            <v>2840</v>
          </cell>
          <cell r="L444">
            <v>2840</v>
          </cell>
          <cell r="N444">
            <v>2840</v>
          </cell>
          <cell r="P444">
            <v>2840</v>
          </cell>
          <cell r="R444">
            <v>2840</v>
          </cell>
          <cell r="T444">
            <v>2840</v>
          </cell>
          <cell r="V444">
            <v>2840</v>
          </cell>
          <cell r="X444">
            <v>2840</v>
          </cell>
          <cell r="Z444">
            <v>2840</v>
          </cell>
        </row>
        <row r="445">
          <cell r="E445" t="str">
            <v>トラフ- 280-500L</v>
          </cell>
          <cell r="F445" t="str">
            <v>ｍ</v>
          </cell>
          <cell r="H445">
            <v>2780</v>
          </cell>
          <cell r="J445">
            <v>2780</v>
          </cell>
          <cell r="L445">
            <v>2780</v>
          </cell>
          <cell r="N445">
            <v>2780</v>
          </cell>
          <cell r="P445">
            <v>2780</v>
          </cell>
          <cell r="R445">
            <v>2780</v>
          </cell>
          <cell r="T445">
            <v>2920</v>
          </cell>
          <cell r="V445">
            <v>2780</v>
          </cell>
          <cell r="X445">
            <v>2760</v>
          </cell>
          <cell r="Z445">
            <v>2780</v>
          </cell>
        </row>
        <row r="446">
          <cell r="E446" t="str">
            <v>トラフ- 280C-500L</v>
          </cell>
          <cell r="F446" t="str">
            <v>ｍ</v>
          </cell>
          <cell r="H446">
            <v>3240</v>
          </cell>
          <cell r="J446">
            <v>3240</v>
          </cell>
          <cell r="L446">
            <v>3240</v>
          </cell>
          <cell r="N446">
            <v>3240</v>
          </cell>
          <cell r="P446">
            <v>3240</v>
          </cell>
          <cell r="R446">
            <v>3240</v>
          </cell>
          <cell r="T446">
            <v>3240</v>
          </cell>
          <cell r="V446">
            <v>3240</v>
          </cell>
          <cell r="X446">
            <v>3240</v>
          </cell>
          <cell r="Z446">
            <v>3240</v>
          </cell>
        </row>
        <row r="447">
          <cell r="E447" t="str">
            <v>トラフ- 330-500L</v>
          </cell>
          <cell r="F447" t="str">
            <v>ｍ</v>
          </cell>
          <cell r="H447">
            <v>3100</v>
          </cell>
          <cell r="J447">
            <v>3100</v>
          </cell>
          <cell r="L447">
            <v>3100</v>
          </cell>
          <cell r="N447">
            <v>3100</v>
          </cell>
          <cell r="P447">
            <v>3100</v>
          </cell>
          <cell r="R447">
            <v>3100</v>
          </cell>
          <cell r="T447">
            <v>3600</v>
          </cell>
          <cell r="V447">
            <v>3100</v>
          </cell>
          <cell r="X447">
            <v>3400</v>
          </cell>
          <cell r="Z447">
            <v>3100</v>
          </cell>
        </row>
        <row r="448">
          <cell r="E448" t="str">
            <v>トラフ- 330C-500L</v>
          </cell>
          <cell r="F448" t="str">
            <v>ｍ</v>
          </cell>
          <cell r="H448">
            <v>3840</v>
          </cell>
          <cell r="J448">
            <v>3840</v>
          </cell>
          <cell r="L448">
            <v>3840</v>
          </cell>
          <cell r="N448">
            <v>3840</v>
          </cell>
          <cell r="P448">
            <v>3840</v>
          </cell>
          <cell r="R448">
            <v>3840</v>
          </cell>
          <cell r="T448">
            <v>3840</v>
          </cell>
          <cell r="V448">
            <v>3840</v>
          </cell>
          <cell r="X448">
            <v>3840</v>
          </cell>
          <cell r="Z448">
            <v>3840</v>
          </cell>
        </row>
        <row r="449">
          <cell r="E449" t="str">
            <v>トラフ- 450-500L</v>
          </cell>
          <cell r="F449" t="str">
            <v>ｍ</v>
          </cell>
          <cell r="H449">
            <v>4400</v>
          </cell>
          <cell r="J449">
            <v>4400</v>
          </cell>
          <cell r="L449">
            <v>4400</v>
          </cell>
          <cell r="N449">
            <v>4400</v>
          </cell>
          <cell r="P449">
            <v>4400</v>
          </cell>
          <cell r="R449">
            <v>4400</v>
          </cell>
          <cell r="T449">
            <v>4750</v>
          </cell>
          <cell r="V449">
            <v>4400</v>
          </cell>
          <cell r="X449">
            <v>4490</v>
          </cell>
          <cell r="Z449">
            <v>4400</v>
          </cell>
        </row>
        <row r="450">
          <cell r="E450" t="str">
            <v>トラフ- 470C-500L</v>
          </cell>
          <cell r="F450" t="str">
            <v>ｍ</v>
          </cell>
          <cell r="H450">
            <v>5710</v>
          </cell>
          <cell r="J450">
            <v>5710</v>
          </cell>
          <cell r="L450">
            <v>5710</v>
          </cell>
          <cell r="N450">
            <v>5710</v>
          </cell>
          <cell r="P450">
            <v>5710</v>
          </cell>
          <cell r="R450">
            <v>5710</v>
          </cell>
          <cell r="T450">
            <v>5710</v>
          </cell>
          <cell r="V450">
            <v>5710</v>
          </cell>
          <cell r="X450">
            <v>5710</v>
          </cell>
          <cell r="Z450">
            <v>5710</v>
          </cell>
        </row>
        <row r="451">
          <cell r="E451" t="str">
            <v>メラミンCR-200mm</v>
          </cell>
          <cell r="F451" t="str">
            <v>ｍ</v>
          </cell>
          <cell r="G451">
            <v>6460</v>
          </cell>
          <cell r="H451">
            <v>2153</v>
          </cell>
          <cell r="I451">
            <v>6460</v>
          </cell>
          <cell r="J451">
            <v>2153</v>
          </cell>
          <cell r="K451">
            <v>6460</v>
          </cell>
          <cell r="L451">
            <v>2153</v>
          </cell>
          <cell r="M451">
            <v>6460</v>
          </cell>
          <cell r="N451">
            <v>2153</v>
          </cell>
          <cell r="O451">
            <v>6460</v>
          </cell>
          <cell r="P451">
            <v>2153</v>
          </cell>
          <cell r="Q451">
            <v>6460</v>
          </cell>
          <cell r="R451">
            <v>2153</v>
          </cell>
          <cell r="S451">
            <v>6460</v>
          </cell>
          <cell r="T451">
            <v>2153</v>
          </cell>
          <cell r="U451">
            <v>6460</v>
          </cell>
          <cell r="V451">
            <v>2153</v>
          </cell>
          <cell r="W451">
            <v>6460</v>
          </cell>
          <cell r="X451">
            <v>2153</v>
          </cell>
          <cell r="Y451">
            <v>6460</v>
          </cell>
          <cell r="Z451">
            <v>2153</v>
          </cell>
          <cell r="AD451">
            <v>0.183</v>
          </cell>
        </row>
        <row r="452">
          <cell r="E452" t="str">
            <v>メラミンCR-300mm</v>
          </cell>
          <cell r="F452" t="str">
            <v>ｍ</v>
          </cell>
          <cell r="G452">
            <v>6880</v>
          </cell>
          <cell r="H452">
            <v>2293</v>
          </cell>
          <cell r="I452">
            <v>6880</v>
          </cell>
          <cell r="J452">
            <v>2293</v>
          </cell>
          <cell r="K452">
            <v>6880</v>
          </cell>
          <cell r="L452">
            <v>2293</v>
          </cell>
          <cell r="M452">
            <v>6880</v>
          </cell>
          <cell r="N452">
            <v>2293</v>
          </cell>
          <cell r="O452">
            <v>6880</v>
          </cell>
          <cell r="P452">
            <v>2293</v>
          </cell>
          <cell r="Q452">
            <v>6880</v>
          </cell>
          <cell r="R452">
            <v>2293</v>
          </cell>
          <cell r="S452">
            <v>6880</v>
          </cell>
          <cell r="T452">
            <v>2293</v>
          </cell>
          <cell r="U452">
            <v>6880</v>
          </cell>
          <cell r="V452">
            <v>2293</v>
          </cell>
          <cell r="W452">
            <v>6880</v>
          </cell>
          <cell r="X452">
            <v>2293</v>
          </cell>
          <cell r="Y452">
            <v>6880</v>
          </cell>
          <cell r="Z452">
            <v>2293</v>
          </cell>
          <cell r="AD452">
            <v>0.24299999999999999</v>
          </cell>
        </row>
        <row r="453">
          <cell r="E453" t="str">
            <v>メラミンCR-400mm</v>
          </cell>
          <cell r="F453" t="str">
            <v>ｍ</v>
          </cell>
          <cell r="G453">
            <v>7380</v>
          </cell>
          <cell r="H453">
            <v>2460</v>
          </cell>
          <cell r="I453">
            <v>7380</v>
          </cell>
          <cell r="J453">
            <v>2460</v>
          </cell>
          <cell r="K453">
            <v>7380</v>
          </cell>
          <cell r="L453">
            <v>2460</v>
          </cell>
          <cell r="M453">
            <v>7380</v>
          </cell>
          <cell r="N453">
            <v>2460</v>
          </cell>
          <cell r="O453">
            <v>7380</v>
          </cell>
          <cell r="P453">
            <v>2460</v>
          </cell>
          <cell r="Q453">
            <v>7380</v>
          </cell>
          <cell r="R453">
            <v>2460</v>
          </cell>
          <cell r="S453">
            <v>7380</v>
          </cell>
          <cell r="T453">
            <v>2460</v>
          </cell>
          <cell r="U453">
            <v>7380</v>
          </cell>
          <cell r="V453">
            <v>2460</v>
          </cell>
          <cell r="W453">
            <v>7380</v>
          </cell>
          <cell r="X453">
            <v>2460</v>
          </cell>
          <cell r="Y453">
            <v>7380</v>
          </cell>
          <cell r="Z453">
            <v>2460</v>
          </cell>
          <cell r="AD453">
            <v>0.29599999999999999</v>
          </cell>
        </row>
        <row r="454">
          <cell r="E454" t="str">
            <v>メラミンCR-500mm</v>
          </cell>
          <cell r="F454" t="str">
            <v>ｍ</v>
          </cell>
          <cell r="G454">
            <v>7880</v>
          </cell>
          <cell r="H454">
            <v>2626</v>
          </cell>
          <cell r="I454">
            <v>7880</v>
          </cell>
          <cell r="J454">
            <v>2626</v>
          </cell>
          <cell r="K454">
            <v>7880</v>
          </cell>
          <cell r="L454">
            <v>2626</v>
          </cell>
          <cell r="M454">
            <v>7880</v>
          </cell>
          <cell r="N454">
            <v>2626</v>
          </cell>
          <cell r="O454">
            <v>7880</v>
          </cell>
          <cell r="P454">
            <v>2626</v>
          </cell>
          <cell r="Q454">
            <v>7880</v>
          </cell>
          <cell r="R454">
            <v>2626</v>
          </cell>
          <cell r="S454">
            <v>7880</v>
          </cell>
          <cell r="T454">
            <v>2626</v>
          </cell>
          <cell r="U454">
            <v>7880</v>
          </cell>
          <cell r="V454">
            <v>2626</v>
          </cell>
          <cell r="W454">
            <v>7880</v>
          </cell>
          <cell r="X454">
            <v>2626</v>
          </cell>
          <cell r="Y454">
            <v>7880</v>
          </cell>
          <cell r="Z454">
            <v>2626</v>
          </cell>
          <cell r="AD454">
            <v>0.33900000000000002</v>
          </cell>
        </row>
        <row r="455">
          <cell r="E455" t="str">
            <v>メラミンCR-600mm</v>
          </cell>
          <cell r="F455" t="str">
            <v>ｍ</v>
          </cell>
          <cell r="G455">
            <v>8520</v>
          </cell>
          <cell r="H455">
            <v>2840</v>
          </cell>
          <cell r="I455">
            <v>8520</v>
          </cell>
          <cell r="J455">
            <v>2840</v>
          </cell>
          <cell r="K455">
            <v>8520</v>
          </cell>
          <cell r="L455">
            <v>2840</v>
          </cell>
          <cell r="M455">
            <v>8520</v>
          </cell>
          <cell r="N455">
            <v>2840</v>
          </cell>
          <cell r="O455">
            <v>8520</v>
          </cell>
          <cell r="P455">
            <v>2840</v>
          </cell>
          <cell r="Q455">
            <v>8520</v>
          </cell>
          <cell r="R455">
            <v>2840</v>
          </cell>
          <cell r="S455">
            <v>8520</v>
          </cell>
          <cell r="T455">
            <v>2840</v>
          </cell>
          <cell r="U455">
            <v>8520</v>
          </cell>
          <cell r="V455">
            <v>2840</v>
          </cell>
          <cell r="W455">
            <v>8520</v>
          </cell>
          <cell r="X455">
            <v>2840</v>
          </cell>
          <cell r="Y455">
            <v>8520</v>
          </cell>
          <cell r="Z455">
            <v>2840</v>
          </cell>
          <cell r="AD455">
            <v>0.36499999999999999</v>
          </cell>
        </row>
        <row r="456">
          <cell r="E456" t="str">
            <v>メラミンCR-700mm</v>
          </cell>
          <cell r="F456" t="str">
            <v>ｍ</v>
          </cell>
          <cell r="G456">
            <v>9230</v>
          </cell>
          <cell r="H456">
            <v>3076</v>
          </cell>
          <cell r="I456">
            <v>9230</v>
          </cell>
          <cell r="J456">
            <v>3076</v>
          </cell>
          <cell r="K456">
            <v>9230</v>
          </cell>
          <cell r="L456">
            <v>3076</v>
          </cell>
          <cell r="M456">
            <v>9230</v>
          </cell>
          <cell r="N456">
            <v>3076</v>
          </cell>
          <cell r="O456">
            <v>9230</v>
          </cell>
          <cell r="P456">
            <v>3076</v>
          </cell>
          <cell r="Q456">
            <v>9230</v>
          </cell>
          <cell r="R456">
            <v>3076</v>
          </cell>
          <cell r="S456">
            <v>9230</v>
          </cell>
          <cell r="T456">
            <v>3076</v>
          </cell>
          <cell r="U456">
            <v>9230</v>
          </cell>
          <cell r="V456">
            <v>3076</v>
          </cell>
          <cell r="W456">
            <v>9230</v>
          </cell>
          <cell r="X456">
            <v>3076</v>
          </cell>
          <cell r="Y456">
            <v>9230</v>
          </cell>
          <cell r="Z456">
            <v>3076</v>
          </cell>
          <cell r="AD456">
            <v>0.42699999999999999</v>
          </cell>
        </row>
        <row r="457">
          <cell r="E457" t="str">
            <v>メラミンCR-800mm</v>
          </cell>
          <cell r="F457" t="str">
            <v>ｍ</v>
          </cell>
          <cell r="G457">
            <v>9940</v>
          </cell>
          <cell r="H457">
            <v>3313</v>
          </cell>
          <cell r="I457">
            <v>9940</v>
          </cell>
          <cell r="J457">
            <v>3313</v>
          </cell>
          <cell r="K457">
            <v>9940</v>
          </cell>
          <cell r="L457">
            <v>3313</v>
          </cell>
          <cell r="M457">
            <v>9940</v>
          </cell>
          <cell r="N457">
            <v>3313</v>
          </cell>
          <cell r="O457">
            <v>9940</v>
          </cell>
          <cell r="P457">
            <v>3313</v>
          </cell>
          <cell r="Q457">
            <v>9940</v>
          </cell>
          <cell r="R457">
            <v>3313</v>
          </cell>
          <cell r="S457">
            <v>9940</v>
          </cell>
          <cell r="T457">
            <v>3313</v>
          </cell>
          <cell r="U457">
            <v>9940</v>
          </cell>
          <cell r="V457">
            <v>3313</v>
          </cell>
          <cell r="W457">
            <v>9940</v>
          </cell>
          <cell r="X457">
            <v>3313</v>
          </cell>
          <cell r="Y457">
            <v>9940</v>
          </cell>
          <cell r="Z457">
            <v>3313</v>
          </cell>
          <cell r="AD457">
            <v>0.496</v>
          </cell>
        </row>
        <row r="458">
          <cell r="E458" t="str">
            <v>メラミンCR-900mm</v>
          </cell>
          <cell r="F458" t="str">
            <v>ｍ</v>
          </cell>
          <cell r="G458">
            <v>10500</v>
          </cell>
          <cell r="H458">
            <v>3500</v>
          </cell>
          <cell r="I458">
            <v>10500</v>
          </cell>
          <cell r="J458">
            <v>3500</v>
          </cell>
          <cell r="K458">
            <v>10500</v>
          </cell>
          <cell r="L458">
            <v>3500</v>
          </cell>
          <cell r="M458">
            <v>10500</v>
          </cell>
          <cell r="N458">
            <v>3500</v>
          </cell>
          <cell r="O458">
            <v>10500</v>
          </cell>
          <cell r="P458">
            <v>3500</v>
          </cell>
          <cell r="Q458">
            <v>10500</v>
          </cell>
          <cell r="R458">
            <v>3500</v>
          </cell>
          <cell r="S458">
            <v>10500</v>
          </cell>
          <cell r="T458">
            <v>3500</v>
          </cell>
          <cell r="U458">
            <v>10500</v>
          </cell>
          <cell r="V458">
            <v>3500</v>
          </cell>
          <cell r="W458">
            <v>10500</v>
          </cell>
          <cell r="X458">
            <v>3500</v>
          </cell>
          <cell r="Y458">
            <v>10500</v>
          </cell>
          <cell r="Z458">
            <v>3500</v>
          </cell>
          <cell r="AD458">
            <v>0.55400000000000005</v>
          </cell>
        </row>
        <row r="459">
          <cell r="E459" t="str">
            <v>メラミンCR-1000mm</v>
          </cell>
          <cell r="F459" t="str">
            <v>ｍ</v>
          </cell>
          <cell r="G459">
            <v>11200</v>
          </cell>
          <cell r="H459">
            <v>3733</v>
          </cell>
          <cell r="I459">
            <v>11200</v>
          </cell>
          <cell r="J459">
            <v>3733</v>
          </cell>
          <cell r="K459">
            <v>11200</v>
          </cell>
          <cell r="L459">
            <v>3733</v>
          </cell>
          <cell r="M459">
            <v>11200</v>
          </cell>
          <cell r="N459">
            <v>3733</v>
          </cell>
          <cell r="O459">
            <v>11200</v>
          </cell>
          <cell r="P459">
            <v>3733</v>
          </cell>
          <cell r="Q459">
            <v>11200</v>
          </cell>
          <cell r="R459">
            <v>3733</v>
          </cell>
          <cell r="S459">
            <v>11200</v>
          </cell>
          <cell r="T459">
            <v>3733</v>
          </cell>
          <cell r="U459">
            <v>11200</v>
          </cell>
          <cell r="V459">
            <v>3733</v>
          </cell>
          <cell r="W459">
            <v>11200</v>
          </cell>
          <cell r="X459">
            <v>3733</v>
          </cell>
          <cell r="Y459">
            <v>11200</v>
          </cell>
          <cell r="Z459">
            <v>3733</v>
          </cell>
          <cell r="AD459">
            <v>0.61699999999999999</v>
          </cell>
        </row>
        <row r="460">
          <cell r="E460" t="str">
            <v>メラミンCR-1200mm</v>
          </cell>
          <cell r="F460" t="str">
            <v>ｍ</v>
          </cell>
          <cell r="G460">
            <v>15600</v>
          </cell>
          <cell r="H460">
            <v>5200</v>
          </cell>
          <cell r="I460">
            <v>15600</v>
          </cell>
          <cell r="J460">
            <v>5200</v>
          </cell>
          <cell r="K460">
            <v>15600</v>
          </cell>
          <cell r="L460">
            <v>5200</v>
          </cell>
          <cell r="M460">
            <v>15600</v>
          </cell>
          <cell r="N460">
            <v>5200</v>
          </cell>
          <cell r="O460">
            <v>15600</v>
          </cell>
          <cell r="P460">
            <v>5200</v>
          </cell>
          <cell r="Q460">
            <v>15600</v>
          </cell>
          <cell r="R460">
            <v>5200</v>
          </cell>
          <cell r="S460">
            <v>15600</v>
          </cell>
          <cell r="T460">
            <v>5200</v>
          </cell>
          <cell r="U460">
            <v>15600</v>
          </cell>
          <cell r="V460">
            <v>5200</v>
          </cell>
          <cell r="W460">
            <v>15600</v>
          </cell>
          <cell r="X460">
            <v>5200</v>
          </cell>
          <cell r="Y460">
            <v>15600</v>
          </cell>
          <cell r="Z460">
            <v>5200</v>
          </cell>
          <cell r="AD460">
            <v>0.74</v>
          </cell>
        </row>
        <row r="461">
          <cell r="E461" t="str">
            <v>エポキシCR-200mm</v>
          </cell>
          <cell r="F461" t="str">
            <v>ｍ</v>
          </cell>
          <cell r="G461">
            <v>6630</v>
          </cell>
          <cell r="H461">
            <v>2210</v>
          </cell>
          <cell r="I461">
            <v>6630</v>
          </cell>
          <cell r="J461">
            <v>2210</v>
          </cell>
          <cell r="K461">
            <v>6630</v>
          </cell>
          <cell r="L461">
            <v>2210</v>
          </cell>
          <cell r="M461">
            <v>6630</v>
          </cell>
          <cell r="N461">
            <v>2210</v>
          </cell>
          <cell r="O461">
            <v>6630</v>
          </cell>
          <cell r="P461">
            <v>2210</v>
          </cell>
          <cell r="Q461">
            <v>6630</v>
          </cell>
          <cell r="R461">
            <v>2210</v>
          </cell>
          <cell r="S461">
            <v>6630</v>
          </cell>
          <cell r="T461">
            <v>2210</v>
          </cell>
          <cell r="U461">
            <v>6630</v>
          </cell>
          <cell r="V461">
            <v>2210</v>
          </cell>
          <cell r="W461">
            <v>6630</v>
          </cell>
          <cell r="X461">
            <v>2210</v>
          </cell>
          <cell r="Y461">
            <v>6630</v>
          </cell>
          <cell r="Z461">
            <v>2210</v>
          </cell>
          <cell r="AD461">
            <v>0.183</v>
          </cell>
        </row>
        <row r="462">
          <cell r="E462" t="str">
            <v>エポキシCR-300mm</v>
          </cell>
          <cell r="F462" t="str">
            <v>ｍ</v>
          </cell>
          <cell r="G462">
            <v>7100</v>
          </cell>
          <cell r="H462">
            <v>2366</v>
          </cell>
          <cell r="I462">
            <v>7100</v>
          </cell>
          <cell r="J462">
            <v>2366</v>
          </cell>
          <cell r="K462">
            <v>7100</v>
          </cell>
          <cell r="L462">
            <v>2366</v>
          </cell>
          <cell r="M462">
            <v>7100</v>
          </cell>
          <cell r="N462">
            <v>2366</v>
          </cell>
          <cell r="O462">
            <v>7100</v>
          </cell>
          <cell r="P462">
            <v>2366</v>
          </cell>
          <cell r="Q462">
            <v>7100</v>
          </cell>
          <cell r="R462">
            <v>2366</v>
          </cell>
          <cell r="S462">
            <v>7100</v>
          </cell>
          <cell r="T462">
            <v>2366</v>
          </cell>
          <cell r="U462">
            <v>7100</v>
          </cell>
          <cell r="V462">
            <v>2366</v>
          </cell>
          <cell r="W462">
            <v>7100</v>
          </cell>
          <cell r="X462">
            <v>2366</v>
          </cell>
          <cell r="Y462">
            <v>7100</v>
          </cell>
          <cell r="Z462">
            <v>2366</v>
          </cell>
          <cell r="AD462">
            <v>0.24299999999999999</v>
          </cell>
        </row>
        <row r="463">
          <cell r="E463" t="str">
            <v>エポキシCR-400mm</v>
          </cell>
          <cell r="F463" t="str">
            <v>ｍ</v>
          </cell>
          <cell r="G463">
            <v>7590</v>
          </cell>
          <cell r="H463">
            <v>2530</v>
          </cell>
          <cell r="I463">
            <v>7590</v>
          </cell>
          <cell r="J463">
            <v>2530</v>
          </cell>
          <cell r="K463">
            <v>7590</v>
          </cell>
          <cell r="L463">
            <v>2530</v>
          </cell>
          <cell r="M463">
            <v>7590</v>
          </cell>
          <cell r="N463">
            <v>2530</v>
          </cell>
          <cell r="O463">
            <v>7590</v>
          </cell>
          <cell r="P463">
            <v>2530</v>
          </cell>
          <cell r="Q463">
            <v>7590</v>
          </cell>
          <cell r="R463">
            <v>2530</v>
          </cell>
          <cell r="S463">
            <v>7590</v>
          </cell>
          <cell r="T463">
            <v>2530</v>
          </cell>
          <cell r="U463">
            <v>7590</v>
          </cell>
          <cell r="V463">
            <v>2530</v>
          </cell>
          <cell r="W463">
            <v>7590</v>
          </cell>
          <cell r="X463">
            <v>2530</v>
          </cell>
          <cell r="Y463">
            <v>7590</v>
          </cell>
          <cell r="Z463">
            <v>2530</v>
          </cell>
          <cell r="AD463">
            <v>0.29599999999999999</v>
          </cell>
        </row>
        <row r="464">
          <cell r="E464" t="str">
            <v>エポキシCR-500mm</v>
          </cell>
          <cell r="F464" t="str">
            <v>ｍ</v>
          </cell>
          <cell r="G464">
            <v>8020</v>
          </cell>
          <cell r="H464">
            <v>2673</v>
          </cell>
          <cell r="I464">
            <v>8020</v>
          </cell>
          <cell r="J464">
            <v>2673</v>
          </cell>
          <cell r="K464">
            <v>8020</v>
          </cell>
          <cell r="L464">
            <v>2673</v>
          </cell>
          <cell r="M464">
            <v>8020</v>
          </cell>
          <cell r="N464">
            <v>2673</v>
          </cell>
          <cell r="O464">
            <v>8020</v>
          </cell>
          <cell r="P464">
            <v>2673</v>
          </cell>
          <cell r="Q464">
            <v>8020</v>
          </cell>
          <cell r="R464">
            <v>2673</v>
          </cell>
          <cell r="S464">
            <v>8020</v>
          </cell>
          <cell r="T464">
            <v>2673</v>
          </cell>
          <cell r="U464">
            <v>8020</v>
          </cell>
          <cell r="V464">
            <v>2673</v>
          </cell>
          <cell r="W464">
            <v>8020</v>
          </cell>
          <cell r="X464">
            <v>2673</v>
          </cell>
          <cell r="Y464">
            <v>8020</v>
          </cell>
          <cell r="Z464">
            <v>2673</v>
          </cell>
          <cell r="AD464">
            <v>0.33900000000000002</v>
          </cell>
        </row>
        <row r="465">
          <cell r="E465" t="str">
            <v>エポキシCR-600mm</v>
          </cell>
          <cell r="F465" t="str">
            <v>ｍ</v>
          </cell>
          <cell r="G465">
            <v>8660</v>
          </cell>
          <cell r="H465">
            <v>2886</v>
          </cell>
          <cell r="I465">
            <v>8660</v>
          </cell>
          <cell r="J465">
            <v>2886</v>
          </cell>
          <cell r="K465">
            <v>8660</v>
          </cell>
          <cell r="L465">
            <v>2886</v>
          </cell>
          <cell r="M465">
            <v>8660</v>
          </cell>
          <cell r="N465">
            <v>2886</v>
          </cell>
          <cell r="O465">
            <v>8660</v>
          </cell>
          <cell r="P465">
            <v>2886</v>
          </cell>
          <cell r="Q465">
            <v>8660</v>
          </cell>
          <cell r="R465">
            <v>2886</v>
          </cell>
          <cell r="S465">
            <v>8660</v>
          </cell>
          <cell r="T465">
            <v>2886</v>
          </cell>
          <cell r="U465">
            <v>8660</v>
          </cell>
          <cell r="V465">
            <v>2886</v>
          </cell>
          <cell r="W465">
            <v>8660</v>
          </cell>
          <cell r="X465">
            <v>2886</v>
          </cell>
          <cell r="Y465">
            <v>8660</v>
          </cell>
          <cell r="Z465">
            <v>2886</v>
          </cell>
          <cell r="AD465">
            <v>0.36499999999999999</v>
          </cell>
        </row>
        <row r="466">
          <cell r="E466" t="str">
            <v>エポキシCR-700mm</v>
          </cell>
          <cell r="F466" t="str">
            <v>ｍ</v>
          </cell>
          <cell r="G466">
            <v>9300</v>
          </cell>
          <cell r="H466">
            <v>3100</v>
          </cell>
          <cell r="I466">
            <v>9300</v>
          </cell>
          <cell r="J466">
            <v>3100</v>
          </cell>
          <cell r="K466">
            <v>9300</v>
          </cell>
          <cell r="L466">
            <v>3100</v>
          </cell>
          <cell r="M466">
            <v>9300</v>
          </cell>
          <cell r="N466">
            <v>3100</v>
          </cell>
          <cell r="O466">
            <v>9300</v>
          </cell>
          <cell r="P466">
            <v>3100</v>
          </cell>
          <cell r="Q466">
            <v>9300</v>
          </cell>
          <cell r="R466">
            <v>3100</v>
          </cell>
          <cell r="S466">
            <v>9300</v>
          </cell>
          <cell r="T466">
            <v>3100</v>
          </cell>
          <cell r="U466">
            <v>9300</v>
          </cell>
          <cell r="V466">
            <v>3100</v>
          </cell>
          <cell r="W466">
            <v>9300</v>
          </cell>
          <cell r="X466">
            <v>3100</v>
          </cell>
          <cell r="Y466">
            <v>9300</v>
          </cell>
          <cell r="Z466">
            <v>3100</v>
          </cell>
          <cell r="AD466">
            <v>0.42699999999999999</v>
          </cell>
        </row>
        <row r="467">
          <cell r="E467" t="str">
            <v>エポキシCR-800mm</v>
          </cell>
          <cell r="F467" t="str">
            <v>ｍ</v>
          </cell>
          <cell r="G467">
            <v>9940</v>
          </cell>
          <cell r="H467">
            <v>3313</v>
          </cell>
          <cell r="I467">
            <v>9940</v>
          </cell>
          <cell r="J467">
            <v>3313</v>
          </cell>
          <cell r="K467">
            <v>9940</v>
          </cell>
          <cell r="L467">
            <v>3313</v>
          </cell>
          <cell r="M467">
            <v>9940</v>
          </cell>
          <cell r="N467">
            <v>3313</v>
          </cell>
          <cell r="O467">
            <v>9940</v>
          </cell>
          <cell r="P467">
            <v>3313</v>
          </cell>
          <cell r="Q467">
            <v>9940</v>
          </cell>
          <cell r="R467">
            <v>3313</v>
          </cell>
          <cell r="S467">
            <v>9940</v>
          </cell>
          <cell r="T467">
            <v>3313</v>
          </cell>
          <cell r="U467">
            <v>9940</v>
          </cell>
          <cell r="V467">
            <v>3313</v>
          </cell>
          <cell r="W467">
            <v>9940</v>
          </cell>
          <cell r="X467">
            <v>3313</v>
          </cell>
          <cell r="Y467">
            <v>9940</v>
          </cell>
          <cell r="Z467">
            <v>3313</v>
          </cell>
          <cell r="AD467">
            <v>0.496</v>
          </cell>
        </row>
        <row r="468">
          <cell r="E468" t="str">
            <v>エポキシCR-900mm</v>
          </cell>
          <cell r="F468" t="str">
            <v>ｍ</v>
          </cell>
          <cell r="G468">
            <v>10600</v>
          </cell>
          <cell r="H468">
            <v>3533</v>
          </cell>
          <cell r="I468">
            <v>10600</v>
          </cell>
          <cell r="J468">
            <v>3533</v>
          </cell>
          <cell r="K468">
            <v>10600</v>
          </cell>
          <cell r="L468">
            <v>3533</v>
          </cell>
          <cell r="M468">
            <v>10600</v>
          </cell>
          <cell r="N468">
            <v>3533</v>
          </cell>
          <cell r="O468">
            <v>10600</v>
          </cell>
          <cell r="P468">
            <v>3533</v>
          </cell>
          <cell r="Q468">
            <v>10600</v>
          </cell>
          <cell r="R468">
            <v>3533</v>
          </cell>
          <cell r="S468">
            <v>10600</v>
          </cell>
          <cell r="T468">
            <v>3533</v>
          </cell>
          <cell r="U468">
            <v>10600</v>
          </cell>
          <cell r="V468">
            <v>3533</v>
          </cell>
          <cell r="W468">
            <v>10600</v>
          </cell>
          <cell r="X468">
            <v>3533</v>
          </cell>
          <cell r="Y468">
            <v>10600</v>
          </cell>
          <cell r="Z468">
            <v>3533</v>
          </cell>
          <cell r="AD468">
            <v>0.55400000000000005</v>
          </cell>
        </row>
        <row r="469">
          <cell r="E469" t="str">
            <v>エポキシCR-1000mm</v>
          </cell>
          <cell r="F469" t="str">
            <v>ｍ</v>
          </cell>
          <cell r="G469">
            <v>11200</v>
          </cell>
          <cell r="H469">
            <v>3733</v>
          </cell>
          <cell r="I469">
            <v>11200</v>
          </cell>
          <cell r="J469">
            <v>3733</v>
          </cell>
          <cell r="K469">
            <v>11200</v>
          </cell>
          <cell r="L469">
            <v>3733</v>
          </cell>
          <cell r="M469">
            <v>11200</v>
          </cell>
          <cell r="N469">
            <v>3733</v>
          </cell>
          <cell r="O469">
            <v>11200</v>
          </cell>
          <cell r="P469">
            <v>3733</v>
          </cell>
          <cell r="Q469">
            <v>11200</v>
          </cell>
          <cell r="R469">
            <v>3733</v>
          </cell>
          <cell r="S469">
            <v>11200</v>
          </cell>
          <cell r="T469">
            <v>3733</v>
          </cell>
          <cell r="U469">
            <v>11200</v>
          </cell>
          <cell r="V469">
            <v>3733</v>
          </cell>
          <cell r="W469">
            <v>11200</v>
          </cell>
          <cell r="X469">
            <v>3733</v>
          </cell>
          <cell r="Y469">
            <v>11200</v>
          </cell>
          <cell r="Z469">
            <v>3733</v>
          </cell>
          <cell r="AD469">
            <v>0.61699999999999999</v>
          </cell>
        </row>
        <row r="470">
          <cell r="E470" t="str">
            <v>エポキシCR-1200mm</v>
          </cell>
          <cell r="F470" t="str">
            <v>ｍ</v>
          </cell>
          <cell r="G470">
            <v>15600</v>
          </cell>
          <cell r="H470">
            <v>5200</v>
          </cell>
          <cell r="I470">
            <v>15600</v>
          </cell>
          <cell r="J470">
            <v>5200</v>
          </cell>
          <cell r="K470">
            <v>15600</v>
          </cell>
          <cell r="L470">
            <v>5200</v>
          </cell>
          <cell r="M470">
            <v>15600</v>
          </cell>
          <cell r="N470">
            <v>5200</v>
          </cell>
          <cell r="O470">
            <v>15600</v>
          </cell>
          <cell r="P470">
            <v>5200</v>
          </cell>
          <cell r="Q470">
            <v>15600</v>
          </cell>
          <cell r="R470">
            <v>5200</v>
          </cell>
          <cell r="S470">
            <v>15600</v>
          </cell>
          <cell r="T470">
            <v>5200</v>
          </cell>
          <cell r="U470">
            <v>15600</v>
          </cell>
          <cell r="V470">
            <v>5200</v>
          </cell>
          <cell r="W470">
            <v>15600</v>
          </cell>
          <cell r="X470">
            <v>5200</v>
          </cell>
          <cell r="Y470">
            <v>15600</v>
          </cell>
          <cell r="Z470">
            <v>5200</v>
          </cell>
          <cell r="AD470">
            <v>0.74</v>
          </cell>
        </row>
        <row r="471">
          <cell r="E471" t="str">
            <v>溶融亜鉛CR-200mm</v>
          </cell>
          <cell r="F471" t="str">
            <v>ｍ</v>
          </cell>
          <cell r="G471">
            <v>8460</v>
          </cell>
          <cell r="H471">
            <v>2820</v>
          </cell>
          <cell r="I471">
            <v>8460</v>
          </cell>
          <cell r="J471">
            <v>2820</v>
          </cell>
          <cell r="K471">
            <v>8460</v>
          </cell>
          <cell r="L471">
            <v>2820</v>
          </cell>
          <cell r="M471">
            <v>8460</v>
          </cell>
          <cell r="N471">
            <v>2820</v>
          </cell>
          <cell r="O471">
            <v>8460</v>
          </cell>
          <cell r="P471">
            <v>2820</v>
          </cell>
          <cell r="Q471">
            <v>8460</v>
          </cell>
          <cell r="R471">
            <v>2820</v>
          </cell>
          <cell r="S471">
            <v>8460</v>
          </cell>
          <cell r="T471">
            <v>2820</v>
          </cell>
          <cell r="U471">
            <v>8460</v>
          </cell>
          <cell r="V471">
            <v>2820</v>
          </cell>
          <cell r="W471">
            <v>8460</v>
          </cell>
          <cell r="X471">
            <v>2820</v>
          </cell>
          <cell r="Y471">
            <v>8460</v>
          </cell>
          <cell r="Z471">
            <v>2820</v>
          </cell>
          <cell r="AD471">
            <v>0.183</v>
          </cell>
        </row>
        <row r="472">
          <cell r="E472" t="str">
            <v>溶融亜鉛CR-300mm</v>
          </cell>
          <cell r="F472" t="str">
            <v>ｍ</v>
          </cell>
          <cell r="G472">
            <v>8970</v>
          </cell>
          <cell r="H472">
            <v>2990</v>
          </cell>
          <cell r="I472">
            <v>8970</v>
          </cell>
          <cell r="J472">
            <v>2990</v>
          </cell>
          <cell r="K472">
            <v>8970</v>
          </cell>
          <cell r="L472">
            <v>2990</v>
          </cell>
          <cell r="M472">
            <v>8970</v>
          </cell>
          <cell r="N472">
            <v>2990</v>
          </cell>
          <cell r="O472">
            <v>8970</v>
          </cell>
          <cell r="P472">
            <v>2990</v>
          </cell>
          <cell r="Q472">
            <v>8970</v>
          </cell>
          <cell r="R472">
            <v>2990</v>
          </cell>
          <cell r="S472">
            <v>8970</v>
          </cell>
          <cell r="T472">
            <v>2990</v>
          </cell>
          <cell r="U472">
            <v>8970</v>
          </cell>
          <cell r="V472">
            <v>2990</v>
          </cell>
          <cell r="W472">
            <v>8970</v>
          </cell>
          <cell r="X472">
            <v>2990</v>
          </cell>
          <cell r="Y472">
            <v>8970</v>
          </cell>
          <cell r="Z472">
            <v>2990</v>
          </cell>
          <cell r="AD472">
            <v>0.24299999999999999</v>
          </cell>
        </row>
        <row r="473">
          <cell r="E473" t="str">
            <v>溶融亜鉛CR-400mm</v>
          </cell>
          <cell r="F473" t="str">
            <v>ｍ</v>
          </cell>
          <cell r="G473">
            <v>9490</v>
          </cell>
          <cell r="H473">
            <v>3163</v>
          </cell>
          <cell r="I473">
            <v>9490</v>
          </cell>
          <cell r="J473">
            <v>3163</v>
          </cell>
          <cell r="K473">
            <v>9490</v>
          </cell>
          <cell r="L473">
            <v>3163</v>
          </cell>
          <cell r="M473">
            <v>9490</v>
          </cell>
          <cell r="N473">
            <v>3163</v>
          </cell>
          <cell r="O473">
            <v>9490</v>
          </cell>
          <cell r="P473">
            <v>3163</v>
          </cell>
          <cell r="Q473">
            <v>9490</v>
          </cell>
          <cell r="R473">
            <v>3163</v>
          </cell>
          <cell r="S473">
            <v>9490</v>
          </cell>
          <cell r="T473">
            <v>3163</v>
          </cell>
          <cell r="U473">
            <v>9490</v>
          </cell>
          <cell r="V473">
            <v>3163</v>
          </cell>
          <cell r="W473">
            <v>9490</v>
          </cell>
          <cell r="X473">
            <v>3163</v>
          </cell>
          <cell r="Y473">
            <v>9490</v>
          </cell>
          <cell r="Z473">
            <v>3163</v>
          </cell>
          <cell r="AD473">
            <v>0.29599999999999999</v>
          </cell>
        </row>
        <row r="474">
          <cell r="E474" t="str">
            <v>溶融亜鉛CR-500mm</v>
          </cell>
          <cell r="F474" t="str">
            <v>ｍ</v>
          </cell>
          <cell r="G474">
            <v>10200</v>
          </cell>
          <cell r="H474">
            <v>3400</v>
          </cell>
          <cell r="I474">
            <v>10200</v>
          </cell>
          <cell r="J474">
            <v>3400</v>
          </cell>
          <cell r="K474">
            <v>10200</v>
          </cell>
          <cell r="L474">
            <v>3400</v>
          </cell>
          <cell r="M474">
            <v>10200</v>
          </cell>
          <cell r="N474">
            <v>3400</v>
          </cell>
          <cell r="O474">
            <v>10200</v>
          </cell>
          <cell r="P474">
            <v>3400</v>
          </cell>
          <cell r="Q474">
            <v>10200</v>
          </cell>
          <cell r="R474">
            <v>3400</v>
          </cell>
          <cell r="S474">
            <v>10200</v>
          </cell>
          <cell r="T474">
            <v>3400</v>
          </cell>
          <cell r="U474">
            <v>10200</v>
          </cell>
          <cell r="V474">
            <v>3400</v>
          </cell>
          <cell r="W474">
            <v>10200</v>
          </cell>
          <cell r="X474">
            <v>3400</v>
          </cell>
          <cell r="Y474">
            <v>10200</v>
          </cell>
          <cell r="Z474">
            <v>3400</v>
          </cell>
          <cell r="AD474">
            <v>0.33900000000000002</v>
          </cell>
        </row>
        <row r="475">
          <cell r="E475" t="str">
            <v>溶融亜鉛CR-600mm</v>
          </cell>
          <cell r="F475" t="str">
            <v>ｍ</v>
          </cell>
          <cell r="G475">
            <v>10800</v>
          </cell>
          <cell r="H475">
            <v>3600</v>
          </cell>
          <cell r="I475">
            <v>10800</v>
          </cell>
          <cell r="J475">
            <v>3600</v>
          </cell>
          <cell r="K475">
            <v>10800</v>
          </cell>
          <cell r="L475">
            <v>3600</v>
          </cell>
          <cell r="M475">
            <v>10800</v>
          </cell>
          <cell r="N475">
            <v>3600</v>
          </cell>
          <cell r="O475">
            <v>10800</v>
          </cell>
          <cell r="P475">
            <v>3600</v>
          </cell>
          <cell r="Q475">
            <v>10800</v>
          </cell>
          <cell r="R475">
            <v>3600</v>
          </cell>
          <cell r="S475">
            <v>10800</v>
          </cell>
          <cell r="T475">
            <v>3600</v>
          </cell>
          <cell r="U475">
            <v>10800</v>
          </cell>
          <cell r="V475">
            <v>3600</v>
          </cell>
          <cell r="W475">
            <v>10800</v>
          </cell>
          <cell r="X475">
            <v>3600</v>
          </cell>
          <cell r="Y475">
            <v>10800</v>
          </cell>
          <cell r="Z475">
            <v>3600</v>
          </cell>
          <cell r="AD475">
            <v>0.36499999999999999</v>
          </cell>
        </row>
        <row r="476">
          <cell r="E476" t="str">
            <v>溶融亜鉛CR-700mm</v>
          </cell>
          <cell r="F476" t="str">
            <v>ｍ</v>
          </cell>
          <cell r="G476">
            <v>11600</v>
          </cell>
          <cell r="H476">
            <v>3866</v>
          </cell>
          <cell r="I476">
            <v>11600</v>
          </cell>
          <cell r="J476">
            <v>3866</v>
          </cell>
          <cell r="K476">
            <v>11600</v>
          </cell>
          <cell r="L476">
            <v>3866</v>
          </cell>
          <cell r="M476">
            <v>11600</v>
          </cell>
          <cell r="N476">
            <v>3866</v>
          </cell>
          <cell r="O476">
            <v>11600</v>
          </cell>
          <cell r="P476">
            <v>3866</v>
          </cell>
          <cell r="Q476">
            <v>11600</v>
          </cell>
          <cell r="R476">
            <v>3866</v>
          </cell>
          <cell r="S476">
            <v>11600</v>
          </cell>
          <cell r="T476">
            <v>3866</v>
          </cell>
          <cell r="U476">
            <v>11600</v>
          </cell>
          <cell r="V476">
            <v>3866</v>
          </cell>
          <cell r="W476">
            <v>11600</v>
          </cell>
          <cell r="X476">
            <v>3866</v>
          </cell>
          <cell r="Y476">
            <v>11600</v>
          </cell>
          <cell r="Z476">
            <v>3866</v>
          </cell>
          <cell r="AD476">
            <v>0.42699999999999999</v>
          </cell>
        </row>
        <row r="477">
          <cell r="E477" t="str">
            <v>溶融亜鉛CR-800mm</v>
          </cell>
          <cell r="F477" t="str">
            <v>ｍ</v>
          </cell>
          <cell r="G477">
            <v>12300</v>
          </cell>
          <cell r="H477">
            <v>4100</v>
          </cell>
          <cell r="I477">
            <v>12300</v>
          </cell>
          <cell r="J477">
            <v>4100</v>
          </cell>
          <cell r="K477">
            <v>12300</v>
          </cell>
          <cell r="L477">
            <v>4100</v>
          </cell>
          <cell r="M477">
            <v>12300</v>
          </cell>
          <cell r="N477">
            <v>4100</v>
          </cell>
          <cell r="O477">
            <v>12300</v>
          </cell>
          <cell r="P477">
            <v>4100</v>
          </cell>
          <cell r="Q477">
            <v>12300</v>
          </cell>
          <cell r="R477">
            <v>4100</v>
          </cell>
          <cell r="S477">
            <v>12300</v>
          </cell>
          <cell r="T477">
            <v>4100</v>
          </cell>
          <cell r="U477">
            <v>12300</v>
          </cell>
          <cell r="V477">
            <v>4100</v>
          </cell>
          <cell r="W477">
            <v>12300</v>
          </cell>
          <cell r="X477">
            <v>4100</v>
          </cell>
          <cell r="Y477">
            <v>12300</v>
          </cell>
          <cell r="Z477">
            <v>4100</v>
          </cell>
          <cell r="AD477">
            <v>0.496</v>
          </cell>
        </row>
        <row r="478">
          <cell r="E478" t="str">
            <v>溶融亜鉛CR-900mm</v>
          </cell>
          <cell r="F478" t="str">
            <v>ｍ</v>
          </cell>
          <cell r="G478">
            <v>13000</v>
          </cell>
          <cell r="H478">
            <v>4333</v>
          </cell>
          <cell r="I478">
            <v>13000</v>
          </cell>
          <cell r="J478">
            <v>4333</v>
          </cell>
          <cell r="K478">
            <v>13000</v>
          </cell>
          <cell r="L478">
            <v>4333</v>
          </cell>
          <cell r="M478">
            <v>13000</v>
          </cell>
          <cell r="N478">
            <v>4333</v>
          </cell>
          <cell r="O478">
            <v>13000</v>
          </cell>
          <cell r="P478">
            <v>4333</v>
          </cell>
          <cell r="Q478">
            <v>13000</v>
          </cell>
          <cell r="R478">
            <v>4333</v>
          </cell>
          <cell r="S478">
            <v>13000</v>
          </cell>
          <cell r="T478">
            <v>4333</v>
          </cell>
          <cell r="U478">
            <v>13000</v>
          </cell>
          <cell r="V478">
            <v>4333</v>
          </cell>
          <cell r="W478">
            <v>13000</v>
          </cell>
          <cell r="X478">
            <v>4333</v>
          </cell>
          <cell r="Y478">
            <v>13000</v>
          </cell>
          <cell r="Z478">
            <v>4333</v>
          </cell>
          <cell r="AD478">
            <v>0.55400000000000005</v>
          </cell>
        </row>
        <row r="479">
          <cell r="E479" t="str">
            <v>溶融亜鉛CR-1000mm</v>
          </cell>
          <cell r="F479" t="str">
            <v>ｍ</v>
          </cell>
          <cell r="G479">
            <v>13700</v>
          </cell>
          <cell r="H479">
            <v>4566</v>
          </cell>
          <cell r="I479">
            <v>13700</v>
          </cell>
          <cell r="J479">
            <v>4566</v>
          </cell>
          <cell r="K479">
            <v>13700</v>
          </cell>
          <cell r="L479">
            <v>4566</v>
          </cell>
          <cell r="M479">
            <v>13700</v>
          </cell>
          <cell r="N479">
            <v>4566</v>
          </cell>
          <cell r="O479">
            <v>13700</v>
          </cell>
          <cell r="P479">
            <v>4566</v>
          </cell>
          <cell r="Q479">
            <v>13700</v>
          </cell>
          <cell r="R479">
            <v>4566</v>
          </cell>
          <cell r="S479">
            <v>13700</v>
          </cell>
          <cell r="T479">
            <v>4566</v>
          </cell>
          <cell r="U479">
            <v>13700</v>
          </cell>
          <cell r="V479">
            <v>4566</v>
          </cell>
          <cell r="W479">
            <v>13700</v>
          </cell>
          <cell r="X479">
            <v>4566</v>
          </cell>
          <cell r="Y479">
            <v>13700</v>
          </cell>
          <cell r="Z479">
            <v>4566</v>
          </cell>
          <cell r="AD479">
            <v>0.61699999999999999</v>
          </cell>
        </row>
        <row r="480">
          <cell r="E480" t="str">
            <v>溶融亜鉛CR-1200mm</v>
          </cell>
          <cell r="F480" t="str">
            <v>ｍ</v>
          </cell>
          <cell r="G480">
            <v>19700</v>
          </cell>
          <cell r="H480">
            <v>6566</v>
          </cell>
          <cell r="I480">
            <v>19700</v>
          </cell>
          <cell r="J480">
            <v>6566</v>
          </cell>
          <cell r="K480">
            <v>19700</v>
          </cell>
          <cell r="L480">
            <v>6566</v>
          </cell>
          <cell r="M480">
            <v>19700</v>
          </cell>
          <cell r="N480">
            <v>6566</v>
          </cell>
          <cell r="O480">
            <v>19700</v>
          </cell>
          <cell r="P480">
            <v>6566</v>
          </cell>
          <cell r="Q480">
            <v>19700</v>
          </cell>
          <cell r="R480">
            <v>6566</v>
          </cell>
          <cell r="S480">
            <v>19700</v>
          </cell>
          <cell r="T480">
            <v>6566</v>
          </cell>
          <cell r="U480">
            <v>19700</v>
          </cell>
          <cell r="V480">
            <v>6566</v>
          </cell>
          <cell r="W480">
            <v>19700</v>
          </cell>
          <cell r="X480">
            <v>6566</v>
          </cell>
          <cell r="Y480">
            <v>19700</v>
          </cell>
          <cell r="Z480">
            <v>6566</v>
          </cell>
          <cell r="AD480">
            <v>0.74</v>
          </cell>
        </row>
        <row r="481">
          <cell r="E481" t="str">
            <v>ZAM製CR-200mm</v>
          </cell>
          <cell r="F481" t="str">
            <v>ｍ</v>
          </cell>
          <cell r="G481">
            <v>6950</v>
          </cell>
          <cell r="H481">
            <v>2316</v>
          </cell>
          <cell r="I481">
            <v>6950</v>
          </cell>
          <cell r="J481">
            <v>2316</v>
          </cell>
          <cell r="K481">
            <v>6950</v>
          </cell>
          <cell r="L481">
            <v>2316</v>
          </cell>
          <cell r="M481">
            <v>6950</v>
          </cell>
          <cell r="N481">
            <v>2316</v>
          </cell>
          <cell r="O481">
            <v>6950</v>
          </cell>
          <cell r="P481">
            <v>2316</v>
          </cell>
          <cell r="Q481">
            <v>6950</v>
          </cell>
          <cell r="R481">
            <v>2316</v>
          </cell>
          <cell r="S481">
            <v>6950</v>
          </cell>
          <cell r="T481">
            <v>2316</v>
          </cell>
          <cell r="U481">
            <v>6950</v>
          </cell>
          <cell r="V481">
            <v>2316</v>
          </cell>
          <cell r="W481">
            <v>6950</v>
          </cell>
          <cell r="X481">
            <v>2316</v>
          </cell>
          <cell r="Y481">
            <v>6950</v>
          </cell>
          <cell r="Z481">
            <v>2316</v>
          </cell>
          <cell r="AD481">
            <v>0.183</v>
          </cell>
        </row>
        <row r="482">
          <cell r="E482" t="str">
            <v>ZAM製CR-300mm</v>
          </cell>
          <cell r="F482" t="str">
            <v>ｍ</v>
          </cell>
          <cell r="G482">
            <v>7590</v>
          </cell>
          <cell r="H482">
            <v>2530</v>
          </cell>
          <cell r="I482">
            <v>7590</v>
          </cell>
          <cell r="J482">
            <v>2530</v>
          </cell>
          <cell r="K482">
            <v>7590</v>
          </cell>
          <cell r="L482">
            <v>2530</v>
          </cell>
          <cell r="M482">
            <v>7590</v>
          </cell>
          <cell r="N482">
            <v>2530</v>
          </cell>
          <cell r="O482">
            <v>7590</v>
          </cell>
          <cell r="P482">
            <v>2530</v>
          </cell>
          <cell r="Q482">
            <v>7590</v>
          </cell>
          <cell r="R482">
            <v>2530</v>
          </cell>
          <cell r="S482">
            <v>7590</v>
          </cell>
          <cell r="T482">
            <v>2530</v>
          </cell>
          <cell r="U482">
            <v>7590</v>
          </cell>
          <cell r="V482">
            <v>2530</v>
          </cell>
          <cell r="W482">
            <v>7590</v>
          </cell>
          <cell r="X482">
            <v>2530</v>
          </cell>
          <cell r="Y482">
            <v>7590</v>
          </cell>
          <cell r="Z482">
            <v>2530</v>
          </cell>
          <cell r="AD482">
            <v>0.24299999999999999</v>
          </cell>
        </row>
        <row r="483">
          <cell r="E483" t="str">
            <v>ZAM製CR-400mm</v>
          </cell>
          <cell r="F483" t="str">
            <v>ｍ</v>
          </cell>
          <cell r="G483">
            <v>8240</v>
          </cell>
          <cell r="H483">
            <v>2746</v>
          </cell>
          <cell r="I483">
            <v>8240</v>
          </cell>
          <cell r="J483">
            <v>2746</v>
          </cell>
          <cell r="K483">
            <v>8240</v>
          </cell>
          <cell r="L483">
            <v>2746</v>
          </cell>
          <cell r="M483">
            <v>8240</v>
          </cell>
          <cell r="N483">
            <v>2746</v>
          </cell>
          <cell r="O483">
            <v>8240</v>
          </cell>
          <cell r="P483">
            <v>2746</v>
          </cell>
          <cell r="Q483">
            <v>8240</v>
          </cell>
          <cell r="R483">
            <v>2746</v>
          </cell>
          <cell r="S483">
            <v>8240</v>
          </cell>
          <cell r="T483">
            <v>2746</v>
          </cell>
          <cell r="U483">
            <v>8240</v>
          </cell>
          <cell r="V483">
            <v>2746</v>
          </cell>
          <cell r="W483">
            <v>8240</v>
          </cell>
          <cell r="X483">
            <v>2746</v>
          </cell>
          <cell r="Y483">
            <v>8240</v>
          </cell>
          <cell r="Z483">
            <v>2746</v>
          </cell>
          <cell r="AD483">
            <v>0.29599999999999999</v>
          </cell>
        </row>
        <row r="484">
          <cell r="E484" t="str">
            <v>ZAM製CR-500mm</v>
          </cell>
          <cell r="F484" t="str">
            <v>ｍ</v>
          </cell>
          <cell r="G484">
            <v>8900</v>
          </cell>
          <cell r="H484">
            <v>2966</v>
          </cell>
          <cell r="I484">
            <v>8900</v>
          </cell>
          <cell r="J484">
            <v>2966</v>
          </cell>
          <cell r="K484">
            <v>8900</v>
          </cell>
          <cell r="L484">
            <v>2966</v>
          </cell>
          <cell r="M484">
            <v>8900</v>
          </cell>
          <cell r="N484">
            <v>2966</v>
          </cell>
          <cell r="O484">
            <v>8900</v>
          </cell>
          <cell r="P484">
            <v>2966</v>
          </cell>
          <cell r="Q484">
            <v>8900</v>
          </cell>
          <cell r="R484">
            <v>2966</v>
          </cell>
          <cell r="S484">
            <v>8900</v>
          </cell>
          <cell r="T484">
            <v>2966</v>
          </cell>
          <cell r="U484">
            <v>8900</v>
          </cell>
          <cell r="V484">
            <v>2966</v>
          </cell>
          <cell r="W484">
            <v>8900</v>
          </cell>
          <cell r="X484">
            <v>2966</v>
          </cell>
          <cell r="Y484">
            <v>8900</v>
          </cell>
          <cell r="Z484">
            <v>2966</v>
          </cell>
          <cell r="AD484">
            <v>0.33900000000000002</v>
          </cell>
        </row>
        <row r="485">
          <cell r="E485" t="str">
            <v>ZAM製CR-600mm</v>
          </cell>
          <cell r="F485" t="str">
            <v>ｍ</v>
          </cell>
          <cell r="G485">
            <v>9560</v>
          </cell>
          <cell r="H485">
            <v>3186</v>
          </cell>
          <cell r="I485">
            <v>9560</v>
          </cell>
          <cell r="J485">
            <v>3186</v>
          </cell>
          <cell r="K485">
            <v>9560</v>
          </cell>
          <cell r="L485">
            <v>3186</v>
          </cell>
          <cell r="M485">
            <v>9560</v>
          </cell>
          <cell r="N485">
            <v>3186</v>
          </cell>
          <cell r="O485">
            <v>9560</v>
          </cell>
          <cell r="P485">
            <v>3186</v>
          </cell>
          <cell r="Q485">
            <v>9560</v>
          </cell>
          <cell r="R485">
            <v>3186</v>
          </cell>
          <cell r="S485">
            <v>9560</v>
          </cell>
          <cell r="T485">
            <v>3186</v>
          </cell>
          <cell r="U485">
            <v>9560</v>
          </cell>
          <cell r="V485">
            <v>3186</v>
          </cell>
          <cell r="W485">
            <v>9560</v>
          </cell>
          <cell r="X485">
            <v>3186</v>
          </cell>
          <cell r="Y485">
            <v>9560</v>
          </cell>
          <cell r="Z485">
            <v>3186</v>
          </cell>
          <cell r="AD485">
            <v>0.36499999999999999</v>
          </cell>
        </row>
        <row r="486">
          <cell r="E486" t="str">
            <v>ZAM製CR-700mm</v>
          </cell>
          <cell r="F486" t="str">
            <v>ｍ</v>
          </cell>
          <cell r="G486">
            <v>10200</v>
          </cell>
          <cell r="H486">
            <v>3400</v>
          </cell>
          <cell r="I486">
            <v>10200</v>
          </cell>
          <cell r="J486">
            <v>3400</v>
          </cell>
          <cell r="K486">
            <v>10200</v>
          </cell>
          <cell r="L486">
            <v>3400</v>
          </cell>
          <cell r="M486">
            <v>10200</v>
          </cell>
          <cell r="N486">
            <v>3400</v>
          </cell>
          <cell r="O486">
            <v>10200</v>
          </cell>
          <cell r="P486">
            <v>3400</v>
          </cell>
          <cell r="Q486">
            <v>10200</v>
          </cell>
          <cell r="R486">
            <v>3400</v>
          </cell>
          <cell r="S486">
            <v>10200</v>
          </cell>
          <cell r="T486">
            <v>3400</v>
          </cell>
          <cell r="U486">
            <v>10200</v>
          </cell>
          <cell r="V486">
            <v>3400</v>
          </cell>
          <cell r="W486">
            <v>10200</v>
          </cell>
          <cell r="X486">
            <v>3400</v>
          </cell>
          <cell r="Y486">
            <v>10200</v>
          </cell>
          <cell r="Z486">
            <v>3400</v>
          </cell>
          <cell r="AD486">
            <v>0.42699999999999999</v>
          </cell>
        </row>
        <row r="487">
          <cell r="E487" t="str">
            <v>ZAM製CR-800mm</v>
          </cell>
          <cell r="F487" t="str">
            <v>ｍ</v>
          </cell>
          <cell r="G487">
            <v>10900</v>
          </cell>
          <cell r="H487">
            <v>3633</v>
          </cell>
          <cell r="I487">
            <v>10900</v>
          </cell>
          <cell r="J487">
            <v>3633</v>
          </cell>
          <cell r="K487">
            <v>10900</v>
          </cell>
          <cell r="L487">
            <v>3633</v>
          </cell>
          <cell r="M487">
            <v>10900</v>
          </cell>
          <cell r="N487">
            <v>3633</v>
          </cell>
          <cell r="O487">
            <v>10900</v>
          </cell>
          <cell r="P487">
            <v>3633</v>
          </cell>
          <cell r="Q487">
            <v>10900</v>
          </cell>
          <cell r="R487">
            <v>3633</v>
          </cell>
          <cell r="S487">
            <v>10900</v>
          </cell>
          <cell r="T487">
            <v>3633</v>
          </cell>
          <cell r="U487">
            <v>10900</v>
          </cell>
          <cell r="V487">
            <v>3633</v>
          </cell>
          <cell r="W487">
            <v>10900</v>
          </cell>
          <cell r="X487">
            <v>3633</v>
          </cell>
          <cell r="Y487">
            <v>10900</v>
          </cell>
          <cell r="Z487">
            <v>3633</v>
          </cell>
          <cell r="AD487">
            <v>0.496</v>
          </cell>
        </row>
        <row r="488">
          <cell r="E488" t="str">
            <v>ZAM製CR-900mm</v>
          </cell>
          <cell r="F488" t="str">
            <v>ｍ</v>
          </cell>
          <cell r="G488">
            <v>11600</v>
          </cell>
          <cell r="H488">
            <v>3866</v>
          </cell>
          <cell r="I488">
            <v>11600</v>
          </cell>
          <cell r="J488">
            <v>3866</v>
          </cell>
          <cell r="K488">
            <v>11600</v>
          </cell>
          <cell r="L488">
            <v>3866</v>
          </cell>
          <cell r="M488">
            <v>11600</v>
          </cell>
          <cell r="N488">
            <v>3866</v>
          </cell>
          <cell r="O488">
            <v>11600</v>
          </cell>
          <cell r="P488">
            <v>3866</v>
          </cell>
          <cell r="Q488">
            <v>11600</v>
          </cell>
          <cell r="R488">
            <v>3866</v>
          </cell>
          <cell r="S488">
            <v>11600</v>
          </cell>
          <cell r="T488">
            <v>3866</v>
          </cell>
          <cell r="U488">
            <v>11600</v>
          </cell>
          <cell r="V488">
            <v>3866</v>
          </cell>
          <cell r="W488">
            <v>11600</v>
          </cell>
          <cell r="X488">
            <v>3866</v>
          </cell>
          <cell r="Y488">
            <v>11600</v>
          </cell>
          <cell r="Z488">
            <v>3866</v>
          </cell>
          <cell r="AD488">
            <v>0.55400000000000005</v>
          </cell>
        </row>
        <row r="489">
          <cell r="E489" t="str">
            <v>ZAM製CR-1000mm</v>
          </cell>
          <cell r="F489" t="str">
            <v>ｍ</v>
          </cell>
          <cell r="G489">
            <v>12500</v>
          </cell>
          <cell r="H489">
            <v>4166</v>
          </cell>
          <cell r="I489">
            <v>12500</v>
          </cell>
          <cell r="J489">
            <v>4166</v>
          </cell>
          <cell r="K489">
            <v>12500</v>
          </cell>
          <cell r="L489">
            <v>4166</v>
          </cell>
          <cell r="M489">
            <v>12500</v>
          </cell>
          <cell r="N489">
            <v>4166</v>
          </cell>
          <cell r="O489">
            <v>12500</v>
          </cell>
          <cell r="P489">
            <v>4166</v>
          </cell>
          <cell r="Q489">
            <v>12500</v>
          </cell>
          <cell r="R489">
            <v>4166</v>
          </cell>
          <cell r="S489">
            <v>12500</v>
          </cell>
          <cell r="T489">
            <v>4166</v>
          </cell>
          <cell r="U489">
            <v>12500</v>
          </cell>
          <cell r="V489">
            <v>4166</v>
          </cell>
          <cell r="W489">
            <v>12500</v>
          </cell>
          <cell r="X489">
            <v>4166</v>
          </cell>
          <cell r="Y489">
            <v>12500</v>
          </cell>
          <cell r="Z489">
            <v>4166</v>
          </cell>
          <cell r="AD489">
            <v>0.61699999999999999</v>
          </cell>
        </row>
        <row r="490">
          <cell r="E490" t="str">
            <v>ZAM製CR-1200mm</v>
          </cell>
          <cell r="F490" t="str">
            <v>ｍ</v>
          </cell>
          <cell r="G490">
            <v>16700</v>
          </cell>
          <cell r="H490">
            <v>5566</v>
          </cell>
          <cell r="I490">
            <v>16700</v>
          </cell>
          <cell r="J490">
            <v>5566</v>
          </cell>
          <cell r="K490">
            <v>16700</v>
          </cell>
          <cell r="L490">
            <v>5566</v>
          </cell>
          <cell r="M490">
            <v>16700</v>
          </cell>
          <cell r="N490">
            <v>5566</v>
          </cell>
          <cell r="O490">
            <v>16700</v>
          </cell>
          <cell r="P490">
            <v>5566</v>
          </cell>
          <cell r="Q490">
            <v>16700</v>
          </cell>
          <cell r="R490">
            <v>5566</v>
          </cell>
          <cell r="S490">
            <v>16700</v>
          </cell>
          <cell r="T490">
            <v>5566</v>
          </cell>
          <cell r="U490">
            <v>16700</v>
          </cell>
          <cell r="V490">
            <v>5566</v>
          </cell>
          <cell r="W490">
            <v>16700</v>
          </cell>
          <cell r="X490">
            <v>5566</v>
          </cell>
          <cell r="Y490">
            <v>16700</v>
          </cell>
          <cell r="Z490">
            <v>5566</v>
          </cell>
          <cell r="AD490">
            <v>0.74</v>
          </cell>
        </row>
        <row r="491">
          <cell r="E491" t="str">
            <v>G鋼板製CR-200mm</v>
          </cell>
          <cell r="F491" t="str">
            <v>ｍ</v>
          </cell>
          <cell r="G491">
            <v>7150</v>
          </cell>
          <cell r="H491">
            <v>2383</v>
          </cell>
          <cell r="I491">
            <v>7150</v>
          </cell>
          <cell r="J491">
            <v>2383</v>
          </cell>
          <cell r="K491">
            <v>7150</v>
          </cell>
          <cell r="L491">
            <v>2383</v>
          </cell>
          <cell r="M491">
            <v>7150</v>
          </cell>
          <cell r="N491">
            <v>2383</v>
          </cell>
          <cell r="O491">
            <v>7150</v>
          </cell>
          <cell r="P491">
            <v>2383</v>
          </cell>
          <cell r="Q491">
            <v>7150</v>
          </cell>
          <cell r="R491">
            <v>2383</v>
          </cell>
          <cell r="S491">
            <v>7150</v>
          </cell>
          <cell r="T491">
            <v>2383</v>
          </cell>
          <cell r="U491">
            <v>7150</v>
          </cell>
          <cell r="V491">
            <v>2383</v>
          </cell>
          <cell r="W491">
            <v>7150</v>
          </cell>
          <cell r="X491">
            <v>2383</v>
          </cell>
          <cell r="Y491">
            <v>7150</v>
          </cell>
          <cell r="Z491">
            <v>2383</v>
          </cell>
          <cell r="AD491">
            <v>0.183</v>
          </cell>
        </row>
        <row r="492">
          <cell r="E492" t="str">
            <v>G鋼板製CR-300mm</v>
          </cell>
          <cell r="F492" t="str">
            <v>ｍ</v>
          </cell>
          <cell r="G492">
            <v>7950</v>
          </cell>
          <cell r="H492">
            <v>2650</v>
          </cell>
          <cell r="I492">
            <v>7950</v>
          </cell>
          <cell r="J492">
            <v>2650</v>
          </cell>
          <cell r="K492">
            <v>7950</v>
          </cell>
          <cell r="L492">
            <v>2650</v>
          </cell>
          <cell r="M492">
            <v>7950</v>
          </cell>
          <cell r="N492">
            <v>2650</v>
          </cell>
          <cell r="O492">
            <v>7950</v>
          </cell>
          <cell r="P492">
            <v>2650</v>
          </cell>
          <cell r="Q492">
            <v>7950</v>
          </cell>
          <cell r="R492">
            <v>2650</v>
          </cell>
          <cell r="S492">
            <v>7950</v>
          </cell>
          <cell r="T492">
            <v>2650</v>
          </cell>
          <cell r="U492">
            <v>7950</v>
          </cell>
          <cell r="V492">
            <v>2650</v>
          </cell>
          <cell r="W492">
            <v>7950</v>
          </cell>
          <cell r="X492">
            <v>2650</v>
          </cell>
          <cell r="Y492">
            <v>7950</v>
          </cell>
          <cell r="Z492">
            <v>2650</v>
          </cell>
          <cell r="AD492">
            <v>0.24299999999999999</v>
          </cell>
        </row>
        <row r="493">
          <cell r="E493" t="str">
            <v>G鋼板製CR-400mm</v>
          </cell>
          <cell r="F493" t="str">
            <v>ｍ</v>
          </cell>
          <cell r="G493">
            <v>8440</v>
          </cell>
          <cell r="H493">
            <v>2813</v>
          </cell>
          <cell r="I493">
            <v>8440</v>
          </cell>
          <cell r="J493">
            <v>2813</v>
          </cell>
          <cell r="K493">
            <v>8440</v>
          </cell>
          <cell r="L493">
            <v>2813</v>
          </cell>
          <cell r="M493">
            <v>8440</v>
          </cell>
          <cell r="N493">
            <v>2813</v>
          </cell>
          <cell r="O493">
            <v>8440</v>
          </cell>
          <cell r="P493">
            <v>2813</v>
          </cell>
          <cell r="Q493">
            <v>8440</v>
          </cell>
          <cell r="R493">
            <v>2813</v>
          </cell>
          <cell r="S493">
            <v>8440</v>
          </cell>
          <cell r="T493">
            <v>2813</v>
          </cell>
          <cell r="U493">
            <v>8440</v>
          </cell>
          <cell r="V493">
            <v>2813</v>
          </cell>
          <cell r="W493">
            <v>8440</v>
          </cell>
          <cell r="X493">
            <v>2813</v>
          </cell>
          <cell r="Y493">
            <v>8440</v>
          </cell>
          <cell r="Z493">
            <v>2813</v>
          </cell>
          <cell r="AD493">
            <v>0.29599999999999999</v>
          </cell>
        </row>
        <row r="494">
          <cell r="E494" t="str">
            <v>G鋼板製CR-500mm</v>
          </cell>
          <cell r="F494" t="str">
            <v>ｍ</v>
          </cell>
          <cell r="G494">
            <v>8870</v>
          </cell>
          <cell r="H494">
            <v>2956</v>
          </cell>
          <cell r="I494">
            <v>8870</v>
          </cell>
          <cell r="J494">
            <v>2956</v>
          </cell>
          <cell r="K494">
            <v>8870</v>
          </cell>
          <cell r="L494">
            <v>2956</v>
          </cell>
          <cell r="M494">
            <v>8870</v>
          </cell>
          <cell r="N494">
            <v>2956</v>
          </cell>
          <cell r="O494">
            <v>8870</v>
          </cell>
          <cell r="P494">
            <v>2956</v>
          </cell>
          <cell r="Q494">
            <v>8870</v>
          </cell>
          <cell r="R494">
            <v>2956</v>
          </cell>
          <cell r="S494">
            <v>8870</v>
          </cell>
          <cell r="T494">
            <v>2956</v>
          </cell>
          <cell r="U494">
            <v>8870</v>
          </cell>
          <cell r="V494">
            <v>2956</v>
          </cell>
          <cell r="W494">
            <v>8870</v>
          </cell>
          <cell r="X494">
            <v>2956</v>
          </cell>
          <cell r="Y494">
            <v>8870</v>
          </cell>
          <cell r="Z494">
            <v>2956</v>
          </cell>
          <cell r="AD494">
            <v>0.33900000000000002</v>
          </cell>
        </row>
        <row r="495">
          <cell r="E495" t="str">
            <v>G鋼板製CR-600mm</v>
          </cell>
          <cell r="F495" t="str">
            <v>ｍ</v>
          </cell>
          <cell r="G495">
            <v>9320</v>
          </cell>
          <cell r="H495">
            <v>3106</v>
          </cell>
          <cell r="I495">
            <v>9320</v>
          </cell>
          <cell r="J495">
            <v>3106</v>
          </cell>
          <cell r="K495">
            <v>9320</v>
          </cell>
          <cell r="L495">
            <v>3106</v>
          </cell>
          <cell r="M495">
            <v>9320</v>
          </cell>
          <cell r="N495">
            <v>3106</v>
          </cell>
          <cell r="O495">
            <v>9320</v>
          </cell>
          <cell r="P495">
            <v>3106</v>
          </cell>
          <cell r="Q495">
            <v>9320</v>
          </cell>
          <cell r="R495">
            <v>3106</v>
          </cell>
          <cell r="S495">
            <v>9320</v>
          </cell>
          <cell r="T495">
            <v>3106</v>
          </cell>
          <cell r="U495">
            <v>9320</v>
          </cell>
          <cell r="V495">
            <v>3106</v>
          </cell>
          <cell r="W495">
            <v>9320</v>
          </cell>
          <cell r="X495">
            <v>3106</v>
          </cell>
          <cell r="Y495">
            <v>9320</v>
          </cell>
          <cell r="Z495">
            <v>3106</v>
          </cell>
          <cell r="AD495">
            <v>0.36499999999999999</v>
          </cell>
        </row>
        <row r="496">
          <cell r="E496" t="str">
            <v>G鋼板製CR-700mm</v>
          </cell>
          <cell r="F496" t="str">
            <v>ｍ</v>
          </cell>
          <cell r="G496">
            <v>9960</v>
          </cell>
          <cell r="H496">
            <v>3320</v>
          </cell>
          <cell r="I496">
            <v>9960</v>
          </cell>
          <cell r="J496">
            <v>3320</v>
          </cell>
          <cell r="K496">
            <v>9960</v>
          </cell>
          <cell r="L496">
            <v>3320</v>
          </cell>
          <cell r="M496">
            <v>9960</v>
          </cell>
          <cell r="N496">
            <v>3320</v>
          </cell>
          <cell r="O496">
            <v>9960</v>
          </cell>
          <cell r="P496">
            <v>3320</v>
          </cell>
          <cell r="Q496">
            <v>9960</v>
          </cell>
          <cell r="R496">
            <v>3320</v>
          </cell>
          <cell r="S496">
            <v>9960</v>
          </cell>
          <cell r="T496">
            <v>3320</v>
          </cell>
          <cell r="U496">
            <v>9960</v>
          </cell>
          <cell r="V496">
            <v>3320</v>
          </cell>
          <cell r="W496">
            <v>9960</v>
          </cell>
          <cell r="X496">
            <v>3320</v>
          </cell>
          <cell r="Y496">
            <v>9960</v>
          </cell>
          <cell r="Z496">
            <v>3320</v>
          </cell>
          <cell r="AD496">
            <v>0.42699999999999999</v>
          </cell>
        </row>
        <row r="497">
          <cell r="E497" t="str">
            <v>G鋼板製CR-800mm</v>
          </cell>
          <cell r="F497" t="str">
            <v>ｍ</v>
          </cell>
          <cell r="G497">
            <v>10600</v>
          </cell>
          <cell r="H497">
            <v>3533</v>
          </cell>
          <cell r="I497">
            <v>10600</v>
          </cell>
          <cell r="J497">
            <v>3533</v>
          </cell>
          <cell r="K497">
            <v>10600</v>
          </cell>
          <cell r="L497">
            <v>3533</v>
          </cell>
          <cell r="M497">
            <v>10600</v>
          </cell>
          <cell r="N497">
            <v>3533</v>
          </cell>
          <cell r="O497">
            <v>10600</v>
          </cell>
          <cell r="P497">
            <v>3533</v>
          </cell>
          <cell r="Q497">
            <v>10600</v>
          </cell>
          <cell r="R497">
            <v>3533</v>
          </cell>
          <cell r="S497">
            <v>10600</v>
          </cell>
          <cell r="T497">
            <v>3533</v>
          </cell>
          <cell r="U497">
            <v>10600</v>
          </cell>
          <cell r="V497">
            <v>3533</v>
          </cell>
          <cell r="W497">
            <v>10600</v>
          </cell>
          <cell r="X497">
            <v>3533</v>
          </cell>
          <cell r="Y497">
            <v>10600</v>
          </cell>
          <cell r="Z497">
            <v>3533</v>
          </cell>
          <cell r="AD497">
            <v>0.496</v>
          </cell>
        </row>
        <row r="498">
          <cell r="E498" t="str">
            <v>G鋼板製CR-1000mm</v>
          </cell>
          <cell r="F498" t="str">
            <v>ｍ</v>
          </cell>
          <cell r="G498">
            <v>12100</v>
          </cell>
          <cell r="H498">
            <v>4033</v>
          </cell>
          <cell r="I498">
            <v>12100</v>
          </cell>
          <cell r="J498">
            <v>4033</v>
          </cell>
          <cell r="K498">
            <v>12100</v>
          </cell>
          <cell r="L498">
            <v>4033</v>
          </cell>
          <cell r="M498">
            <v>12100</v>
          </cell>
          <cell r="N498">
            <v>4033</v>
          </cell>
          <cell r="O498">
            <v>12100</v>
          </cell>
          <cell r="P498">
            <v>4033</v>
          </cell>
          <cell r="Q498">
            <v>12100</v>
          </cell>
          <cell r="R498">
            <v>4033</v>
          </cell>
          <cell r="S498">
            <v>12100</v>
          </cell>
          <cell r="T498">
            <v>4033</v>
          </cell>
          <cell r="U498">
            <v>12100</v>
          </cell>
          <cell r="V498">
            <v>4033</v>
          </cell>
          <cell r="W498">
            <v>12100</v>
          </cell>
          <cell r="X498">
            <v>4033</v>
          </cell>
          <cell r="Y498">
            <v>12100</v>
          </cell>
          <cell r="Z498">
            <v>4033</v>
          </cell>
          <cell r="AD498">
            <v>0.61699999999999999</v>
          </cell>
        </row>
        <row r="499">
          <cell r="E499" t="str">
            <v>G鋼板製CR-1200mm</v>
          </cell>
          <cell r="F499" t="str">
            <v>ｍ</v>
          </cell>
          <cell r="G499">
            <v>17400</v>
          </cell>
          <cell r="H499">
            <v>5800</v>
          </cell>
          <cell r="I499">
            <v>17400</v>
          </cell>
          <cell r="J499">
            <v>5800</v>
          </cell>
          <cell r="K499">
            <v>17400</v>
          </cell>
          <cell r="L499">
            <v>5800</v>
          </cell>
          <cell r="M499">
            <v>17400</v>
          </cell>
          <cell r="N499">
            <v>5800</v>
          </cell>
          <cell r="O499">
            <v>17400</v>
          </cell>
          <cell r="P499">
            <v>5800</v>
          </cell>
          <cell r="Q499">
            <v>17400</v>
          </cell>
          <cell r="R499">
            <v>5800</v>
          </cell>
          <cell r="S499">
            <v>17400</v>
          </cell>
          <cell r="T499">
            <v>5800</v>
          </cell>
          <cell r="U499">
            <v>17400</v>
          </cell>
          <cell r="V499">
            <v>5800</v>
          </cell>
          <cell r="W499">
            <v>17400</v>
          </cell>
          <cell r="X499">
            <v>5800</v>
          </cell>
          <cell r="Y499">
            <v>17400</v>
          </cell>
          <cell r="Z499">
            <v>5800</v>
          </cell>
          <cell r="AD499">
            <v>0.74</v>
          </cell>
        </row>
        <row r="500">
          <cell r="E500" t="str">
            <v>SD製CR-200mm</v>
          </cell>
          <cell r="F500" t="str">
            <v>ｍ</v>
          </cell>
          <cell r="G500">
            <v>7300</v>
          </cell>
          <cell r="H500">
            <v>2433</v>
          </cell>
          <cell r="I500">
            <v>7300</v>
          </cell>
          <cell r="J500">
            <v>2433</v>
          </cell>
          <cell r="K500">
            <v>7300</v>
          </cell>
          <cell r="L500">
            <v>2433</v>
          </cell>
          <cell r="M500">
            <v>7300</v>
          </cell>
          <cell r="N500">
            <v>2433</v>
          </cell>
          <cell r="O500">
            <v>7300</v>
          </cell>
          <cell r="P500">
            <v>2433</v>
          </cell>
          <cell r="Q500">
            <v>7300</v>
          </cell>
          <cell r="R500">
            <v>2433</v>
          </cell>
          <cell r="S500">
            <v>7300</v>
          </cell>
          <cell r="T500">
            <v>2433</v>
          </cell>
          <cell r="U500">
            <v>7300</v>
          </cell>
          <cell r="V500">
            <v>2433</v>
          </cell>
          <cell r="W500">
            <v>7300</v>
          </cell>
          <cell r="X500">
            <v>2433</v>
          </cell>
          <cell r="Y500">
            <v>7300</v>
          </cell>
          <cell r="Z500">
            <v>2433</v>
          </cell>
          <cell r="AD500">
            <v>0.183</v>
          </cell>
        </row>
        <row r="501">
          <cell r="E501" t="str">
            <v>SD製CR-300mm</v>
          </cell>
          <cell r="F501" t="str">
            <v>ｍ</v>
          </cell>
          <cell r="G501">
            <v>8030</v>
          </cell>
          <cell r="H501">
            <v>2676</v>
          </cell>
          <cell r="I501">
            <v>8030</v>
          </cell>
          <cell r="J501">
            <v>2676</v>
          </cell>
          <cell r="K501">
            <v>8030</v>
          </cell>
          <cell r="L501">
            <v>2676</v>
          </cell>
          <cell r="M501">
            <v>8030</v>
          </cell>
          <cell r="N501">
            <v>2676</v>
          </cell>
          <cell r="O501">
            <v>8030</v>
          </cell>
          <cell r="P501">
            <v>2676</v>
          </cell>
          <cell r="Q501">
            <v>8030</v>
          </cell>
          <cell r="R501">
            <v>2676</v>
          </cell>
          <cell r="S501">
            <v>8030</v>
          </cell>
          <cell r="T501">
            <v>2676</v>
          </cell>
          <cell r="U501">
            <v>8030</v>
          </cell>
          <cell r="V501">
            <v>2676</v>
          </cell>
          <cell r="W501">
            <v>8030</v>
          </cell>
          <cell r="X501">
            <v>2676</v>
          </cell>
          <cell r="Y501">
            <v>8030</v>
          </cell>
          <cell r="Z501">
            <v>2676</v>
          </cell>
          <cell r="AD501">
            <v>0.24299999999999999</v>
          </cell>
        </row>
        <row r="502">
          <cell r="E502" t="str">
            <v>SD製CR-400mm</v>
          </cell>
          <cell r="F502" t="str">
            <v>ｍ</v>
          </cell>
          <cell r="G502">
            <v>8610</v>
          </cell>
          <cell r="H502">
            <v>2870</v>
          </cell>
          <cell r="I502">
            <v>8610</v>
          </cell>
          <cell r="J502">
            <v>2870</v>
          </cell>
          <cell r="K502">
            <v>8610</v>
          </cell>
          <cell r="L502">
            <v>2870</v>
          </cell>
          <cell r="M502">
            <v>8610</v>
          </cell>
          <cell r="N502">
            <v>2870</v>
          </cell>
          <cell r="O502">
            <v>8610</v>
          </cell>
          <cell r="P502">
            <v>2870</v>
          </cell>
          <cell r="Q502">
            <v>8610</v>
          </cell>
          <cell r="R502">
            <v>2870</v>
          </cell>
          <cell r="S502">
            <v>8610</v>
          </cell>
          <cell r="T502">
            <v>2870</v>
          </cell>
          <cell r="U502">
            <v>8610</v>
          </cell>
          <cell r="V502">
            <v>2870</v>
          </cell>
          <cell r="W502">
            <v>8610</v>
          </cell>
          <cell r="X502">
            <v>2870</v>
          </cell>
          <cell r="Y502">
            <v>8610</v>
          </cell>
          <cell r="Z502">
            <v>2870</v>
          </cell>
          <cell r="AD502">
            <v>0.29599999999999999</v>
          </cell>
        </row>
        <row r="503">
          <cell r="E503" t="str">
            <v>SD製CR-500mm</v>
          </cell>
          <cell r="F503" t="str">
            <v>ｍ</v>
          </cell>
          <cell r="G503">
            <v>9050</v>
          </cell>
          <cell r="H503">
            <v>3016</v>
          </cell>
          <cell r="I503">
            <v>9050</v>
          </cell>
          <cell r="J503">
            <v>3016</v>
          </cell>
          <cell r="K503">
            <v>9050</v>
          </cell>
          <cell r="L503">
            <v>3016</v>
          </cell>
          <cell r="M503">
            <v>9050</v>
          </cell>
          <cell r="N503">
            <v>3016</v>
          </cell>
          <cell r="O503">
            <v>9050</v>
          </cell>
          <cell r="P503">
            <v>3016</v>
          </cell>
          <cell r="Q503">
            <v>9050</v>
          </cell>
          <cell r="R503">
            <v>3016</v>
          </cell>
          <cell r="S503">
            <v>9050</v>
          </cell>
          <cell r="T503">
            <v>3016</v>
          </cell>
          <cell r="U503">
            <v>9050</v>
          </cell>
          <cell r="V503">
            <v>3016</v>
          </cell>
          <cell r="W503">
            <v>9050</v>
          </cell>
          <cell r="X503">
            <v>3016</v>
          </cell>
          <cell r="Y503">
            <v>9050</v>
          </cell>
          <cell r="Z503">
            <v>3016</v>
          </cell>
          <cell r="AD503">
            <v>0.33900000000000002</v>
          </cell>
        </row>
        <row r="504">
          <cell r="E504" t="str">
            <v>SD製CR-600mm</v>
          </cell>
          <cell r="F504" t="str">
            <v>ｍ</v>
          </cell>
          <cell r="G504">
            <v>9490</v>
          </cell>
          <cell r="H504">
            <v>3163</v>
          </cell>
          <cell r="I504">
            <v>9490</v>
          </cell>
          <cell r="J504">
            <v>3163</v>
          </cell>
          <cell r="K504">
            <v>9490</v>
          </cell>
          <cell r="L504">
            <v>3163</v>
          </cell>
          <cell r="M504">
            <v>9490</v>
          </cell>
          <cell r="N504">
            <v>3163</v>
          </cell>
          <cell r="O504">
            <v>9490</v>
          </cell>
          <cell r="P504">
            <v>3163</v>
          </cell>
          <cell r="Q504">
            <v>9490</v>
          </cell>
          <cell r="R504">
            <v>3163</v>
          </cell>
          <cell r="S504">
            <v>9490</v>
          </cell>
          <cell r="T504">
            <v>3163</v>
          </cell>
          <cell r="U504">
            <v>9490</v>
          </cell>
          <cell r="V504">
            <v>3163</v>
          </cell>
          <cell r="W504">
            <v>9490</v>
          </cell>
          <cell r="X504">
            <v>3163</v>
          </cell>
          <cell r="Y504">
            <v>9490</v>
          </cell>
          <cell r="Z504">
            <v>3163</v>
          </cell>
          <cell r="AD504">
            <v>0.36499999999999999</v>
          </cell>
        </row>
        <row r="505">
          <cell r="E505" t="str">
            <v>SD製CR-700mm</v>
          </cell>
          <cell r="F505" t="str">
            <v>ｍ</v>
          </cell>
          <cell r="G505">
            <v>10000</v>
          </cell>
          <cell r="H505">
            <v>3333</v>
          </cell>
          <cell r="I505">
            <v>10000</v>
          </cell>
          <cell r="J505">
            <v>3333</v>
          </cell>
          <cell r="K505">
            <v>10000</v>
          </cell>
          <cell r="L505">
            <v>3333</v>
          </cell>
          <cell r="M505">
            <v>10000</v>
          </cell>
          <cell r="N505">
            <v>3333</v>
          </cell>
          <cell r="O505">
            <v>10000</v>
          </cell>
          <cell r="P505">
            <v>3333</v>
          </cell>
          <cell r="Q505">
            <v>10000</v>
          </cell>
          <cell r="R505">
            <v>3333</v>
          </cell>
          <cell r="S505">
            <v>10000</v>
          </cell>
          <cell r="T505">
            <v>3333</v>
          </cell>
          <cell r="U505">
            <v>10000</v>
          </cell>
          <cell r="V505">
            <v>3333</v>
          </cell>
          <cell r="W505">
            <v>10000</v>
          </cell>
          <cell r="X505">
            <v>3333</v>
          </cell>
          <cell r="Y505">
            <v>10000</v>
          </cell>
          <cell r="Z505">
            <v>3333</v>
          </cell>
          <cell r="AD505">
            <v>0.42699999999999999</v>
          </cell>
        </row>
        <row r="506">
          <cell r="E506" t="str">
            <v>SD製CR-800mm</v>
          </cell>
          <cell r="F506" t="str">
            <v>ｍ</v>
          </cell>
          <cell r="G506">
            <v>10600</v>
          </cell>
          <cell r="H506">
            <v>3533</v>
          </cell>
          <cell r="I506">
            <v>10600</v>
          </cell>
          <cell r="J506">
            <v>3533</v>
          </cell>
          <cell r="K506">
            <v>10600</v>
          </cell>
          <cell r="L506">
            <v>3533</v>
          </cell>
          <cell r="M506">
            <v>10600</v>
          </cell>
          <cell r="N506">
            <v>3533</v>
          </cell>
          <cell r="O506">
            <v>10600</v>
          </cell>
          <cell r="P506">
            <v>3533</v>
          </cell>
          <cell r="Q506">
            <v>10600</v>
          </cell>
          <cell r="R506">
            <v>3533</v>
          </cell>
          <cell r="S506">
            <v>10600</v>
          </cell>
          <cell r="T506">
            <v>3533</v>
          </cell>
          <cell r="U506">
            <v>10600</v>
          </cell>
          <cell r="V506">
            <v>3533</v>
          </cell>
          <cell r="W506">
            <v>10600</v>
          </cell>
          <cell r="X506">
            <v>3533</v>
          </cell>
          <cell r="Y506">
            <v>10600</v>
          </cell>
          <cell r="Z506">
            <v>3533</v>
          </cell>
          <cell r="AD506">
            <v>0.496</v>
          </cell>
        </row>
        <row r="507">
          <cell r="E507" t="str">
            <v>SD製CR-900mm</v>
          </cell>
          <cell r="F507" t="str">
            <v>ｍ</v>
          </cell>
          <cell r="G507">
            <v>11200</v>
          </cell>
          <cell r="H507">
            <v>3733</v>
          </cell>
          <cell r="I507">
            <v>11200</v>
          </cell>
          <cell r="J507">
            <v>3733</v>
          </cell>
          <cell r="K507">
            <v>11200</v>
          </cell>
          <cell r="L507">
            <v>3733</v>
          </cell>
          <cell r="M507">
            <v>11200</v>
          </cell>
          <cell r="N507">
            <v>3733</v>
          </cell>
          <cell r="O507">
            <v>11200</v>
          </cell>
          <cell r="P507">
            <v>3733</v>
          </cell>
          <cell r="Q507">
            <v>11200</v>
          </cell>
          <cell r="R507">
            <v>3733</v>
          </cell>
          <cell r="S507">
            <v>11200</v>
          </cell>
          <cell r="T507">
            <v>3733</v>
          </cell>
          <cell r="U507">
            <v>11200</v>
          </cell>
          <cell r="V507">
            <v>3733</v>
          </cell>
          <cell r="W507">
            <v>11200</v>
          </cell>
          <cell r="X507">
            <v>3733</v>
          </cell>
          <cell r="Y507">
            <v>11200</v>
          </cell>
          <cell r="Z507">
            <v>3733</v>
          </cell>
          <cell r="AD507">
            <v>0.55400000000000005</v>
          </cell>
        </row>
        <row r="508">
          <cell r="E508" t="str">
            <v>SD製CR-1000mm</v>
          </cell>
          <cell r="F508" t="str">
            <v>ｍ</v>
          </cell>
          <cell r="G508">
            <v>11700</v>
          </cell>
          <cell r="H508">
            <v>3900</v>
          </cell>
          <cell r="I508">
            <v>11700</v>
          </cell>
          <cell r="J508">
            <v>3900</v>
          </cell>
          <cell r="K508">
            <v>11700</v>
          </cell>
          <cell r="L508">
            <v>3900</v>
          </cell>
          <cell r="M508">
            <v>11700</v>
          </cell>
          <cell r="N508">
            <v>3900</v>
          </cell>
          <cell r="O508">
            <v>11700</v>
          </cell>
          <cell r="P508">
            <v>3900</v>
          </cell>
          <cell r="Q508">
            <v>11700</v>
          </cell>
          <cell r="R508">
            <v>3900</v>
          </cell>
          <cell r="S508">
            <v>11700</v>
          </cell>
          <cell r="T508">
            <v>3900</v>
          </cell>
          <cell r="U508">
            <v>11700</v>
          </cell>
          <cell r="V508">
            <v>3900</v>
          </cell>
          <cell r="W508">
            <v>11700</v>
          </cell>
          <cell r="X508">
            <v>3900</v>
          </cell>
          <cell r="Y508">
            <v>11700</v>
          </cell>
          <cell r="Z508">
            <v>3900</v>
          </cell>
          <cell r="AD508">
            <v>0.61699999999999999</v>
          </cell>
        </row>
        <row r="509">
          <cell r="E509" t="str">
            <v>SD製CR-1200mm</v>
          </cell>
          <cell r="F509" t="str">
            <v>ｍ</v>
          </cell>
          <cell r="G509">
            <v>18900</v>
          </cell>
          <cell r="H509">
            <v>6300</v>
          </cell>
          <cell r="I509">
            <v>18900</v>
          </cell>
          <cell r="J509">
            <v>6300</v>
          </cell>
          <cell r="K509">
            <v>18900</v>
          </cell>
          <cell r="L509">
            <v>6300</v>
          </cell>
          <cell r="M509">
            <v>18900</v>
          </cell>
          <cell r="N509">
            <v>6300</v>
          </cell>
          <cell r="O509">
            <v>18900</v>
          </cell>
          <cell r="P509">
            <v>6300</v>
          </cell>
          <cell r="Q509">
            <v>18900</v>
          </cell>
          <cell r="R509">
            <v>6300</v>
          </cell>
          <cell r="S509">
            <v>18900</v>
          </cell>
          <cell r="T509">
            <v>6300</v>
          </cell>
          <cell r="U509">
            <v>18900</v>
          </cell>
          <cell r="V509">
            <v>6300</v>
          </cell>
          <cell r="W509">
            <v>18900</v>
          </cell>
          <cell r="X509">
            <v>6300</v>
          </cell>
          <cell r="Y509">
            <v>18900</v>
          </cell>
          <cell r="Z509">
            <v>6300</v>
          </cell>
          <cell r="AD509">
            <v>0.74</v>
          </cell>
        </row>
        <row r="510">
          <cell r="E510" t="str">
            <v>SUS製CR-200mm</v>
          </cell>
          <cell r="F510" t="str">
            <v>ｍ</v>
          </cell>
          <cell r="G510">
            <v>18200</v>
          </cell>
          <cell r="H510">
            <v>6066</v>
          </cell>
          <cell r="I510">
            <v>18200</v>
          </cell>
          <cell r="J510">
            <v>6066</v>
          </cell>
          <cell r="K510">
            <v>18200</v>
          </cell>
          <cell r="L510">
            <v>6066</v>
          </cell>
          <cell r="M510">
            <v>18200</v>
          </cell>
          <cell r="N510">
            <v>6066</v>
          </cell>
          <cell r="O510">
            <v>18200</v>
          </cell>
          <cell r="P510">
            <v>6066</v>
          </cell>
          <cell r="Q510">
            <v>18200</v>
          </cell>
          <cell r="R510">
            <v>6066</v>
          </cell>
          <cell r="S510">
            <v>18200</v>
          </cell>
          <cell r="T510">
            <v>6066</v>
          </cell>
          <cell r="U510">
            <v>18200</v>
          </cell>
          <cell r="V510">
            <v>6066</v>
          </cell>
          <cell r="W510">
            <v>18200</v>
          </cell>
          <cell r="X510">
            <v>6066</v>
          </cell>
          <cell r="Y510">
            <v>18200</v>
          </cell>
          <cell r="Z510">
            <v>6066</v>
          </cell>
          <cell r="AD510">
            <v>0.183</v>
          </cell>
        </row>
        <row r="511">
          <cell r="E511" t="str">
            <v>SUS製CR-300mm</v>
          </cell>
          <cell r="F511" t="str">
            <v>ｍ</v>
          </cell>
          <cell r="G511">
            <v>18900</v>
          </cell>
          <cell r="H511">
            <v>6300</v>
          </cell>
          <cell r="I511">
            <v>18900</v>
          </cell>
          <cell r="J511">
            <v>6300</v>
          </cell>
          <cell r="K511">
            <v>18900</v>
          </cell>
          <cell r="L511">
            <v>6300</v>
          </cell>
          <cell r="M511">
            <v>18900</v>
          </cell>
          <cell r="N511">
            <v>6300</v>
          </cell>
          <cell r="O511">
            <v>18900</v>
          </cell>
          <cell r="P511">
            <v>6300</v>
          </cell>
          <cell r="Q511">
            <v>18900</v>
          </cell>
          <cell r="R511">
            <v>6300</v>
          </cell>
          <cell r="S511">
            <v>18900</v>
          </cell>
          <cell r="T511">
            <v>6300</v>
          </cell>
          <cell r="U511">
            <v>18900</v>
          </cell>
          <cell r="V511">
            <v>6300</v>
          </cell>
          <cell r="W511">
            <v>18900</v>
          </cell>
          <cell r="X511">
            <v>6300</v>
          </cell>
          <cell r="Y511">
            <v>18900</v>
          </cell>
          <cell r="Z511">
            <v>6300</v>
          </cell>
          <cell r="AD511">
            <v>0.24299999999999999</v>
          </cell>
        </row>
        <row r="512">
          <cell r="E512" t="str">
            <v>SUS製CR-400mm</v>
          </cell>
          <cell r="F512" t="str">
            <v>ｍ</v>
          </cell>
          <cell r="G512">
            <v>19700</v>
          </cell>
          <cell r="H512">
            <v>6566</v>
          </cell>
          <cell r="I512">
            <v>19700</v>
          </cell>
          <cell r="J512">
            <v>6566</v>
          </cell>
          <cell r="K512">
            <v>19700</v>
          </cell>
          <cell r="L512">
            <v>6566</v>
          </cell>
          <cell r="M512">
            <v>19700</v>
          </cell>
          <cell r="N512">
            <v>6566</v>
          </cell>
          <cell r="O512">
            <v>19700</v>
          </cell>
          <cell r="P512">
            <v>6566</v>
          </cell>
          <cell r="Q512">
            <v>19700</v>
          </cell>
          <cell r="R512">
            <v>6566</v>
          </cell>
          <cell r="S512">
            <v>19700</v>
          </cell>
          <cell r="T512">
            <v>6566</v>
          </cell>
          <cell r="U512">
            <v>19700</v>
          </cell>
          <cell r="V512">
            <v>6566</v>
          </cell>
          <cell r="W512">
            <v>19700</v>
          </cell>
          <cell r="X512">
            <v>6566</v>
          </cell>
          <cell r="Y512">
            <v>19700</v>
          </cell>
          <cell r="Z512">
            <v>6566</v>
          </cell>
          <cell r="AD512">
            <v>0.29599999999999999</v>
          </cell>
        </row>
        <row r="513">
          <cell r="E513" t="str">
            <v>SUS製CR-500mm</v>
          </cell>
          <cell r="F513" t="str">
            <v>ｍ</v>
          </cell>
          <cell r="G513">
            <v>20300</v>
          </cell>
          <cell r="H513">
            <v>6766</v>
          </cell>
          <cell r="I513">
            <v>20300</v>
          </cell>
          <cell r="J513">
            <v>6766</v>
          </cell>
          <cell r="K513">
            <v>20300</v>
          </cell>
          <cell r="L513">
            <v>6766</v>
          </cell>
          <cell r="M513">
            <v>20300</v>
          </cell>
          <cell r="N513">
            <v>6766</v>
          </cell>
          <cell r="O513">
            <v>20300</v>
          </cell>
          <cell r="P513">
            <v>6766</v>
          </cell>
          <cell r="Q513">
            <v>20300</v>
          </cell>
          <cell r="R513">
            <v>6766</v>
          </cell>
          <cell r="S513">
            <v>20300</v>
          </cell>
          <cell r="T513">
            <v>6766</v>
          </cell>
          <cell r="U513">
            <v>20300</v>
          </cell>
          <cell r="V513">
            <v>6766</v>
          </cell>
          <cell r="W513">
            <v>20300</v>
          </cell>
          <cell r="X513">
            <v>6766</v>
          </cell>
          <cell r="Y513">
            <v>20300</v>
          </cell>
          <cell r="Z513">
            <v>6766</v>
          </cell>
          <cell r="AD513">
            <v>0.33900000000000002</v>
          </cell>
        </row>
        <row r="514">
          <cell r="E514" t="str">
            <v>SUS製CR-600mm</v>
          </cell>
          <cell r="F514" t="str">
            <v>ｍ</v>
          </cell>
          <cell r="G514">
            <v>21400</v>
          </cell>
          <cell r="H514">
            <v>7133</v>
          </cell>
          <cell r="I514">
            <v>21400</v>
          </cell>
          <cell r="J514">
            <v>7133</v>
          </cell>
          <cell r="K514">
            <v>21400</v>
          </cell>
          <cell r="L514">
            <v>7133</v>
          </cell>
          <cell r="M514">
            <v>21400</v>
          </cell>
          <cell r="N514">
            <v>7133</v>
          </cell>
          <cell r="O514">
            <v>21400</v>
          </cell>
          <cell r="P514">
            <v>7133</v>
          </cell>
          <cell r="Q514">
            <v>21400</v>
          </cell>
          <cell r="R514">
            <v>7133</v>
          </cell>
          <cell r="S514">
            <v>21400</v>
          </cell>
          <cell r="T514">
            <v>7133</v>
          </cell>
          <cell r="U514">
            <v>21400</v>
          </cell>
          <cell r="V514">
            <v>7133</v>
          </cell>
          <cell r="W514">
            <v>21400</v>
          </cell>
          <cell r="X514">
            <v>7133</v>
          </cell>
          <cell r="Y514">
            <v>21400</v>
          </cell>
          <cell r="Z514">
            <v>7133</v>
          </cell>
          <cell r="AD514">
            <v>0.36499999999999999</v>
          </cell>
        </row>
        <row r="515">
          <cell r="E515" t="str">
            <v>SUS製CR-700mm</v>
          </cell>
          <cell r="F515" t="str">
            <v>ｍ</v>
          </cell>
          <cell r="G515">
            <v>22600</v>
          </cell>
          <cell r="H515">
            <v>7533</v>
          </cell>
          <cell r="I515">
            <v>22600</v>
          </cell>
          <cell r="J515">
            <v>7533</v>
          </cell>
          <cell r="K515">
            <v>22600</v>
          </cell>
          <cell r="L515">
            <v>7533</v>
          </cell>
          <cell r="M515">
            <v>22600</v>
          </cell>
          <cell r="N515">
            <v>7533</v>
          </cell>
          <cell r="O515">
            <v>22600</v>
          </cell>
          <cell r="P515">
            <v>7533</v>
          </cell>
          <cell r="Q515">
            <v>22600</v>
          </cell>
          <cell r="R515">
            <v>7533</v>
          </cell>
          <cell r="S515">
            <v>22600</v>
          </cell>
          <cell r="T515">
            <v>7533</v>
          </cell>
          <cell r="U515">
            <v>22600</v>
          </cell>
          <cell r="V515">
            <v>7533</v>
          </cell>
          <cell r="W515">
            <v>22600</v>
          </cell>
          <cell r="X515">
            <v>7533</v>
          </cell>
          <cell r="Y515">
            <v>22600</v>
          </cell>
          <cell r="Z515">
            <v>7533</v>
          </cell>
          <cell r="AD515">
            <v>0.42699999999999999</v>
          </cell>
        </row>
        <row r="516">
          <cell r="E516" t="str">
            <v>SUS製CR-800mm</v>
          </cell>
          <cell r="F516" t="str">
            <v>ｍ</v>
          </cell>
          <cell r="G516">
            <v>26200</v>
          </cell>
          <cell r="H516">
            <v>8733</v>
          </cell>
          <cell r="I516">
            <v>26200</v>
          </cell>
          <cell r="J516">
            <v>8733</v>
          </cell>
          <cell r="K516">
            <v>26200</v>
          </cell>
          <cell r="L516">
            <v>8733</v>
          </cell>
          <cell r="M516">
            <v>26200</v>
          </cell>
          <cell r="N516">
            <v>8733</v>
          </cell>
          <cell r="O516">
            <v>26200</v>
          </cell>
          <cell r="P516">
            <v>8733</v>
          </cell>
          <cell r="Q516">
            <v>26200</v>
          </cell>
          <cell r="R516">
            <v>8733</v>
          </cell>
          <cell r="S516">
            <v>26200</v>
          </cell>
          <cell r="T516">
            <v>8733</v>
          </cell>
          <cell r="U516">
            <v>26200</v>
          </cell>
          <cell r="V516">
            <v>8733</v>
          </cell>
          <cell r="W516">
            <v>26200</v>
          </cell>
          <cell r="X516">
            <v>8733</v>
          </cell>
          <cell r="Y516">
            <v>26200</v>
          </cell>
          <cell r="Z516">
            <v>8733</v>
          </cell>
          <cell r="AD516">
            <v>0.496</v>
          </cell>
        </row>
        <row r="517">
          <cell r="E517" t="str">
            <v>SUS製CR-900mm</v>
          </cell>
          <cell r="F517" t="str">
            <v>ｍ</v>
          </cell>
          <cell r="G517">
            <v>27700</v>
          </cell>
          <cell r="H517">
            <v>9233</v>
          </cell>
          <cell r="I517">
            <v>27700</v>
          </cell>
          <cell r="J517">
            <v>9233</v>
          </cell>
          <cell r="K517">
            <v>27700</v>
          </cell>
          <cell r="L517">
            <v>9233</v>
          </cell>
          <cell r="M517">
            <v>27700</v>
          </cell>
          <cell r="N517">
            <v>9233</v>
          </cell>
          <cell r="O517">
            <v>27700</v>
          </cell>
          <cell r="P517">
            <v>9233</v>
          </cell>
          <cell r="Q517">
            <v>27700</v>
          </cell>
          <cell r="R517">
            <v>9233</v>
          </cell>
          <cell r="S517">
            <v>27700</v>
          </cell>
          <cell r="T517">
            <v>9233</v>
          </cell>
          <cell r="U517">
            <v>27700</v>
          </cell>
          <cell r="V517">
            <v>9233</v>
          </cell>
          <cell r="W517">
            <v>27700</v>
          </cell>
          <cell r="X517">
            <v>9233</v>
          </cell>
          <cell r="Y517">
            <v>27700</v>
          </cell>
          <cell r="Z517">
            <v>9233</v>
          </cell>
          <cell r="AD517">
            <v>0.55400000000000005</v>
          </cell>
        </row>
        <row r="518">
          <cell r="E518" t="str">
            <v>SUS製CR-1000mm</v>
          </cell>
          <cell r="F518" t="str">
            <v>ｍ</v>
          </cell>
          <cell r="G518">
            <v>29200</v>
          </cell>
          <cell r="H518">
            <v>9733</v>
          </cell>
          <cell r="I518">
            <v>29200</v>
          </cell>
          <cell r="J518">
            <v>9733</v>
          </cell>
          <cell r="K518">
            <v>29200</v>
          </cell>
          <cell r="L518">
            <v>9733</v>
          </cell>
          <cell r="M518">
            <v>29200</v>
          </cell>
          <cell r="N518">
            <v>9733</v>
          </cell>
          <cell r="O518">
            <v>29200</v>
          </cell>
          <cell r="P518">
            <v>9733</v>
          </cell>
          <cell r="Q518">
            <v>29200</v>
          </cell>
          <cell r="R518">
            <v>9733</v>
          </cell>
          <cell r="S518">
            <v>29200</v>
          </cell>
          <cell r="T518">
            <v>9733</v>
          </cell>
          <cell r="U518">
            <v>29200</v>
          </cell>
          <cell r="V518">
            <v>9733</v>
          </cell>
          <cell r="W518">
            <v>29200</v>
          </cell>
          <cell r="X518">
            <v>9733</v>
          </cell>
          <cell r="Y518">
            <v>29200</v>
          </cell>
          <cell r="Z518">
            <v>9733</v>
          </cell>
          <cell r="AD518">
            <v>0.61699999999999999</v>
          </cell>
        </row>
        <row r="519">
          <cell r="E519" t="str">
            <v>SUS製CR-1200mm</v>
          </cell>
          <cell r="F519" t="str">
            <v>ｍ</v>
          </cell>
          <cell r="G519">
            <v>32800</v>
          </cell>
          <cell r="H519">
            <v>10933</v>
          </cell>
          <cell r="I519">
            <v>32800</v>
          </cell>
          <cell r="J519">
            <v>10933</v>
          </cell>
          <cell r="K519">
            <v>32800</v>
          </cell>
          <cell r="L519">
            <v>10933</v>
          </cell>
          <cell r="M519">
            <v>32800</v>
          </cell>
          <cell r="N519">
            <v>10933</v>
          </cell>
          <cell r="O519">
            <v>32800</v>
          </cell>
          <cell r="P519">
            <v>10933</v>
          </cell>
          <cell r="Q519">
            <v>32800</v>
          </cell>
          <cell r="R519">
            <v>10933</v>
          </cell>
          <cell r="S519">
            <v>32800</v>
          </cell>
          <cell r="T519">
            <v>10933</v>
          </cell>
          <cell r="U519">
            <v>32800</v>
          </cell>
          <cell r="V519">
            <v>10933</v>
          </cell>
          <cell r="W519">
            <v>32800</v>
          </cell>
          <cell r="X519">
            <v>10933</v>
          </cell>
          <cell r="Y519">
            <v>32800</v>
          </cell>
          <cell r="Z519">
            <v>10933</v>
          </cell>
          <cell r="AD519">
            <v>0.74</v>
          </cell>
        </row>
        <row r="520">
          <cell r="E520" t="str">
            <v>アルミ製CR-200mm-H70</v>
          </cell>
          <cell r="F520" t="str">
            <v>ｍ</v>
          </cell>
          <cell r="G520">
            <v>7590</v>
          </cell>
          <cell r="H520">
            <v>2530</v>
          </cell>
          <cell r="I520">
            <v>7590</v>
          </cell>
          <cell r="J520">
            <v>2530</v>
          </cell>
          <cell r="K520">
            <v>7590</v>
          </cell>
          <cell r="L520">
            <v>2530</v>
          </cell>
          <cell r="M520">
            <v>7590</v>
          </cell>
          <cell r="N520">
            <v>2530</v>
          </cell>
          <cell r="O520">
            <v>7590</v>
          </cell>
          <cell r="P520">
            <v>2530</v>
          </cell>
          <cell r="Q520">
            <v>7590</v>
          </cell>
          <cell r="R520">
            <v>2530</v>
          </cell>
          <cell r="S520">
            <v>7590</v>
          </cell>
          <cell r="T520">
            <v>2530</v>
          </cell>
          <cell r="U520">
            <v>7590</v>
          </cell>
          <cell r="V520">
            <v>2530</v>
          </cell>
          <cell r="W520">
            <v>7590</v>
          </cell>
          <cell r="X520">
            <v>2530</v>
          </cell>
          <cell r="Y520">
            <v>7590</v>
          </cell>
          <cell r="Z520">
            <v>2530</v>
          </cell>
          <cell r="AD520">
            <v>0.183</v>
          </cell>
        </row>
        <row r="521">
          <cell r="E521" t="str">
            <v>アルミ製CR-300mm-H70</v>
          </cell>
          <cell r="F521" t="str">
            <v>ｍ</v>
          </cell>
          <cell r="G521">
            <v>8240</v>
          </cell>
          <cell r="H521">
            <v>2746</v>
          </cell>
          <cell r="I521">
            <v>8240</v>
          </cell>
          <cell r="J521">
            <v>2746</v>
          </cell>
          <cell r="K521">
            <v>8240</v>
          </cell>
          <cell r="L521">
            <v>2746</v>
          </cell>
          <cell r="M521">
            <v>8240</v>
          </cell>
          <cell r="N521">
            <v>2746</v>
          </cell>
          <cell r="O521">
            <v>8240</v>
          </cell>
          <cell r="P521">
            <v>2746</v>
          </cell>
          <cell r="Q521">
            <v>8240</v>
          </cell>
          <cell r="R521">
            <v>2746</v>
          </cell>
          <cell r="S521">
            <v>8240</v>
          </cell>
          <cell r="T521">
            <v>2746</v>
          </cell>
          <cell r="U521">
            <v>8240</v>
          </cell>
          <cell r="V521">
            <v>2746</v>
          </cell>
          <cell r="W521">
            <v>8240</v>
          </cell>
          <cell r="X521">
            <v>2746</v>
          </cell>
          <cell r="Y521">
            <v>8240</v>
          </cell>
          <cell r="Z521">
            <v>2746</v>
          </cell>
          <cell r="AD521">
            <v>0.24299999999999999</v>
          </cell>
        </row>
        <row r="522">
          <cell r="E522" t="str">
            <v>アルミ製CR-400mm-H70</v>
          </cell>
          <cell r="F522" t="str">
            <v>ｍ</v>
          </cell>
          <cell r="G522">
            <v>8830</v>
          </cell>
          <cell r="H522">
            <v>2943</v>
          </cell>
          <cell r="I522">
            <v>8830</v>
          </cell>
          <cell r="J522">
            <v>2943</v>
          </cell>
          <cell r="K522">
            <v>8830</v>
          </cell>
          <cell r="L522">
            <v>2943</v>
          </cell>
          <cell r="M522">
            <v>8830</v>
          </cell>
          <cell r="N522">
            <v>2943</v>
          </cell>
          <cell r="O522">
            <v>8830</v>
          </cell>
          <cell r="P522">
            <v>2943</v>
          </cell>
          <cell r="Q522">
            <v>8830</v>
          </cell>
          <cell r="R522">
            <v>2943</v>
          </cell>
          <cell r="S522">
            <v>8830</v>
          </cell>
          <cell r="T522">
            <v>2943</v>
          </cell>
          <cell r="U522">
            <v>8830</v>
          </cell>
          <cell r="V522">
            <v>2943</v>
          </cell>
          <cell r="W522">
            <v>8830</v>
          </cell>
          <cell r="X522">
            <v>2943</v>
          </cell>
          <cell r="Y522">
            <v>8830</v>
          </cell>
          <cell r="Z522">
            <v>2943</v>
          </cell>
          <cell r="AD522">
            <v>0.29599999999999999</v>
          </cell>
        </row>
        <row r="523">
          <cell r="E523" t="str">
            <v>アルミ製CR-500mm-H70</v>
          </cell>
          <cell r="F523" t="str">
            <v>ｍ</v>
          </cell>
          <cell r="G523">
            <v>9560</v>
          </cell>
          <cell r="H523">
            <v>3186</v>
          </cell>
          <cell r="I523">
            <v>9560</v>
          </cell>
          <cell r="J523">
            <v>3186</v>
          </cell>
          <cell r="K523">
            <v>9560</v>
          </cell>
          <cell r="L523">
            <v>3186</v>
          </cell>
          <cell r="M523">
            <v>9560</v>
          </cell>
          <cell r="N523">
            <v>3186</v>
          </cell>
          <cell r="O523">
            <v>9560</v>
          </cell>
          <cell r="P523">
            <v>3186</v>
          </cell>
          <cell r="Q523">
            <v>9560</v>
          </cell>
          <cell r="R523">
            <v>3186</v>
          </cell>
          <cell r="S523">
            <v>9560</v>
          </cell>
          <cell r="T523">
            <v>3186</v>
          </cell>
          <cell r="U523">
            <v>9560</v>
          </cell>
          <cell r="V523">
            <v>3186</v>
          </cell>
          <cell r="W523">
            <v>9560</v>
          </cell>
          <cell r="X523">
            <v>3186</v>
          </cell>
          <cell r="Y523">
            <v>9560</v>
          </cell>
          <cell r="Z523">
            <v>3186</v>
          </cell>
          <cell r="AD523">
            <v>0.33900000000000002</v>
          </cell>
        </row>
        <row r="524">
          <cell r="E524" t="str">
            <v>アルミ製CR-600mm-H70</v>
          </cell>
          <cell r="F524" t="str">
            <v>ｍ</v>
          </cell>
          <cell r="G524">
            <v>10200</v>
          </cell>
          <cell r="H524">
            <v>3400</v>
          </cell>
          <cell r="I524">
            <v>10200</v>
          </cell>
          <cell r="J524">
            <v>3400</v>
          </cell>
          <cell r="K524">
            <v>10200</v>
          </cell>
          <cell r="L524">
            <v>3400</v>
          </cell>
          <cell r="M524">
            <v>10200</v>
          </cell>
          <cell r="N524">
            <v>3400</v>
          </cell>
          <cell r="O524">
            <v>10200</v>
          </cell>
          <cell r="P524">
            <v>3400</v>
          </cell>
          <cell r="Q524">
            <v>10200</v>
          </cell>
          <cell r="R524">
            <v>3400</v>
          </cell>
          <cell r="S524">
            <v>10200</v>
          </cell>
          <cell r="T524">
            <v>3400</v>
          </cell>
          <cell r="U524">
            <v>10200</v>
          </cell>
          <cell r="V524">
            <v>3400</v>
          </cell>
          <cell r="W524">
            <v>10200</v>
          </cell>
          <cell r="X524">
            <v>3400</v>
          </cell>
          <cell r="Y524">
            <v>10200</v>
          </cell>
          <cell r="Z524">
            <v>3400</v>
          </cell>
          <cell r="AD524">
            <v>0.36499999999999999</v>
          </cell>
        </row>
        <row r="525">
          <cell r="E525" t="str">
            <v>アルミ製CR-800mm-H70</v>
          </cell>
          <cell r="F525" t="str">
            <v>ｍ</v>
          </cell>
          <cell r="G525">
            <v>11700</v>
          </cell>
          <cell r="H525">
            <v>3900</v>
          </cell>
          <cell r="I525">
            <v>11700</v>
          </cell>
          <cell r="J525">
            <v>3900</v>
          </cell>
          <cell r="K525">
            <v>11700</v>
          </cell>
          <cell r="L525">
            <v>3900</v>
          </cell>
          <cell r="M525">
            <v>11700</v>
          </cell>
          <cell r="N525">
            <v>3900</v>
          </cell>
          <cell r="O525">
            <v>11700</v>
          </cell>
          <cell r="P525">
            <v>3900</v>
          </cell>
          <cell r="Q525">
            <v>11700</v>
          </cell>
          <cell r="R525">
            <v>3900</v>
          </cell>
          <cell r="S525">
            <v>11700</v>
          </cell>
          <cell r="T525">
            <v>3900</v>
          </cell>
          <cell r="U525">
            <v>11700</v>
          </cell>
          <cell r="V525">
            <v>3900</v>
          </cell>
          <cell r="W525">
            <v>11700</v>
          </cell>
          <cell r="X525">
            <v>3900</v>
          </cell>
          <cell r="Y525">
            <v>11700</v>
          </cell>
          <cell r="Z525">
            <v>3900</v>
          </cell>
          <cell r="AD525">
            <v>0.496</v>
          </cell>
        </row>
        <row r="526">
          <cell r="E526" t="str">
            <v>アルミ製CR-1000mm-H70</v>
          </cell>
          <cell r="F526" t="str">
            <v>ｍ</v>
          </cell>
          <cell r="G526">
            <v>13200</v>
          </cell>
          <cell r="H526">
            <v>4400</v>
          </cell>
          <cell r="I526">
            <v>13200</v>
          </cell>
          <cell r="J526">
            <v>4400</v>
          </cell>
          <cell r="K526">
            <v>13200</v>
          </cell>
          <cell r="L526">
            <v>4400</v>
          </cell>
          <cell r="M526">
            <v>13200</v>
          </cell>
          <cell r="N526">
            <v>4400</v>
          </cell>
          <cell r="O526">
            <v>13200</v>
          </cell>
          <cell r="P526">
            <v>4400</v>
          </cell>
          <cell r="Q526">
            <v>13200</v>
          </cell>
          <cell r="R526">
            <v>4400</v>
          </cell>
          <cell r="S526">
            <v>13200</v>
          </cell>
          <cell r="T526">
            <v>4400</v>
          </cell>
          <cell r="U526">
            <v>13200</v>
          </cell>
          <cell r="V526">
            <v>4400</v>
          </cell>
          <cell r="W526">
            <v>13200</v>
          </cell>
          <cell r="X526">
            <v>4400</v>
          </cell>
          <cell r="Y526">
            <v>13200</v>
          </cell>
          <cell r="Z526">
            <v>4400</v>
          </cell>
          <cell r="AD526">
            <v>0.61699999999999999</v>
          </cell>
        </row>
        <row r="527">
          <cell r="E527" t="str">
            <v>アルミ製CR-200mm-H80</v>
          </cell>
          <cell r="F527" t="str">
            <v>ｍ</v>
          </cell>
          <cell r="G527">
            <v>7730</v>
          </cell>
          <cell r="H527">
            <v>2576</v>
          </cell>
          <cell r="I527">
            <v>7730</v>
          </cell>
          <cell r="J527">
            <v>2576</v>
          </cell>
          <cell r="K527">
            <v>7730</v>
          </cell>
          <cell r="L527">
            <v>2576</v>
          </cell>
          <cell r="M527">
            <v>7730</v>
          </cell>
          <cell r="N527">
            <v>2576</v>
          </cell>
          <cell r="O527">
            <v>7730</v>
          </cell>
          <cell r="P527">
            <v>2576</v>
          </cell>
          <cell r="Q527">
            <v>7730</v>
          </cell>
          <cell r="R527">
            <v>2576</v>
          </cell>
          <cell r="S527">
            <v>7730</v>
          </cell>
          <cell r="T527">
            <v>2576</v>
          </cell>
          <cell r="U527">
            <v>7730</v>
          </cell>
          <cell r="V527">
            <v>2576</v>
          </cell>
          <cell r="W527">
            <v>7730</v>
          </cell>
          <cell r="X527">
            <v>2576</v>
          </cell>
          <cell r="Y527">
            <v>7730</v>
          </cell>
          <cell r="Z527">
            <v>2576</v>
          </cell>
          <cell r="AD527">
            <v>0.183</v>
          </cell>
        </row>
        <row r="528">
          <cell r="E528" t="str">
            <v>アルミ製CR-300mm-H80</v>
          </cell>
          <cell r="F528" t="str">
            <v>ｍ</v>
          </cell>
          <cell r="G528">
            <v>8460</v>
          </cell>
          <cell r="H528">
            <v>2820</v>
          </cell>
          <cell r="I528">
            <v>8460</v>
          </cell>
          <cell r="J528">
            <v>2820</v>
          </cell>
          <cell r="K528">
            <v>8460</v>
          </cell>
          <cell r="L528">
            <v>2820</v>
          </cell>
          <cell r="M528">
            <v>8460</v>
          </cell>
          <cell r="N528">
            <v>2820</v>
          </cell>
          <cell r="O528">
            <v>8460</v>
          </cell>
          <cell r="P528">
            <v>2820</v>
          </cell>
          <cell r="Q528">
            <v>8460</v>
          </cell>
          <cell r="R528">
            <v>2820</v>
          </cell>
          <cell r="S528">
            <v>8460</v>
          </cell>
          <cell r="T528">
            <v>2820</v>
          </cell>
          <cell r="U528">
            <v>8460</v>
          </cell>
          <cell r="V528">
            <v>2820</v>
          </cell>
          <cell r="W528">
            <v>8460</v>
          </cell>
          <cell r="X528">
            <v>2820</v>
          </cell>
          <cell r="Y528">
            <v>8460</v>
          </cell>
          <cell r="Z528">
            <v>2820</v>
          </cell>
          <cell r="AD528">
            <v>0.24299999999999999</v>
          </cell>
        </row>
        <row r="529">
          <cell r="E529" t="str">
            <v>アルミ製CR-400mm-H80</v>
          </cell>
          <cell r="F529" t="str">
            <v>ｍ</v>
          </cell>
          <cell r="G529">
            <v>9050</v>
          </cell>
          <cell r="H529">
            <v>3016</v>
          </cell>
          <cell r="I529">
            <v>9050</v>
          </cell>
          <cell r="J529">
            <v>3016</v>
          </cell>
          <cell r="K529">
            <v>9050</v>
          </cell>
          <cell r="L529">
            <v>3016</v>
          </cell>
          <cell r="M529">
            <v>9050</v>
          </cell>
          <cell r="N529">
            <v>3016</v>
          </cell>
          <cell r="O529">
            <v>9050</v>
          </cell>
          <cell r="P529">
            <v>3016</v>
          </cell>
          <cell r="Q529">
            <v>9050</v>
          </cell>
          <cell r="R529">
            <v>3016</v>
          </cell>
          <cell r="S529">
            <v>9050</v>
          </cell>
          <cell r="T529">
            <v>3016</v>
          </cell>
          <cell r="U529">
            <v>9050</v>
          </cell>
          <cell r="V529">
            <v>3016</v>
          </cell>
          <cell r="W529">
            <v>9050</v>
          </cell>
          <cell r="X529">
            <v>3016</v>
          </cell>
          <cell r="Y529">
            <v>9050</v>
          </cell>
          <cell r="Z529">
            <v>3016</v>
          </cell>
          <cell r="AD529">
            <v>0.29599999999999999</v>
          </cell>
        </row>
        <row r="530">
          <cell r="E530" t="str">
            <v>アルミ製CR-500mm-H80</v>
          </cell>
          <cell r="F530" t="str">
            <v>ｍ</v>
          </cell>
          <cell r="G530">
            <v>9780</v>
          </cell>
          <cell r="H530">
            <v>3260</v>
          </cell>
          <cell r="I530">
            <v>9780</v>
          </cell>
          <cell r="J530">
            <v>3260</v>
          </cell>
          <cell r="K530">
            <v>9780</v>
          </cell>
          <cell r="L530">
            <v>3260</v>
          </cell>
          <cell r="M530">
            <v>9780</v>
          </cell>
          <cell r="N530">
            <v>3260</v>
          </cell>
          <cell r="O530">
            <v>9780</v>
          </cell>
          <cell r="P530">
            <v>3260</v>
          </cell>
          <cell r="Q530">
            <v>9780</v>
          </cell>
          <cell r="R530">
            <v>3260</v>
          </cell>
          <cell r="S530">
            <v>9780</v>
          </cell>
          <cell r="T530">
            <v>3260</v>
          </cell>
          <cell r="U530">
            <v>9780</v>
          </cell>
          <cell r="V530">
            <v>3260</v>
          </cell>
          <cell r="W530">
            <v>9780</v>
          </cell>
          <cell r="X530">
            <v>3260</v>
          </cell>
          <cell r="Y530">
            <v>9780</v>
          </cell>
          <cell r="Z530">
            <v>3260</v>
          </cell>
          <cell r="AD530">
            <v>0.33900000000000002</v>
          </cell>
        </row>
        <row r="531">
          <cell r="E531" t="str">
            <v>アルミ製CR-600mm-H80</v>
          </cell>
          <cell r="F531" t="str">
            <v>ｍ</v>
          </cell>
          <cell r="G531">
            <v>10300</v>
          </cell>
          <cell r="H531">
            <v>3433</v>
          </cell>
          <cell r="I531">
            <v>10300</v>
          </cell>
          <cell r="J531">
            <v>3433</v>
          </cell>
          <cell r="K531">
            <v>10300</v>
          </cell>
          <cell r="L531">
            <v>3433</v>
          </cell>
          <cell r="M531">
            <v>10300</v>
          </cell>
          <cell r="N531">
            <v>3433</v>
          </cell>
          <cell r="O531">
            <v>10300</v>
          </cell>
          <cell r="P531">
            <v>3433</v>
          </cell>
          <cell r="Q531">
            <v>10300</v>
          </cell>
          <cell r="R531">
            <v>3433</v>
          </cell>
          <cell r="S531">
            <v>10300</v>
          </cell>
          <cell r="T531">
            <v>3433</v>
          </cell>
          <cell r="U531">
            <v>10300</v>
          </cell>
          <cell r="V531">
            <v>3433</v>
          </cell>
          <cell r="W531">
            <v>10300</v>
          </cell>
          <cell r="X531">
            <v>3433</v>
          </cell>
          <cell r="Y531">
            <v>10300</v>
          </cell>
          <cell r="Z531">
            <v>3433</v>
          </cell>
          <cell r="AD531">
            <v>0.36499999999999999</v>
          </cell>
        </row>
        <row r="532">
          <cell r="E532" t="str">
            <v>アルミ製CR-800mm-H80</v>
          </cell>
          <cell r="F532" t="str">
            <v>ｍ</v>
          </cell>
          <cell r="G532">
            <v>12000</v>
          </cell>
          <cell r="H532">
            <v>4000</v>
          </cell>
          <cell r="I532">
            <v>12000</v>
          </cell>
          <cell r="J532">
            <v>4000</v>
          </cell>
          <cell r="K532">
            <v>12000</v>
          </cell>
          <cell r="L532">
            <v>4000</v>
          </cell>
          <cell r="M532">
            <v>12000</v>
          </cell>
          <cell r="N532">
            <v>4000</v>
          </cell>
          <cell r="O532">
            <v>12000</v>
          </cell>
          <cell r="P532">
            <v>4000</v>
          </cell>
          <cell r="Q532">
            <v>12000</v>
          </cell>
          <cell r="R532">
            <v>4000</v>
          </cell>
          <cell r="S532">
            <v>12000</v>
          </cell>
          <cell r="T532">
            <v>4000</v>
          </cell>
          <cell r="U532">
            <v>12000</v>
          </cell>
          <cell r="V532">
            <v>4000</v>
          </cell>
          <cell r="W532">
            <v>12000</v>
          </cell>
          <cell r="X532">
            <v>4000</v>
          </cell>
          <cell r="Y532">
            <v>12000</v>
          </cell>
          <cell r="Z532">
            <v>4000</v>
          </cell>
          <cell r="AD532">
            <v>0.496</v>
          </cell>
        </row>
        <row r="533">
          <cell r="E533" t="str">
            <v>アルミ製CR-1000mm-H80</v>
          </cell>
          <cell r="F533" t="str">
            <v>ｍ</v>
          </cell>
          <cell r="G533">
            <v>13500</v>
          </cell>
          <cell r="H533">
            <v>4500</v>
          </cell>
          <cell r="I533">
            <v>13500</v>
          </cell>
          <cell r="J533">
            <v>4500</v>
          </cell>
          <cell r="K533">
            <v>13500</v>
          </cell>
          <cell r="L533">
            <v>4500</v>
          </cell>
          <cell r="M533">
            <v>13500</v>
          </cell>
          <cell r="N533">
            <v>4500</v>
          </cell>
          <cell r="O533">
            <v>13500</v>
          </cell>
          <cell r="P533">
            <v>4500</v>
          </cell>
          <cell r="Q533">
            <v>13500</v>
          </cell>
          <cell r="R533">
            <v>4500</v>
          </cell>
          <cell r="S533">
            <v>13500</v>
          </cell>
          <cell r="T533">
            <v>4500</v>
          </cell>
          <cell r="U533">
            <v>13500</v>
          </cell>
          <cell r="V533">
            <v>4500</v>
          </cell>
          <cell r="W533">
            <v>13500</v>
          </cell>
          <cell r="X533">
            <v>4500</v>
          </cell>
          <cell r="Y533">
            <v>13500</v>
          </cell>
          <cell r="Z533">
            <v>4500</v>
          </cell>
          <cell r="AD533">
            <v>0.61699999999999999</v>
          </cell>
        </row>
        <row r="534">
          <cell r="E534" t="str">
            <v>アルミ製CR-200mm</v>
          </cell>
          <cell r="F534" t="str">
            <v>ｍ</v>
          </cell>
          <cell r="G534">
            <v>8760</v>
          </cell>
          <cell r="H534">
            <v>2920</v>
          </cell>
          <cell r="I534">
            <v>8760</v>
          </cell>
          <cell r="J534">
            <v>2920</v>
          </cell>
          <cell r="K534">
            <v>8760</v>
          </cell>
          <cell r="L534">
            <v>2920</v>
          </cell>
          <cell r="M534">
            <v>8760</v>
          </cell>
          <cell r="N534">
            <v>2920</v>
          </cell>
          <cell r="O534">
            <v>8760</v>
          </cell>
          <cell r="P534">
            <v>2920</v>
          </cell>
          <cell r="Q534">
            <v>8760</v>
          </cell>
          <cell r="R534">
            <v>2920</v>
          </cell>
          <cell r="S534">
            <v>8760</v>
          </cell>
          <cell r="T534">
            <v>2920</v>
          </cell>
          <cell r="U534">
            <v>8760</v>
          </cell>
          <cell r="V534">
            <v>2920</v>
          </cell>
          <cell r="W534">
            <v>8760</v>
          </cell>
          <cell r="X534">
            <v>2920</v>
          </cell>
          <cell r="Y534">
            <v>8760</v>
          </cell>
          <cell r="Z534">
            <v>2920</v>
          </cell>
          <cell r="AD534">
            <v>0.183</v>
          </cell>
        </row>
        <row r="535">
          <cell r="E535" t="str">
            <v>アルミ製CR-300mm</v>
          </cell>
          <cell r="F535" t="str">
            <v>ｍ</v>
          </cell>
          <cell r="G535">
            <v>9490</v>
          </cell>
          <cell r="H535">
            <v>3163</v>
          </cell>
          <cell r="I535">
            <v>9490</v>
          </cell>
          <cell r="J535">
            <v>3163</v>
          </cell>
          <cell r="K535">
            <v>9490</v>
          </cell>
          <cell r="L535">
            <v>3163</v>
          </cell>
          <cell r="M535">
            <v>9490</v>
          </cell>
          <cell r="N535">
            <v>3163</v>
          </cell>
          <cell r="O535">
            <v>9490</v>
          </cell>
          <cell r="P535">
            <v>3163</v>
          </cell>
          <cell r="Q535">
            <v>9490</v>
          </cell>
          <cell r="R535">
            <v>3163</v>
          </cell>
          <cell r="S535">
            <v>9490</v>
          </cell>
          <cell r="T535">
            <v>3163</v>
          </cell>
          <cell r="U535">
            <v>9490</v>
          </cell>
          <cell r="V535">
            <v>3163</v>
          </cell>
          <cell r="W535">
            <v>9490</v>
          </cell>
          <cell r="X535">
            <v>3163</v>
          </cell>
          <cell r="Y535">
            <v>9490</v>
          </cell>
          <cell r="Z535">
            <v>3163</v>
          </cell>
          <cell r="AD535">
            <v>0.24299999999999999</v>
          </cell>
        </row>
        <row r="536">
          <cell r="E536" t="str">
            <v>アルミ製CR-400mm</v>
          </cell>
          <cell r="F536" t="str">
            <v>ｍ</v>
          </cell>
          <cell r="G536">
            <v>10000</v>
          </cell>
          <cell r="H536">
            <v>3333</v>
          </cell>
          <cell r="I536">
            <v>10000</v>
          </cell>
          <cell r="J536">
            <v>3333</v>
          </cell>
          <cell r="K536">
            <v>10000</v>
          </cell>
          <cell r="L536">
            <v>3333</v>
          </cell>
          <cell r="M536">
            <v>10000</v>
          </cell>
          <cell r="N536">
            <v>3333</v>
          </cell>
          <cell r="O536">
            <v>10000</v>
          </cell>
          <cell r="P536">
            <v>3333</v>
          </cell>
          <cell r="Q536">
            <v>10000</v>
          </cell>
          <cell r="R536">
            <v>3333</v>
          </cell>
          <cell r="S536">
            <v>10000</v>
          </cell>
          <cell r="T536">
            <v>3333</v>
          </cell>
          <cell r="U536">
            <v>10000</v>
          </cell>
          <cell r="V536">
            <v>3333</v>
          </cell>
          <cell r="W536">
            <v>10000</v>
          </cell>
          <cell r="X536">
            <v>3333</v>
          </cell>
          <cell r="Y536">
            <v>10000</v>
          </cell>
          <cell r="Z536">
            <v>3333</v>
          </cell>
          <cell r="AD536">
            <v>0.29599999999999999</v>
          </cell>
        </row>
        <row r="537">
          <cell r="E537" t="str">
            <v>アルミ製CR-500mm</v>
          </cell>
          <cell r="F537" t="str">
            <v>ｍ</v>
          </cell>
          <cell r="G537">
            <v>10700</v>
          </cell>
          <cell r="H537">
            <v>3566</v>
          </cell>
          <cell r="I537">
            <v>10700</v>
          </cell>
          <cell r="J537">
            <v>3566</v>
          </cell>
          <cell r="K537">
            <v>10700</v>
          </cell>
          <cell r="L537">
            <v>3566</v>
          </cell>
          <cell r="M537">
            <v>10700</v>
          </cell>
          <cell r="N537">
            <v>3566</v>
          </cell>
          <cell r="O537">
            <v>10700</v>
          </cell>
          <cell r="P537">
            <v>3566</v>
          </cell>
          <cell r="Q537">
            <v>10700</v>
          </cell>
          <cell r="R537">
            <v>3566</v>
          </cell>
          <cell r="S537">
            <v>10700</v>
          </cell>
          <cell r="T537">
            <v>3566</v>
          </cell>
          <cell r="U537">
            <v>10700</v>
          </cell>
          <cell r="V537">
            <v>3566</v>
          </cell>
          <cell r="W537">
            <v>10700</v>
          </cell>
          <cell r="X537">
            <v>3566</v>
          </cell>
          <cell r="Y537">
            <v>10700</v>
          </cell>
          <cell r="Z537">
            <v>3566</v>
          </cell>
          <cell r="AD537">
            <v>0.33900000000000002</v>
          </cell>
        </row>
        <row r="538">
          <cell r="E538" t="str">
            <v>アルミ製CR-600mm</v>
          </cell>
          <cell r="F538" t="str">
            <v>ｍ</v>
          </cell>
          <cell r="G538">
            <v>11300</v>
          </cell>
          <cell r="H538">
            <v>3766</v>
          </cell>
          <cell r="I538">
            <v>11300</v>
          </cell>
          <cell r="J538">
            <v>3766</v>
          </cell>
          <cell r="K538">
            <v>11300</v>
          </cell>
          <cell r="L538">
            <v>3766</v>
          </cell>
          <cell r="M538">
            <v>11300</v>
          </cell>
          <cell r="N538">
            <v>3766</v>
          </cell>
          <cell r="O538">
            <v>11300</v>
          </cell>
          <cell r="P538">
            <v>3766</v>
          </cell>
          <cell r="Q538">
            <v>11300</v>
          </cell>
          <cell r="R538">
            <v>3766</v>
          </cell>
          <cell r="S538">
            <v>11300</v>
          </cell>
          <cell r="T538">
            <v>3766</v>
          </cell>
          <cell r="U538">
            <v>11300</v>
          </cell>
          <cell r="V538">
            <v>3766</v>
          </cell>
          <cell r="W538">
            <v>11300</v>
          </cell>
          <cell r="X538">
            <v>3766</v>
          </cell>
          <cell r="Y538">
            <v>11300</v>
          </cell>
          <cell r="Z538">
            <v>3766</v>
          </cell>
          <cell r="AD538">
            <v>0.36499999999999999</v>
          </cell>
        </row>
        <row r="539">
          <cell r="E539" t="str">
            <v>アルミ製CR-800mm</v>
          </cell>
          <cell r="F539" t="str">
            <v>ｍ</v>
          </cell>
          <cell r="G539">
            <v>14000</v>
          </cell>
          <cell r="H539">
            <v>4666</v>
          </cell>
          <cell r="I539">
            <v>14000</v>
          </cell>
          <cell r="J539">
            <v>4666</v>
          </cell>
          <cell r="K539">
            <v>14000</v>
          </cell>
          <cell r="L539">
            <v>4666</v>
          </cell>
          <cell r="M539">
            <v>14000</v>
          </cell>
          <cell r="N539">
            <v>4666</v>
          </cell>
          <cell r="O539">
            <v>14000</v>
          </cell>
          <cell r="P539">
            <v>4666</v>
          </cell>
          <cell r="Q539">
            <v>14000</v>
          </cell>
          <cell r="R539">
            <v>4666</v>
          </cell>
          <cell r="S539">
            <v>14000</v>
          </cell>
          <cell r="T539">
            <v>4666</v>
          </cell>
          <cell r="U539">
            <v>14000</v>
          </cell>
          <cell r="V539">
            <v>4666</v>
          </cell>
          <cell r="W539">
            <v>14000</v>
          </cell>
          <cell r="X539">
            <v>4666</v>
          </cell>
          <cell r="Y539">
            <v>14000</v>
          </cell>
          <cell r="Z539">
            <v>4666</v>
          </cell>
          <cell r="AD539">
            <v>0.496</v>
          </cell>
        </row>
        <row r="540">
          <cell r="E540" t="str">
            <v>アルミ製CR-1000mm</v>
          </cell>
          <cell r="F540" t="str">
            <v>ｍ</v>
          </cell>
          <cell r="G540">
            <v>15600</v>
          </cell>
          <cell r="H540">
            <v>5200</v>
          </cell>
          <cell r="I540">
            <v>15600</v>
          </cell>
          <cell r="J540">
            <v>5200</v>
          </cell>
          <cell r="K540">
            <v>15600</v>
          </cell>
          <cell r="L540">
            <v>5200</v>
          </cell>
          <cell r="M540">
            <v>15600</v>
          </cell>
          <cell r="N540">
            <v>5200</v>
          </cell>
          <cell r="O540">
            <v>15600</v>
          </cell>
          <cell r="P540">
            <v>5200</v>
          </cell>
          <cell r="Q540">
            <v>15600</v>
          </cell>
          <cell r="R540">
            <v>5200</v>
          </cell>
          <cell r="S540">
            <v>15600</v>
          </cell>
          <cell r="T540">
            <v>5200</v>
          </cell>
          <cell r="U540">
            <v>15600</v>
          </cell>
          <cell r="V540">
            <v>5200</v>
          </cell>
          <cell r="W540">
            <v>15600</v>
          </cell>
          <cell r="X540">
            <v>5200</v>
          </cell>
          <cell r="Y540">
            <v>15600</v>
          </cell>
          <cell r="Z540">
            <v>5200</v>
          </cell>
          <cell r="AD540">
            <v>0.61699999999999999</v>
          </cell>
        </row>
        <row r="584">
          <cell r="E584" t="str">
            <v>IV-1.0mm</v>
          </cell>
          <cell r="F584" t="str">
            <v>ｍ</v>
          </cell>
          <cell r="H584">
            <v>11.4</v>
          </cell>
          <cell r="J584">
            <v>11.4</v>
          </cell>
          <cell r="L584">
            <v>12.3</v>
          </cell>
          <cell r="N584">
            <v>11.7</v>
          </cell>
          <cell r="P584">
            <v>11.5</v>
          </cell>
          <cell r="R584">
            <v>11.2</v>
          </cell>
          <cell r="T584">
            <v>10.9</v>
          </cell>
          <cell r="V584">
            <v>11.2</v>
          </cell>
          <cell r="X584">
            <v>11.9</v>
          </cell>
          <cell r="Z584">
            <v>11.4</v>
          </cell>
          <cell r="AD584">
            <v>8.9999999999999993E-3</v>
          </cell>
        </row>
        <row r="585">
          <cell r="E585" t="str">
            <v>IV-1.2mm</v>
          </cell>
          <cell r="F585" t="str">
            <v>ｍ</v>
          </cell>
          <cell r="H585">
            <v>15.3</v>
          </cell>
          <cell r="J585">
            <v>15.3</v>
          </cell>
          <cell r="L585">
            <v>16.5</v>
          </cell>
          <cell r="N585">
            <v>15.7</v>
          </cell>
          <cell r="P585">
            <v>15.4</v>
          </cell>
          <cell r="R585">
            <v>15</v>
          </cell>
          <cell r="T585">
            <v>14.6</v>
          </cell>
          <cell r="V585">
            <v>15</v>
          </cell>
          <cell r="X585">
            <v>14.6</v>
          </cell>
          <cell r="Z585">
            <v>15.3</v>
          </cell>
          <cell r="AD585">
            <v>0.01</v>
          </cell>
        </row>
        <row r="586">
          <cell r="E586" t="str">
            <v>IV-1.6mm</v>
          </cell>
          <cell r="F586" t="str">
            <v>ｍ</v>
          </cell>
          <cell r="H586">
            <v>25.2</v>
          </cell>
          <cell r="J586">
            <v>25.2</v>
          </cell>
          <cell r="L586">
            <v>27.1</v>
          </cell>
          <cell r="N586">
            <v>25.9</v>
          </cell>
          <cell r="P586">
            <v>25.3</v>
          </cell>
          <cell r="R586">
            <v>24.8</v>
          </cell>
          <cell r="T586">
            <v>24</v>
          </cell>
          <cell r="V586">
            <v>24.8</v>
          </cell>
          <cell r="X586">
            <v>24</v>
          </cell>
          <cell r="Z586">
            <v>25.2</v>
          </cell>
          <cell r="AD586">
            <v>0.01</v>
          </cell>
        </row>
        <row r="587">
          <cell r="E587" t="str">
            <v>IV-2.0mm</v>
          </cell>
          <cell r="F587" t="str">
            <v>ｍ</v>
          </cell>
          <cell r="H587">
            <v>37.4</v>
          </cell>
          <cell r="J587">
            <v>37.4</v>
          </cell>
          <cell r="L587">
            <v>40.299999999999997</v>
          </cell>
          <cell r="N587">
            <v>38.6</v>
          </cell>
          <cell r="P587">
            <v>37.700000000000003</v>
          </cell>
          <cell r="R587">
            <v>36.9</v>
          </cell>
          <cell r="T587">
            <v>35.700000000000003</v>
          </cell>
          <cell r="V587">
            <v>36.9</v>
          </cell>
          <cell r="X587">
            <v>35.700000000000003</v>
          </cell>
          <cell r="Z587">
            <v>37.4</v>
          </cell>
          <cell r="AD587">
            <v>1.0999999999999999E-2</v>
          </cell>
        </row>
        <row r="588">
          <cell r="E588" t="str">
            <v>IV-2.6mm</v>
          </cell>
          <cell r="F588" t="str">
            <v>ｍ</v>
          </cell>
          <cell r="H588">
            <v>59.6</v>
          </cell>
          <cell r="J588">
            <v>59.6</v>
          </cell>
          <cell r="L588">
            <v>64.2</v>
          </cell>
          <cell r="N588">
            <v>61.4</v>
          </cell>
          <cell r="P588">
            <v>60.1</v>
          </cell>
          <cell r="R588">
            <v>58.7</v>
          </cell>
          <cell r="T588">
            <v>56.9</v>
          </cell>
          <cell r="V588">
            <v>58.7</v>
          </cell>
          <cell r="X588">
            <v>56.9</v>
          </cell>
          <cell r="Z588">
            <v>59.6</v>
          </cell>
          <cell r="AD588">
            <v>1.4E-2</v>
          </cell>
        </row>
        <row r="589">
          <cell r="E589" t="str">
            <v>IV-3.2mm</v>
          </cell>
          <cell r="F589" t="str">
            <v>ｍ</v>
          </cell>
          <cell r="H589">
            <v>88.4</v>
          </cell>
          <cell r="J589">
            <v>88.4</v>
          </cell>
          <cell r="L589">
            <v>95.2</v>
          </cell>
          <cell r="N589">
            <v>91.1</v>
          </cell>
          <cell r="P589">
            <v>89.1</v>
          </cell>
          <cell r="R589">
            <v>87</v>
          </cell>
          <cell r="T589">
            <v>84.3</v>
          </cell>
          <cell r="V589">
            <v>87</v>
          </cell>
          <cell r="X589">
            <v>84.3</v>
          </cell>
          <cell r="Z589">
            <v>88.4</v>
          </cell>
          <cell r="AD589">
            <v>1.6E-2</v>
          </cell>
        </row>
        <row r="590">
          <cell r="E590" t="str">
            <v>IV-4.0mm</v>
          </cell>
          <cell r="F590" t="str">
            <v>ｍ</v>
          </cell>
          <cell r="H590">
            <v>137</v>
          </cell>
          <cell r="J590">
            <v>137</v>
          </cell>
          <cell r="L590">
            <v>148</v>
          </cell>
          <cell r="N590">
            <v>141</v>
          </cell>
          <cell r="P590">
            <v>138</v>
          </cell>
          <cell r="R590">
            <v>135</v>
          </cell>
          <cell r="T590">
            <v>131</v>
          </cell>
          <cell r="V590">
            <v>135</v>
          </cell>
          <cell r="X590">
            <v>131</v>
          </cell>
          <cell r="Z590">
            <v>137</v>
          </cell>
          <cell r="AD590">
            <v>0.02</v>
          </cell>
        </row>
        <row r="591">
          <cell r="E591" t="str">
            <v>IV-5.0mm</v>
          </cell>
          <cell r="F591" t="str">
            <v>ｍ</v>
          </cell>
          <cell r="H591">
            <v>211</v>
          </cell>
          <cell r="J591">
            <v>211</v>
          </cell>
          <cell r="L591">
            <v>228</v>
          </cell>
          <cell r="N591">
            <v>218</v>
          </cell>
          <cell r="P591">
            <v>213</v>
          </cell>
          <cell r="R591">
            <v>208</v>
          </cell>
          <cell r="T591">
            <v>202</v>
          </cell>
          <cell r="V591">
            <v>208</v>
          </cell>
          <cell r="X591">
            <v>202</v>
          </cell>
          <cell r="Z591">
            <v>211</v>
          </cell>
          <cell r="AD591">
            <v>2.4E-2</v>
          </cell>
        </row>
        <row r="592">
          <cell r="E592" t="str">
            <v>IV-0.9sq</v>
          </cell>
          <cell r="F592" t="str">
            <v>ｍ</v>
          </cell>
          <cell r="H592">
            <v>15.1</v>
          </cell>
          <cell r="J592">
            <v>15.1</v>
          </cell>
          <cell r="L592">
            <v>16.2</v>
          </cell>
          <cell r="N592">
            <v>15.5</v>
          </cell>
          <cell r="P592">
            <v>15.2</v>
          </cell>
          <cell r="R592">
            <v>14.8</v>
          </cell>
          <cell r="T592">
            <v>14.4</v>
          </cell>
          <cell r="V592">
            <v>14.8</v>
          </cell>
          <cell r="X592">
            <v>14.4</v>
          </cell>
          <cell r="Z592">
            <v>15.1</v>
          </cell>
          <cell r="AD592">
            <v>8.9999999999999993E-3</v>
          </cell>
        </row>
        <row r="593">
          <cell r="E593" t="str">
            <v>IV-1.25sq</v>
          </cell>
          <cell r="F593" t="str">
            <v>ｍ</v>
          </cell>
          <cell r="H593">
            <v>18.100000000000001</v>
          </cell>
          <cell r="J593">
            <v>18.100000000000001</v>
          </cell>
          <cell r="L593">
            <v>19.5</v>
          </cell>
          <cell r="N593">
            <v>18.600000000000001</v>
          </cell>
          <cell r="P593">
            <v>18.2</v>
          </cell>
          <cell r="R593">
            <v>17.8</v>
          </cell>
          <cell r="T593">
            <v>17.2</v>
          </cell>
          <cell r="V593">
            <v>17.8</v>
          </cell>
          <cell r="X593">
            <v>17.2</v>
          </cell>
          <cell r="Z593">
            <v>18.100000000000001</v>
          </cell>
          <cell r="AD593">
            <v>8.9999999999999993E-3</v>
          </cell>
        </row>
        <row r="594">
          <cell r="E594" t="str">
            <v>IV-2.0sq</v>
          </cell>
          <cell r="F594" t="str">
            <v>ｍ</v>
          </cell>
          <cell r="H594">
            <v>27.6</v>
          </cell>
          <cell r="J594">
            <v>27.6</v>
          </cell>
          <cell r="L594">
            <v>29.7</v>
          </cell>
          <cell r="N594">
            <v>28.4</v>
          </cell>
          <cell r="P594">
            <v>27.8</v>
          </cell>
          <cell r="R594">
            <v>27.1</v>
          </cell>
          <cell r="T594">
            <v>26.3</v>
          </cell>
          <cell r="V594">
            <v>27.1</v>
          </cell>
          <cell r="X594">
            <v>26.3</v>
          </cell>
          <cell r="Z594">
            <v>27.6</v>
          </cell>
          <cell r="AD594">
            <v>0.01</v>
          </cell>
        </row>
        <row r="595">
          <cell r="E595" t="str">
            <v>IV-3.5sq</v>
          </cell>
          <cell r="F595" t="str">
            <v>ｍ</v>
          </cell>
          <cell r="H595">
            <v>44.5</v>
          </cell>
          <cell r="J595">
            <v>44.5</v>
          </cell>
          <cell r="L595">
            <v>48</v>
          </cell>
          <cell r="N595">
            <v>45.9</v>
          </cell>
          <cell r="P595">
            <v>44.9</v>
          </cell>
          <cell r="R595">
            <v>43.8</v>
          </cell>
          <cell r="T595">
            <v>42.5</v>
          </cell>
          <cell r="V595">
            <v>43.8</v>
          </cell>
          <cell r="X595">
            <v>42.5</v>
          </cell>
          <cell r="Z595">
            <v>44.5</v>
          </cell>
          <cell r="AD595">
            <v>1.0999999999999999E-2</v>
          </cell>
        </row>
        <row r="596">
          <cell r="E596" t="str">
            <v>IV-5.5sq</v>
          </cell>
          <cell r="F596" t="str">
            <v>ｍ</v>
          </cell>
          <cell r="H596">
            <v>68.3</v>
          </cell>
          <cell r="J596">
            <v>68.3</v>
          </cell>
          <cell r="L596">
            <v>73.5</v>
          </cell>
          <cell r="N596">
            <v>70.400000000000006</v>
          </cell>
          <cell r="P596">
            <v>68.8</v>
          </cell>
          <cell r="R596">
            <v>67.2</v>
          </cell>
          <cell r="T596">
            <v>65.099999999999994</v>
          </cell>
          <cell r="V596">
            <v>67.2</v>
          </cell>
          <cell r="X596">
            <v>65.099999999999994</v>
          </cell>
          <cell r="Z596">
            <v>68.3</v>
          </cell>
          <cell r="AD596">
            <v>1.4E-2</v>
          </cell>
        </row>
        <row r="597">
          <cell r="E597" t="str">
            <v>IV-8sq</v>
          </cell>
          <cell r="F597" t="str">
            <v>ｍ</v>
          </cell>
          <cell r="H597">
            <v>96.9</v>
          </cell>
          <cell r="J597">
            <v>96.9</v>
          </cell>
          <cell r="L597">
            <v>104</v>
          </cell>
          <cell r="N597">
            <v>99.8</v>
          </cell>
          <cell r="P597">
            <v>97.6</v>
          </cell>
          <cell r="R597">
            <v>95.4</v>
          </cell>
          <cell r="T597">
            <v>92.4</v>
          </cell>
          <cell r="V597">
            <v>95.4</v>
          </cell>
          <cell r="X597">
            <v>92.4</v>
          </cell>
          <cell r="Z597">
            <v>96.9</v>
          </cell>
          <cell r="AD597">
            <v>1.6E-2</v>
          </cell>
        </row>
        <row r="598">
          <cell r="E598" t="str">
            <v>IV-14sq</v>
          </cell>
          <cell r="F598" t="str">
            <v>ｍ</v>
          </cell>
          <cell r="H598">
            <v>170</v>
          </cell>
          <cell r="J598">
            <v>170</v>
          </cell>
          <cell r="L598">
            <v>183</v>
          </cell>
          <cell r="N598">
            <v>175</v>
          </cell>
          <cell r="P598">
            <v>171</v>
          </cell>
          <cell r="R598">
            <v>167</v>
          </cell>
          <cell r="T598">
            <v>162</v>
          </cell>
          <cell r="V598">
            <v>167</v>
          </cell>
          <cell r="X598">
            <v>162</v>
          </cell>
          <cell r="Z598">
            <v>170</v>
          </cell>
          <cell r="AD598">
            <v>0.02</v>
          </cell>
        </row>
        <row r="599">
          <cell r="E599" t="str">
            <v>IV-22sq</v>
          </cell>
          <cell r="F599" t="str">
            <v>ｍ</v>
          </cell>
          <cell r="H599">
            <v>259</v>
          </cell>
          <cell r="J599">
            <v>259</v>
          </cell>
          <cell r="L599">
            <v>279</v>
          </cell>
          <cell r="N599">
            <v>267</v>
          </cell>
          <cell r="P599">
            <v>261</v>
          </cell>
          <cell r="R599">
            <v>255</v>
          </cell>
          <cell r="T599">
            <v>247</v>
          </cell>
          <cell r="V599">
            <v>255</v>
          </cell>
          <cell r="X599">
            <v>247</v>
          </cell>
          <cell r="Z599">
            <v>259</v>
          </cell>
          <cell r="AD599">
            <v>2.4E-2</v>
          </cell>
        </row>
        <row r="600">
          <cell r="E600" t="str">
            <v>IV-38sq</v>
          </cell>
          <cell r="F600" t="str">
            <v>ｍ</v>
          </cell>
          <cell r="H600">
            <v>430</v>
          </cell>
          <cell r="J600">
            <v>430</v>
          </cell>
          <cell r="L600">
            <v>463</v>
          </cell>
          <cell r="N600">
            <v>443</v>
          </cell>
          <cell r="P600">
            <v>433</v>
          </cell>
          <cell r="R600">
            <v>423</v>
          </cell>
          <cell r="T600">
            <v>410</v>
          </cell>
          <cell r="V600">
            <v>423</v>
          </cell>
          <cell r="X600">
            <v>410</v>
          </cell>
          <cell r="Z600">
            <v>430</v>
          </cell>
          <cell r="AD600">
            <v>3.2000000000000001E-2</v>
          </cell>
        </row>
        <row r="601">
          <cell r="E601" t="str">
            <v>IV-60sq</v>
          </cell>
          <cell r="F601" t="str">
            <v>ｍ</v>
          </cell>
          <cell r="H601">
            <v>675</v>
          </cell>
          <cell r="J601">
            <v>675</v>
          </cell>
          <cell r="L601">
            <v>727</v>
          </cell>
          <cell r="N601">
            <v>695</v>
          </cell>
          <cell r="P601">
            <v>680</v>
          </cell>
          <cell r="R601">
            <v>664</v>
          </cell>
          <cell r="T601">
            <v>644</v>
          </cell>
          <cell r="V601">
            <v>664</v>
          </cell>
          <cell r="X601">
            <v>644</v>
          </cell>
          <cell r="Z601">
            <v>675</v>
          </cell>
          <cell r="AD601">
            <v>4.2000000000000003E-2</v>
          </cell>
        </row>
        <row r="602">
          <cell r="E602" t="str">
            <v>IV-100sq</v>
          </cell>
          <cell r="F602" t="str">
            <v>ｍ</v>
          </cell>
          <cell r="H602">
            <v>1123</v>
          </cell>
          <cell r="J602">
            <v>1123</v>
          </cell>
          <cell r="L602">
            <v>1210</v>
          </cell>
          <cell r="N602">
            <v>1158</v>
          </cell>
          <cell r="P602">
            <v>1132</v>
          </cell>
          <cell r="R602">
            <v>1106</v>
          </cell>
          <cell r="T602">
            <v>1071</v>
          </cell>
          <cell r="V602">
            <v>1106</v>
          </cell>
          <cell r="X602">
            <v>1071</v>
          </cell>
          <cell r="Z602">
            <v>1123</v>
          </cell>
          <cell r="AD602">
            <v>5.6000000000000001E-2</v>
          </cell>
        </row>
        <row r="603">
          <cell r="E603" t="str">
            <v>IV-150sq</v>
          </cell>
          <cell r="F603" t="str">
            <v>ｍ</v>
          </cell>
          <cell r="H603">
            <v>1698</v>
          </cell>
          <cell r="J603">
            <v>1698</v>
          </cell>
          <cell r="L603">
            <v>1829</v>
          </cell>
          <cell r="N603">
            <v>1751</v>
          </cell>
          <cell r="P603">
            <v>1712</v>
          </cell>
          <cell r="R603">
            <v>1672</v>
          </cell>
          <cell r="T603">
            <v>1620</v>
          </cell>
          <cell r="V603">
            <v>1672</v>
          </cell>
          <cell r="X603">
            <v>1620</v>
          </cell>
          <cell r="Z603">
            <v>1698</v>
          </cell>
          <cell r="AD603">
            <v>7.2999999999999995E-2</v>
          </cell>
        </row>
        <row r="604">
          <cell r="E604" t="str">
            <v>IV-200sq</v>
          </cell>
          <cell r="F604" t="str">
            <v>ｍ</v>
          </cell>
          <cell r="H604">
            <v>2160</v>
          </cell>
          <cell r="J604">
            <v>2160</v>
          </cell>
          <cell r="L604">
            <v>2326</v>
          </cell>
          <cell r="N604">
            <v>2226</v>
          </cell>
          <cell r="P604">
            <v>2177</v>
          </cell>
          <cell r="R604">
            <v>127</v>
          </cell>
          <cell r="T604">
            <v>2060</v>
          </cell>
          <cell r="V604">
            <v>127</v>
          </cell>
          <cell r="X604">
            <v>2060</v>
          </cell>
          <cell r="Z604">
            <v>2160</v>
          </cell>
          <cell r="AD604">
            <v>8.3000000000000004E-2</v>
          </cell>
        </row>
        <row r="605">
          <cell r="E605" t="str">
            <v>IV-250sq</v>
          </cell>
          <cell r="F605" t="str">
            <v>ｍ</v>
          </cell>
          <cell r="H605">
            <v>2809</v>
          </cell>
          <cell r="J605">
            <v>2809</v>
          </cell>
          <cell r="L605">
            <v>3025</v>
          </cell>
          <cell r="N605">
            <v>2896</v>
          </cell>
          <cell r="P605">
            <v>2831</v>
          </cell>
          <cell r="R605">
            <v>2766</v>
          </cell>
          <cell r="T605">
            <v>2680</v>
          </cell>
          <cell r="V605">
            <v>2766</v>
          </cell>
          <cell r="X605">
            <v>2680</v>
          </cell>
          <cell r="Z605">
            <v>2809</v>
          </cell>
          <cell r="AD605">
            <v>9.8000000000000004E-2</v>
          </cell>
        </row>
        <row r="606">
          <cell r="E606" t="str">
            <v>IV-325sq</v>
          </cell>
          <cell r="F606" t="str">
            <v>ｍ</v>
          </cell>
          <cell r="H606">
            <v>3581</v>
          </cell>
          <cell r="J606">
            <v>3581</v>
          </cell>
          <cell r="L606">
            <v>3856</v>
          </cell>
          <cell r="N606">
            <v>3691</v>
          </cell>
          <cell r="P606">
            <v>3608</v>
          </cell>
          <cell r="R606">
            <v>3526</v>
          </cell>
          <cell r="T606">
            <v>3416</v>
          </cell>
          <cell r="V606">
            <v>3526</v>
          </cell>
          <cell r="X606">
            <v>3416</v>
          </cell>
          <cell r="Z606">
            <v>3581</v>
          </cell>
          <cell r="AD606">
            <v>0.11700000000000001</v>
          </cell>
        </row>
        <row r="607">
          <cell r="E607" t="str">
            <v>IE-1.0mm</v>
          </cell>
          <cell r="F607" t="str">
            <v>ｍ</v>
          </cell>
          <cell r="H607">
            <v>19.399999999999999</v>
          </cell>
          <cell r="J607">
            <v>19.399999999999999</v>
          </cell>
          <cell r="L607">
            <v>19.399999999999999</v>
          </cell>
          <cell r="N607">
            <v>18.8</v>
          </cell>
          <cell r="P607">
            <v>18.3</v>
          </cell>
          <cell r="R607">
            <v>19.100000000000001</v>
          </cell>
          <cell r="T607">
            <v>18.5</v>
          </cell>
          <cell r="V607">
            <v>19.100000000000001</v>
          </cell>
          <cell r="X607">
            <v>18.5</v>
          </cell>
          <cell r="Z607">
            <v>19.399999999999999</v>
          </cell>
          <cell r="AD607">
            <v>8.9999999999999993E-3</v>
          </cell>
        </row>
        <row r="608">
          <cell r="E608" t="str">
            <v>IE-1.2mm</v>
          </cell>
          <cell r="F608" t="str">
            <v>ｍ</v>
          </cell>
          <cell r="H608">
            <v>22.8</v>
          </cell>
          <cell r="J608">
            <v>22.8</v>
          </cell>
          <cell r="L608">
            <v>22.8</v>
          </cell>
          <cell r="N608">
            <v>22.1</v>
          </cell>
          <cell r="P608">
            <v>21.5</v>
          </cell>
          <cell r="R608">
            <v>22.4</v>
          </cell>
          <cell r="T608">
            <v>21.7</v>
          </cell>
          <cell r="V608">
            <v>22.4</v>
          </cell>
          <cell r="X608">
            <v>21.7</v>
          </cell>
          <cell r="Z608">
            <v>22.8</v>
          </cell>
          <cell r="AD608">
            <v>0.01</v>
          </cell>
        </row>
        <row r="609">
          <cell r="E609" t="str">
            <v>IE-1.6mm</v>
          </cell>
          <cell r="F609" t="str">
            <v>ｍ</v>
          </cell>
          <cell r="H609">
            <v>33.200000000000003</v>
          </cell>
          <cell r="J609">
            <v>33.200000000000003</v>
          </cell>
          <cell r="L609">
            <v>33.200000000000003</v>
          </cell>
          <cell r="N609">
            <v>32.1</v>
          </cell>
          <cell r="P609">
            <v>31.4</v>
          </cell>
          <cell r="R609">
            <v>32.6</v>
          </cell>
          <cell r="T609">
            <v>31.6</v>
          </cell>
          <cell r="V609">
            <v>32.6</v>
          </cell>
          <cell r="X609">
            <v>31.6</v>
          </cell>
          <cell r="Z609">
            <v>33.200000000000003</v>
          </cell>
          <cell r="AD609">
            <v>0.01</v>
          </cell>
        </row>
        <row r="610">
          <cell r="E610" t="str">
            <v>IE-2.0mm</v>
          </cell>
          <cell r="F610" t="str">
            <v>ｍ</v>
          </cell>
          <cell r="H610">
            <v>48.2</v>
          </cell>
          <cell r="J610">
            <v>48.2</v>
          </cell>
          <cell r="L610">
            <v>48.2</v>
          </cell>
          <cell r="N610">
            <v>46.7</v>
          </cell>
          <cell r="P610">
            <v>45.6</v>
          </cell>
          <cell r="R610">
            <v>47.4</v>
          </cell>
          <cell r="T610">
            <v>45.9</v>
          </cell>
          <cell r="V610">
            <v>47.4</v>
          </cell>
          <cell r="X610">
            <v>45.9</v>
          </cell>
          <cell r="Z610">
            <v>48.2</v>
          </cell>
          <cell r="AD610">
            <v>1.0999999999999999E-2</v>
          </cell>
        </row>
        <row r="611">
          <cell r="E611" t="str">
            <v>IE-2.6mm</v>
          </cell>
          <cell r="F611" t="str">
            <v>ｍ</v>
          </cell>
          <cell r="H611">
            <v>75.599999999999994</v>
          </cell>
          <cell r="J611">
            <v>75.599999999999994</v>
          </cell>
          <cell r="L611">
            <v>75.599999999999994</v>
          </cell>
          <cell r="N611">
            <v>73.3</v>
          </cell>
          <cell r="P611">
            <v>71.5</v>
          </cell>
          <cell r="R611">
            <v>74.400000000000006</v>
          </cell>
          <cell r="T611">
            <v>72.099999999999994</v>
          </cell>
          <cell r="V611">
            <v>74.400000000000006</v>
          </cell>
          <cell r="X611">
            <v>72.099999999999994</v>
          </cell>
          <cell r="Z611">
            <v>75.599999999999994</v>
          </cell>
          <cell r="AD611">
            <v>1.4E-2</v>
          </cell>
        </row>
        <row r="612">
          <cell r="E612" t="str">
            <v>IE-0.9sq</v>
          </cell>
          <cell r="F612" t="str">
            <v>ｍ</v>
          </cell>
          <cell r="H612">
            <v>23.4</v>
          </cell>
          <cell r="J612">
            <v>23.4</v>
          </cell>
          <cell r="L612">
            <v>23.4</v>
          </cell>
          <cell r="N612">
            <v>22.7</v>
          </cell>
          <cell r="P612">
            <v>22.1</v>
          </cell>
          <cell r="R612">
            <v>23</v>
          </cell>
          <cell r="T612">
            <v>22.3</v>
          </cell>
          <cell r="V612">
            <v>23</v>
          </cell>
          <cell r="X612">
            <v>22.3</v>
          </cell>
          <cell r="Z612">
            <v>23.4</v>
          </cell>
          <cell r="AD612">
            <v>8.9999999999999993E-3</v>
          </cell>
        </row>
        <row r="613">
          <cell r="E613" t="str">
            <v>IE-1.25sq</v>
          </cell>
          <cell r="F613" t="str">
            <v>ｍ</v>
          </cell>
          <cell r="H613">
            <v>26.7</v>
          </cell>
          <cell r="J613">
            <v>26.7</v>
          </cell>
          <cell r="L613">
            <v>26.7</v>
          </cell>
          <cell r="N613">
            <v>25.9</v>
          </cell>
          <cell r="P613">
            <v>25.3</v>
          </cell>
          <cell r="R613">
            <v>26.3</v>
          </cell>
          <cell r="T613">
            <v>25.5</v>
          </cell>
          <cell r="V613">
            <v>26.3</v>
          </cell>
          <cell r="X613">
            <v>25.5</v>
          </cell>
          <cell r="Z613">
            <v>26.7</v>
          </cell>
          <cell r="AD613">
            <v>8.9999999999999993E-3</v>
          </cell>
        </row>
        <row r="614">
          <cell r="E614" t="str">
            <v>IE-2.0sq</v>
          </cell>
          <cell r="F614" t="str">
            <v>ｍ</v>
          </cell>
          <cell r="H614">
            <v>36.5</v>
          </cell>
          <cell r="J614">
            <v>36.5</v>
          </cell>
          <cell r="L614">
            <v>36.5</v>
          </cell>
          <cell r="N614">
            <v>35.4</v>
          </cell>
          <cell r="P614">
            <v>34.6</v>
          </cell>
          <cell r="R614">
            <v>36</v>
          </cell>
          <cell r="T614">
            <v>34.799999999999997</v>
          </cell>
          <cell r="V614">
            <v>36</v>
          </cell>
          <cell r="X614">
            <v>34.799999999999997</v>
          </cell>
          <cell r="Z614">
            <v>36.5</v>
          </cell>
          <cell r="AD614">
            <v>0.01</v>
          </cell>
        </row>
        <row r="615">
          <cell r="E615" t="str">
            <v>IE-3.5sq</v>
          </cell>
          <cell r="F615" t="str">
            <v>ｍ</v>
          </cell>
          <cell r="H615">
            <v>56.3</v>
          </cell>
          <cell r="J615">
            <v>56.3</v>
          </cell>
          <cell r="L615">
            <v>56.3</v>
          </cell>
          <cell r="N615">
            <v>54.6</v>
          </cell>
          <cell r="P615">
            <v>53.3</v>
          </cell>
          <cell r="R615">
            <v>55.4</v>
          </cell>
          <cell r="T615">
            <v>53.7</v>
          </cell>
          <cell r="V615">
            <v>55.4</v>
          </cell>
          <cell r="X615">
            <v>53.7</v>
          </cell>
          <cell r="Z615">
            <v>56.3</v>
          </cell>
          <cell r="AD615">
            <v>1.0999999999999999E-2</v>
          </cell>
        </row>
        <row r="616">
          <cell r="E616" t="str">
            <v>IE-5.5sq</v>
          </cell>
          <cell r="F616" t="str">
            <v>ｍ</v>
          </cell>
          <cell r="H616">
            <v>85.2</v>
          </cell>
          <cell r="J616">
            <v>85.2</v>
          </cell>
          <cell r="L616">
            <v>85.2</v>
          </cell>
          <cell r="N616">
            <v>82.5</v>
          </cell>
          <cell r="P616">
            <v>80.599999999999994</v>
          </cell>
          <cell r="R616">
            <v>83.8</v>
          </cell>
          <cell r="T616">
            <v>81.2</v>
          </cell>
          <cell r="V616">
            <v>83.8</v>
          </cell>
          <cell r="X616">
            <v>81.2</v>
          </cell>
          <cell r="Z616">
            <v>85.2</v>
          </cell>
          <cell r="AD616">
            <v>1.4E-2</v>
          </cell>
        </row>
        <row r="617">
          <cell r="E617" t="str">
            <v>IE-8sq</v>
          </cell>
          <cell r="F617" t="str">
            <v>ｍ</v>
          </cell>
          <cell r="H617">
            <v>116</v>
          </cell>
          <cell r="J617">
            <v>116</v>
          </cell>
          <cell r="L617">
            <v>116</v>
          </cell>
          <cell r="N617">
            <v>113</v>
          </cell>
          <cell r="P617">
            <v>110</v>
          </cell>
          <cell r="R617">
            <v>115</v>
          </cell>
          <cell r="T617">
            <v>111</v>
          </cell>
          <cell r="V617">
            <v>115</v>
          </cell>
          <cell r="X617">
            <v>111</v>
          </cell>
          <cell r="Z617">
            <v>116</v>
          </cell>
          <cell r="AD617">
            <v>1.6E-2</v>
          </cell>
        </row>
        <row r="618">
          <cell r="E618" t="str">
            <v>IE-14sq</v>
          </cell>
          <cell r="F618" t="str">
            <v>ｍ</v>
          </cell>
          <cell r="H618">
            <v>199</v>
          </cell>
          <cell r="J618">
            <v>199</v>
          </cell>
          <cell r="L618">
            <v>199</v>
          </cell>
          <cell r="N618">
            <v>193</v>
          </cell>
          <cell r="P618">
            <v>188</v>
          </cell>
          <cell r="R618">
            <v>196</v>
          </cell>
          <cell r="T618">
            <v>190</v>
          </cell>
          <cell r="V618">
            <v>196</v>
          </cell>
          <cell r="X618">
            <v>190</v>
          </cell>
          <cell r="Z618">
            <v>199</v>
          </cell>
          <cell r="AD618">
            <v>0.02</v>
          </cell>
        </row>
        <row r="619">
          <cell r="E619" t="str">
            <v>IE-22sq</v>
          </cell>
          <cell r="F619" t="str">
            <v>ｍ</v>
          </cell>
          <cell r="H619">
            <v>294</v>
          </cell>
          <cell r="J619">
            <v>294</v>
          </cell>
          <cell r="L619">
            <v>294</v>
          </cell>
          <cell r="N619">
            <v>285</v>
          </cell>
          <cell r="P619">
            <v>279</v>
          </cell>
          <cell r="R619">
            <v>290</v>
          </cell>
          <cell r="T619">
            <v>281</v>
          </cell>
          <cell r="V619">
            <v>290</v>
          </cell>
          <cell r="X619">
            <v>281</v>
          </cell>
          <cell r="Z619">
            <v>294</v>
          </cell>
          <cell r="AD619">
            <v>2.4E-2</v>
          </cell>
        </row>
        <row r="620">
          <cell r="E620" t="str">
            <v>IE-38sq</v>
          </cell>
          <cell r="F620" t="str">
            <v>ｍ</v>
          </cell>
          <cell r="H620">
            <v>480</v>
          </cell>
          <cell r="J620">
            <v>480</v>
          </cell>
          <cell r="L620">
            <v>480</v>
          </cell>
          <cell r="N620">
            <v>466</v>
          </cell>
          <cell r="P620">
            <v>454</v>
          </cell>
          <cell r="R620">
            <v>473</v>
          </cell>
          <cell r="T620">
            <v>458</v>
          </cell>
          <cell r="V620">
            <v>473</v>
          </cell>
          <cell r="X620">
            <v>458</v>
          </cell>
          <cell r="Z620">
            <v>480</v>
          </cell>
          <cell r="AD620">
            <v>3.2000000000000001E-2</v>
          </cell>
        </row>
        <row r="621">
          <cell r="E621" t="str">
            <v>IE-60sq</v>
          </cell>
          <cell r="F621" t="str">
            <v>ｍ</v>
          </cell>
          <cell r="H621">
            <v>740</v>
          </cell>
          <cell r="J621">
            <v>740</v>
          </cell>
          <cell r="L621">
            <v>740</v>
          </cell>
          <cell r="N621">
            <v>717</v>
          </cell>
          <cell r="P621">
            <v>700</v>
          </cell>
          <cell r="R621">
            <v>728</v>
          </cell>
          <cell r="T621">
            <v>706</v>
          </cell>
          <cell r="V621">
            <v>728</v>
          </cell>
          <cell r="X621">
            <v>706</v>
          </cell>
          <cell r="Z621">
            <v>740</v>
          </cell>
          <cell r="AD621">
            <v>4.2000000000000003E-2</v>
          </cell>
        </row>
        <row r="622">
          <cell r="E622" t="str">
            <v>IE-100sq</v>
          </cell>
          <cell r="F622" t="str">
            <v>ｍ</v>
          </cell>
          <cell r="H622">
            <v>1210</v>
          </cell>
          <cell r="J622">
            <v>1210</v>
          </cell>
          <cell r="L622">
            <v>1210</v>
          </cell>
          <cell r="N622">
            <v>1172</v>
          </cell>
          <cell r="P622">
            <v>1145</v>
          </cell>
          <cell r="R622">
            <v>1191</v>
          </cell>
          <cell r="T622">
            <v>1154</v>
          </cell>
          <cell r="V622">
            <v>1191</v>
          </cell>
          <cell r="X622">
            <v>1154</v>
          </cell>
          <cell r="Z622">
            <v>1210</v>
          </cell>
          <cell r="AD622">
            <v>5.6000000000000001E-2</v>
          </cell>
        </row>
        <row r="623">
          <cell r="E623" t="str">
            <v>IE-150sq</v>
          </cell>
          <cell r="F623" t="str">
            <v>ｍ</v>
          </cell>
          <cell r="H623">
            <v>1819</v>
          </cell>
          <cell r="J623">
            <v>1819</v>
          </cell>
          <cell r="L623">
            <v>1819</v>
          </cell>
          <cell r="N623">
            <v>1763</v>
          </cell>
          <cell r="P623">
            <v>1721</v>
          </cell>
          <cell r="R623">
            <v>1791</v>
          </cell>
          <cell r="T623">
            <v>1735</v>
          </cell>
          <cell r="V623">
            <v>1791</v>
          </cell>
          <cell r="X623">
            <v>1735</v>
          </cell>
          <cell r="Z623">
            <v>1819</v>
          </cell>
          <cell r="AD623">
            <v>7.2999999999999995E-2</v>
          </cell>
        </row>
        <row r="624">
          <cell r="E624" t="str">
            <v>IE-200sq</v>
          </cell>
          <cell r="F624" t="str">
            <v>ｍ</v>
          </cell>
          <cell r="H624">
            <v>2307</v>
          </cell>
          <cell r="J624">
            <v>2307</v>
          </cell>
          <cell r="L624">
            <v>2307</v>
          </cell>
          <cell r="N624">
            <v>2236</v>
          </cell>
          <cell r="P624">
            <v>2183</v>
          </cell>
          <cell r="R624">
            <v>2271</v>
          </cell>
          <cell r="T624">
            <v>2200</v>
          </cell>
          <cell r="V624">
            <v>2271</v>
          </cell>
          <cell r="X624">
            <v>2200</v>
          </cell>
          <cell r="Z624">
            <v>2307</v>
          </cell>
          <cell r="AD624">
            <v>8.3000000000000004E-2</v>
          </cell>
        </row>
        <row r="625">
          <cell r="E625" t="str">
            <v>IE-250sq</v>
          </cell>
          <cell r="F625" t="str">
            <v>ｍ</v>
          </cell>
          <cell r="H625">
            <v>2978</v>
          </cell>
          <cell r="J625">
            <v>2978</v>
          </cell>
          <cell r="L625">
            <v>2978</v>
          </cell>
          <cell r="N625">
            <v>2886</v>
          </cell>
          <cell r="P625">
            <v>2817</v>
          </cell>
          <cell r="R625">
            <v>2932</v>
          </cell>
          <cell r="T625">
            <v>2840</v>
          </cell>
          <cell r="V625">
            <v>2932</v>
          </cell>
          <cell r="X625">
            <v>2840</v>
          </cell>
          <cell r="Z625">
            <v>2978</v>
          </cell>
          <cell r="AD625">
            <v>9.8000000000000004E-2</v>
          </cell>
        </row>
        <row r="626">
          <cell r="E626" t="str">
            <v>IE-325sq</v>
          </cell>
          <cell r="F626" t="str">
            <v>ｍ</v>
          </cell>
          <cell r="H626">
            <v>3784</v>
          </cell>
          <cell r="J626">
            <v>3784</v>
          </cell>
          <cell r="L626">
            <v>3784</v>
          </cell>
          <cell r="N626">
            <v>3668</v>
          </cell>
          <cell r="P626">
            <v>3581</v>
          </cell>
          <cell r="R626">
            <v>3726</v>
          </cell>
          <cell r="T626">
            <v>3610</v>
          </cell>
          <cell r="V626">
            <v>3726</v>
          </cell>
          <cell r="X626">
            <v>3610</v>
          </cell>
          <cell r="Z626">
            <v>3784</v>
          </cell>
          <cell r="AD626">
            <v>0.11700000000000001</v>
          </cell>
        </row>
        <row r="627">
          <cell r="E627" t="str">
            <v>14_Users</v>
          </cell>
          <cell r="F627" t="str">
            <v>ｍ</v>
          </cell>
        </row>
        <row r="628">
          <cell r="E628" t="str">
            <v>14_Users</v>
          </cell>
          <cell r="F628" t="str">
            <v>ｍ</v>
          </cell>
        </row>
        <row r="629">
          <cell r="E629" t="str">
            <v>14_Users</v>
          </cell>
          <cell r="F629" t="str">
            <v>ｍ</v>
          </cell>
        </row>
        <row r="630">
          <cell r="E630" t="str">
            <v>14_Users</v>
          </cell>
          <cell r="F630" t="str">
            <v>ｍ</v>
          </cell>
        </row>
        <row r="631">
          <cell r="E631" t="str">
            <v>14_Users</v>
          </cell>
          <cell r="F631" t="str">
            <v>ｍ</v>
          </cell>
        </row>
        <row r="632">
          <cell r="E632" t="str">
            <v>14_Users</v>
          </cell>
          <cell r="F632" t="str">
            <v>ｍ</v>
          </cell>
        </row>
        <row r="633">
          <cell r="E633" t="str">
            <v>14_Users</v>
          </cell>
          <cell r="F633" t="str">
            <v>ｍ</v>
          </cell>
        </row>
        <row r="634">
          <cell r="E634" t="str">
            <v>14_Users</v>
          </cell>
          <cell r="F634" t="str">
            <v>ｍ</v>
          </cell>
        </row>
        <row r="635">
          <cell r="E635" t="str">
            <v>HIV-1.2mm</v>
          </cell>
          <cell r="F635" t="str">
            <v>ｍ</v>
          </cell>
          <cell r="H635">
            <v>21</v>
          </cell>
          <cell r="J635">
            <v>21</v>
          </cell>
          <cell r="L635">
            <v>21</v>
          </cell>
          <cell r="N635">
            <v>20.3</v>
          </cell>
          <cell r="P635">
            <v>19.899999999999999</v>
          </cell>
          <cell r="R635">
            <v>20.7</v>
          </cell>
          <cell r="T635">
            <v>20</v>
          </cell>
          <cell r="V635">
            <v>20.7</v>
          </cell>
          <cell r="X635">
            <v>20</v>
          </cell>
          <cell r="Z635">
            <v>21</v>
          </cell>
          <cell r="AD635">
            <v>0.01</v>
          </cell>
        </row>
        <row r="636">
          <cell r="E636" t="str">
            <v>HIV-1.6mm</v>
          </cell>
          <cell r="F636" t="str">
            <v>ｍ</v>
          </cell>
          <cell r="H636">
            <v>32.799999999999997</v>
          </cell>
          <cell r="J636">
            <v>32.799999999999997</v>
          </cell>
          <cell r="L636">
            <v>32.799999999999997</v>
          </cell>
          <cell r="N636">
            <v>31.8</v>
          </cell>
          <cell r="P636">
            <v>31</v>
          </cell>
          <cell r="R636">
            <v>32.299999999999997</v>
          </cell>
          <cell r="T636">
            <v>31.2</v>
          </cell>
          <cell r="V636">
            <v>32.299999999999997</v>
          </cell>
          <cell r="X636">
            <v>31.2</v>
          </cell>
          <cell r="Z636">
            <v>32.799999999999997</v>
          </cell>
          <cell r="AD636">
            <v>0.01</v>
          </cell>
        </row>
        <row r="637">
          <cell r="E637" t="str">
            <v>HIV-2.0mm</v>
          </cell>
          <cell r="F637" t="str">
            <v>ｍ</v>
          </cell>
          <cell r="H637">
            <v>46.1</v>
          </cell>
          <cell r="J637">
            <v>46.1</v>
          </cell>
          <cell r="L637">
            <v>46.1</v>
          </cell>
          <cell r="N637">
            <v>44.7</v>
          </cell>
          <cell r="P637">
            <v>43.6</v>
          </cell>
          <cell r="R637">
            <v>45.4</v>
          </cell>
          <cell r="T637">
            <v>44</v>
          </cell>
          <cell r="V637">
            <v>45.4</v>
          </cell>
          <cell r="X637">
            <v>44</v>
          </cell>
          <cell r="Z637">
            <v>46.1</v>
          </cell>
          <cell r="AD637">
            <v>1.0999999999999999E-2</v>
          </cell>
        </row>
        <row r="638">
          <cell r="E638" t="str">
            <v>HIV-2.6mm</v>
          </cell>
          <cell r="F638" t="str">
            <v>ｍ</v>
          </cell>
          <cell r="H638">
            <v>72.2</v>
          </cell>
          <cell r="J638">
            <v>72.2</v>
          </cell>
          <cell r="L638">
            <v>72.2</v>
          </cell>
          <cell r="N638">
            <v>69.900000000000006</v>
          </cell>
          <cell r="P638">
            <v>68.3</v>
          </cell>
          <cell r="R638">
            <v>71</v>
          </cell>
          <cell r="T638">
            <v>68.8</v>
          </cell>
          <cell r="V638">
            <v>71</v>
          </cell>
          <cell r="X638">
            <v>68.8</v>
          </cell>
          <cell r="Z638">
            <v>72.2</v>
          </cell>
          <cell r="AD638">
            <v>1.4E-2</v>
          </cell>
        </row>
        <row r="639">
          <cell r="E639" t="str">
            <v>HIV-0.9sq</v>
          </cell>
          <cell r="F639" t="str">
            <v>ｍ</v>
          </cell>
          <cell r="H639">
            <v>24.6</v>
          </cell>
          <cell r="J639">
            <v>24.6</v>
          </cell>
          <cell r="L639">
            <v>24.6</v>
          </cell>
          <cell r="N639">
            <v>23.9</v>
          </cell>
          <cell r="P639">
            <v>23.3</v>
          </cell>
          <cell r="R639">
            <v>24.3</v>
          </cell>
          <cell r="T639">
            <v>23.5</v>
          </cell>
          <cell r="V639">
            <v>24.3</v>
          </cell>
          <cell r="X639">
            <v>23.5</v>
          </cell>
          <cell r="Z639">
            <v>24.6</v>
          </cell>
          <cell r="AD639">
            <v>8.9999999999999993E-3</v>
          </cell>
        </row>
        <row r="640">
          <cell r="E640" t="str">
            <v>HIV-1.25sq</v>
          </cell>
          <cell r="F640" t="str">
            <v>ｍ</v>
          </cell>
          <cell r="H640">
            <v>24.7</v>
          </cell>
          <cell r="J640">
            <v>24.7</v>
          </cell>
          <cell r="L640">
            <v>24.7</v>
          </cell>
          <cell r="N640">
            <v>23.9</v>
          </cell>
          <cell r="P640">
            <v>23.4</v>
          </cell>
          <cell r="R640">
            <v>24.3</v>
          </cell>
          <cell r="T640">
            <v>23.6</v>
          </cell>
          <cell r="V640">
            <v>24.3</v>
          </cell>
          <cell r="X640">
            <v>23.6</v>
          </cell>
          <cell r="Z640">
            <v>24.7</v>
          </cell>
          <cell r="AD640">
            <v>8.9999999999999993E-3</v>
          </cell>
        </row>
        <row r="641">
          <cell r="E641" t="str">
            <v>HIV-2.0sq</v>
          </cell>
          <cell r="F641" t="str">
            <v>ｍ</v>
          </cell>
          <cell r="H641">
            <v>36.1</v>
          </cell>
          <cell r="J641">
            <v>36.1</v>
          </cell>
          <cell r="L641">
            <v>36.1</v>
          </cell>
          <cell r="N641">
            <v>35</v>
          </cell>
          <cell r="P641">
            <v>34.1</v>
          </cell>
          <cell r="R641">
            <v>35.5</v>
          </cell>
          <cell r="T641">
            <v>34.4</v>
          </cell>
          <cell r="V641">
            <v>35.5</v>
          </cell>
          <cell r="X641">
            <v>34.4</v>
          </cell>
          <cell r="Z641">
            <v>36.1</v>
          </cell>
          <cell r="AD641">
            <v>0.01</v>
          </cell>
        </row>
        <row r="642">
          <cell r="E642" t="str">
            <v>HIV-3.5sq</v>
          </cell>
          <cell r="F642" t="str">
            <v>ｍ</v>
          </cell>
          <cell r="H642">
            <v>53.2</v>
          </cell>
          <cell r="J642">
            <v>53.2</v>
          </cell>
          <cell r="L642">
            <v>53.2</v>
          </cell>
          <cell r="N642">
            <v>51.5</v>
          </cell>
          <cell r="P642">
            <v>50.3</v>
          </cell>
          <cell r="R642">
            <v>52.4</v>
          </cell>
          <cell r="T642">
            <v>50.7</v>
          </cell>
          <cell r="V642">
            <v>52.4</v>
          </cell>
          <cell r="X642">
            <v>50.7</v>
          </cell>
          <cell r="Z642">
            <v>53.2</v>
          </cell>
          <cell r="AD642">
            <v>1.0999999999999999E-2</v>
          </cell>
        </row>
        <row r="643">
          <cell r="E643" t="str">
            <v>HIV-5.5sq</v>
          </cell>
          <cell r="F643" t="str">
            <v>ｍ</v>
          </cell>
          <cell r="H643">
            <v>77.400000000000006</v>
          </cell>
          <cell r="J643">
            <v>77.400000000000006</v>
          </cell>
          <cell r="L643">
            <v>77.400000000000006</v>
          </cell>
          <cell r="N643">
            <v>75</v>
          </cell>
          <cell r="P643">
            <v>73.2</v>
          </cell>
          <cell r="R643">
            <v>76.2</v>
          </cell>
          <cell r="T643">
            <v>73.8</v>
          </cell>
          <cell r="V643">
            <v>76.2</v>
          </cell>
          <cell r="X643">
            <v>73.8</v>
          </cell>
          <cell r="Z643">
            <v>77.400000000000006</v>
          </cell>
          <cell r="AD643">
            <v>1.4E-2</v>
          </cell>
        </row>
        <row r="644">
          <cell r="E644" t="str">
            <v>HIV-8sq</v>
          </cell>
          <cell r="F644" t="str">
            <v>ｍ</v>
          </cell>
          <cell r="H644">
            <v>108</v>
          </cell>
          <cell r="J644">
            <v>108</v>
          </cell>
          <cell r="L644">
            <v>108</v>
          </cell>
          <cell r="N644">
            <v>105</v>
          </cell>
          <cell r="P644">
            <v>102</v>
          </cell>
          <cell r="R644">
            <v>106</v>
          </cell>
          <cell r="T644">
            <v>103</v>
          </cell>
          <cell r="V644">
            <v>106</v>
          </cell>
          <cell r="X644">
            <v>103</v>
          </cell>
          <cell r="Z644">
            <v>108</v>
          </cell>
          <cell r="AD644">
            <v>1.6E-2</v>
          </cell>
        </row>
        <row r="645">
          <cell r="E645" t="str">
            <v>HIV-14sq</v>
          </cell>
          <cell r="F645" t="str">
            <v>ｍ</v>
          </cell>
          <cell r="H645">
            <v>184</v>
          </cell>
          <cell r="J645">
            <v>184</v>
          </cell>
          <cell r="L645">
            <v>184</v>
          </cell>
          <cell r="N645">
            <v>178</v>
          </cell>
          <cell r="P645">
            <v>174</v>
          </cell>
          <cell r="R645">
            <v>181</v>
          </cell>
          <cell r="T645">
            <v>175</v>
          </cell>
          <cell r="V645">
            <v>181</v>
          </cell>
          <cell r="X645">
            <v>175</v>
          </cell>
          <cell r="Z645">
            <v>184</v>
          </cell>
          <cell r="AD645">
            <v>0.02</v>
          </cell>
        </row>
        <row r="646">
          <cell r="E646" t="str">
            <v>HIV-22sq</v>
          </cell>
          <cell r="F646" t="str">
            <v>ｍ</v>
          </cell>
          <cell r="H646">
            <v>281</v>
          </cell>
          <cell r="J646">
            <v>281</v>
          </cell>
          <cell r="L646">
            <v>281</v>
          </cell>
          <cell r="N646">
            <v>272</v>
          </cell>
          <cell r="P646">
            <v>266</v>
          </cell>
          <cell r="R646">
            <v>276</v>
          </cell>
          <cell r="T646">
            <v>268</v>
          </cell>
          <cell r="V646">
            <v>276</v>
          </cell>
          <cell r="X646">
            <v>268</v>
          </cell>
          <cell r="Z646">
            <v>281</v>
          </cell>
          <cell r="AD646">
            <v>2.4E-2</v>
          </cell>
        </row>
        <row r="647">
          <cell r="E647" t="str">
            <v>HIV-38sq</v>
          </cell>
          <cell r="F647" t="str">
            <v>ｍ</v>
          </cell>
          <cell r="H647">
            <v>458</v>
          </cell>
          <cell r="J647">
            <v>458</v>
          </cell>
          <cell r="L647">
            <v>458</v>
          </cell>
          <cell r="N647">
            <v>444</v>
          </cell>
          <cell r="P647">
            <v>433</v>
          </cell>
          <cell r="R647">
            <v>451</v>
          </cell>
          <cell r="T647">
            <v>436</v>
          </cell>
          <cell r="V647">
            <v>451</v>
          </cell>
          <cell r="X647">
            <v>436</v>
          </cell>
          <cell r="Z647">
            <v>458</v>
          </cell>
          <cell r="AD647">
            <v>3.2000000000000001E-2</v>
          </cell>
        </row>
        <row r="648">
          <cell r="E648" t="str">
            <v>HIV-60sq</v>
          </cell>
          <cell r="F648" t="str">
            <v>ｍ</v>
          </cell>
          <cell r="H648">
            <v>711</v>
          </cell>
          <cell r="J648">
            <v>711</v>
          </cell>
          <cell r="L648">
            <v>711</v>
          </cell>
          <cell r="N648">
            <v>689</v>
          </cell>
          <cell r="P648">
            <v>673</v>
          </cell>
          <cell r="R648">
            <v>700</v>
          </cell>
          <cell r="T648">
            <v>678</v>
          </cell>
          <cell r="V648">
            <v>700</v>
          </cell>
          <cell r="X648">
            <v>678</v>
          </cell>
          <cell r="Z648">
            <v>711</v>
          </cell>
          <cell r="AD648">
            <v>4.2000000000000003E-2</v>
          </cell>
        </row>
        <row r="649">
          <cell r="E649" t="str">
            <v>HIV-100sq</v>
          </cell>
          <cell r="F649" t="str">
            <v>ｍ</v>
          </cell>
          <cell r="H649">
            <v>1201</v>
          </cell>
          <cell r="J649">
            <v>1201</v>
          </cell>
          <cell r="L649">
            <v>1201</v>
          </cell>
          <cell r="N649">
            <v>1164</v>
          </cell>
          <cell r="P649">
            <v>1137</v>
          </cell>
          <cell r="R649">
            <v>1183</v>
          </cell>
          <cell r="T649">
            <v>1146</v>
          </cell>
          <cell r="V649">
            <v>1183</v>
          </cell>
          <cell r="X649">
            <v>1146</v>
          </cell>
          <cell r="Z649">
            <v>1201</v>
          </cell>
          <cell r="AD649">
            <v>5.6000000000000001E-2</v>
          </cell>
        </row>
        <row r="650">
          <cell r="E650" t="str">
            <v>HIV-150sq</v>
          </cell>
          <cell r="F650" t="str">
            <v>ｍ</v>
          </cell>
          <cell r="H650">
            <v>1766</v>
          </cell>
          <cell r="J650">
            <v>1766</v>
          </cell>
          <cell r="L650">
            <v>1766</v>
          </cell>
          <cell r="N650">
            <v>1712</v>
          </cell>
          <cell r="P650">
            <v>1671</v>
          </cell>
          <cell r="R650">
            <v>1739</v>
          </cell>
          <cell r="T650">
            <v>1685</v>
          </cell>
          <cell r="V650">
            <v>1739</v>
          </cell>
          <cell r="X650">
            <v>1685</v>
          </cell>
          <cell r="Z650">
            <v>1766</v>
          </cell>
          <cell r="AD650">
            <v>7.2999999999999995E-2</v>
          </cell>
        </row>
        <row r="651">
          <cell r="E651" t="str">
            <v>HIV-200sq</v>
          </cell>
          <cell r="F651" t="str">
            <v>ｍ</v>
          </cell>
          <cell r="H651">
            <v>2284</v>
          </cell>
          <cell r="J651">
            <v>2284</v>
          </cell>
          <cell r="L651">
            <v>2284</v>
          </cell>
          <cell r="N651">
            <v>2214</v>
          </cell>
          <cell r="P651">
            <v>2161</v>
          </cell>
          <cell r="R651">
            <v>2249</v>
          </cell>
          <cell r="T651">
            <v>2179</v>
          </cell>
          <cell r="V651">
            <v>2249</v>
          </cell>
          <cell r="X651">
            <v>2179</v>
          </cell>
          <cell r="Z651">
            <v>2284</v>
          </cell>
          <cell r="AD651">
            <v>8.3000000000000004E-2</v>
          </cell>
        </row>
        <row r="652">
          <cell r="E652" t="str">
            <v>HIV-250sq</v>
          </cell>
          <cell r="F652" t="str">
            <v>ｍ</v>
          </cell>
          <cell r="H652">
            <v>2915</v>
          </cell>
          <cell r="J652">
            <v>2915</v>
          </cell>
          <cell r="L652">
            <v>2915</v>
          </cell>
          <cell r="N652">
            <v>2826</v>
          </cell>
          <cell r="P652">
            <v>2758</v>
          </cell>
          <cell r="R652">
            <v>2870</v>
          </cell>
          <cell r="T652">
            <v>2781</v>
          </cell>
          <cell r="V652">
            <v>2870</v>
          </cell>
          <cell r="X652">
            <v>2781</v>
          </cell>
          <cell r="Z652">
            <v>2915</v>
          </cell>
          <cell r="AD652">
            <v>9.8000000000000004E-2</v>
          </cell>
        </row>
        <row r="653">
          <cell r="E653" t="str">
            <v>HIV-325sq</v>
          </cell>
          <cell r="F653" t="str">
            <v>ｍ</v>
          </cell>
          <cell r="H653">
            <v>3704</v>
          </cell>
          <cell r="J653">
            <v>3704</v>
          </cell>
          <cell r="L653">
            <v>3704</v>
          </cell>
          <cell r="N653">
            <v>3590</v>
          </cell>
          <cell r="P653">
            <v>3505</v>
          </cell>
          <cell r="R653">
            <v>3647</v>
          </cell>
          <cell r="T653">
            <v>3533</v>
          </cell>
          <cell r="V653">
            <v>3647</v>
          </cell>
          <cell r="X653">
            <v>3533</v>
          </cell>
          <cell r="Z653">
            <v>3704</v>
          </cell>
          <cell r="AD653">
            <v>0.11700000000000001</v>
          </cell>
        </row>
        <row r="654">
          <cell r="E654" t="str">
            <v>VV-F 1.6mm-2C</v>
          </cell>
          <cell r="F654" t="str">
            <v>ｍ</v>
          </cell>
          <cell r="H654">
            <v>40.5</v>
          </cell>
          <cell r="J654">
            <v>40</v>
          </cell>
          <cell r="L654">
            <v>40</v>
          </cell>
          <cell r="N654">
            <v>39.5</v>
          </cell>
          <cell r="P654">
            <v>39</v>
          </cell>
          <cell r="R654">
            <v>40</v>
          </cell>
          <cell r="T654">
            <v>41</v>
          </cell>
          <cell r="V654">
            <v>41.5</v>
          </cell>
          <cell r="X654">
            <v>40</v>
          </cell>
          <cell r="Z654">
            <v>42</v>
          </cell>
          <cell r="AD654">
            <v>1.2999999999999999E-2</v>
          </cell>
        </row>
        <row r="655">
          <cell r="E655" t="str">
            <v>VV-F 2.0mm-2C</v>
          </cell>
          <cell r="F655" t="str">
            <v>ｍ</v>
          </cell>
          <cell r="H655">
            <v>73</v>
          </cell>
          <cell r="J655">
            <v>72</v>
          </cell>
          <cell r="L655">
            <v>72</v>
          </cell>
          <cell r="N655">
            <v>71</v>
          </cell>
          <cell r="P655">
            <v>70</v>
          </cell>
          <cell r="R655">
            <v>72</v>
          </cell>
          <cell r="T655">
            <v>74</v>
          </cell>
          <cell r="V655">
            <v>74.5</v>
          </cell>
          <cell r="X655">
            <v>72</v>
          </cell>
          <cell r="Z655">
            <v>75.5</v>
          </cell>
          <cell r="AD655">
            <v>1.7000000000000001E-2</v>
          </cell>
        </row>
        <row r="656">
          <cell r="E656" t="str">
            <v>VV-F 2.6mm-2C</v>
          </cell>
          <cell r="F656" t="str">
            <v>ｍ</v>
          </cell>
          <cell r="H656">
            <v>134</v>
          </cell>
          <cell r="J656">
            <v>132</v>
          </cell>
          <cell r="L656">
            <v>132</v>
          </cell>
          <cell r="N656">
            <v>131</v>
          </cell>
          <cell r="P656">
            <v>129</v>
          </cell>
          <cell r="R656">
            <v>132</v>
          </cell>
          <cell r="T656">
            <v>136</v>
          </cell>
          <cell r="V656">
            <v>137</v>
          </cell>
          <cell r="X656">
            <v>132</v>
          </cell>
          <cell r="Z656">
            <v>139</v>
          </cell>
          <cell r="AD656">
            <v>2.1000000000000001E-2</v>
          </cell>
        </row>
        <row r="657">
          <cell r="E657" t="str">
            <v>VV-F 1.6mm-3C</v>
          </cell>
          <cell r="F657" t="str">
            <v>ｍ</v>
          </cell>
          <cell r="H657">
            <v>76</v>
          </cell>
          <cell r="J657">
            <v>75</v>
          </cell>
          <cell r="L657">
            <v>75</v>
          </cell>
          <cell r="N657">
            <v>74.5</v>
          </cell>
          <cell r="P657">
            <v>73.5</v>
          </cell>
          <cell r="R657">
            <v>75</v>
          </cell>
          <cell r="T657">
            <v>77</v>
          </cell>
          <cell r="V657">
            <v>78</v>
          </cell>
          <cell r="X657">
            <v>75</v>
          </cell>
          <cell r="Z657">
            <v>79</v>
          </cell>
          <cell r="AD657">
            <v>1.7000000000000001E-2</v>
          </cell>
        </row>
        <row r="658">
          <cell r="E658" t="str">
            <v>VV-F 2.0mm-3C</v>
          </cell>
          <cell r="F658" t="str">
            <v>ｍ</v>
          </cell>
          <cell r="H658">
            <v>121</v>
          </cell>
          <cell r="J658">
            <v>120</v>
          </cell>
          <cell r="L658">
            <v>120</v>
          </cell>
          <cell r="N658">
            <v>118</v>
          </cell>
          <cell r="P658">
            <v>117</v>
          </cell>
          <cell r="R658">
            <v>120</v>
          </cell>
          <cell r="T658">
            <v>123</v>
          </cell>
          <cell r="V658">
            <v>124</v>
          </cell>
          <cell r="X658">
            <v>120</v>
          </cell>
          <cell r="Z658">
            <v>128</v>
          </cell>
          <cell r="AD658">
            <v>2.1000000000000001E-2</v>
          </cell>
        </row>
        <row r="659">
          <cell r="E659" t="str">
            <v>VV-F 2.6mm-3C</v>
          </cell>
          <cell r="F659" t="str">
            <v>ｍ</v>
          </cell>
          <cell r="H659">
            <v>175</v>
          </cell>
          <cell r="J659">
            <v>173</v>
          </cell>
          <cell r="L659">
            <v>173</v>
          </cell>
          <cell r="N659">
            <v>171</v>
          </cell>
          <cell r="P659">
            <v>168</v>
          </cell>
          <cell r="R659">
            <v>173</v>
          </cell>
          <cell r="T659">
            <v>177</v>
          </cell>
          <cell r="V659">
            <v>179</v>
          </cell>
          <cell r="X659">
            <v>173</v>
          </cell>
          <cell r="Z659">
            <v>181</v>
          </cell>
          <cell r="AD659">
            <v>2.5999999999999999E-2</v>
          </cell>
        </row>
        <row r="660">
          <cell r="E660" t="str">
            <v>VV-F 1.6mm-4C</v>
          </cell>
          <cell r="F660" t="str">
            <v>ｍ</v>
          </cell>
          <cell r="H660">
            <v>123</v>
          </cell>
          <cell r="J660">
            <v>122</v>
          </cell>
          <cell r="L660">
            <v>122</v>
          </cell>
          <cell r="N660">
            <v>120</v>
          </cell>
          <cell r="P660">
            <v>119</v>
          </cell>
          <cell r="R660">
            <v>122</v>
          </cell>
          <cell r="T660">
            <v>125</v>
          </cell>
          <cell r="V660">
            <v>126</v>
          </cell>
          <cell r="X660">
            <v>122</v>
          </cell>
          <cell r="Z660">
            <v>123</v>
          </cell>
          <cell r="AD660">
            <v>0.02</v>
          </cell>
        </row>
        <row r="661">
          <cell r="E661" t="str">
            <v>VV-F 2.0mm-4C</v>
          </cell>
          <cell r="F661" t="str">
            <v>ｍ</v>
          </cell>
          <cell r="H661">
            <v>168</v>
          </cell>
          <cell r="J661">
            <v>166</v>
          </cell>
          <cell r="L661">
            <v>166</v>
          </cell>
          <cell r="N661">
            <v>164</v>
          </cell>
          <cell r="P661">
            <v>162</v>
          </cell>
          <cell r="R661">
            <v>166</v>
          </cell>
          <cell r="T661">
            <v>171</v>
          </cell>
          <cell r="V661">
            <v>173</v>
          </cell>
          <cell r="X661">
            <v>166</v>
          </cell>
          <cell r="Z661">
            <v>168</v>
          </cell>
          <cell r="AD661">
            <v>2.4E-2</v>
          </cell>
        </row>
        <row r="662">
          <cell r="E662" t="str">
            <v>EE-F 1.6mm-2C</v>
          </cell>
          <cell r="F662" t="str">
            <v>ｍ</v>
          </cell>
          <cell r="H662">
            <v>84.5</v>
          </cell>
          <cell r="J662">
            <v>84</v>
          </cell>
          <cell r="L662">
            <v>84</v>
          </cell>
          <cell r="N662">
            <v>85</v>
          </cell>
          <cell r="P662">
            <v>83</v>
          </cell>
          <cell r="R662">
            <v>84</v>
          </cell>
          <cell r="T662">
            <v>85</v>
          </cell>
          <cell r="V662">
            <v>85.5</v>
          </cell>
          <cell r="X662">
            <v>84</v>
          </cell>
          <cell r="Z662">
            <v>86</v>
          </cell>
          <cell r="AD662">
            <v>1.2999999999999999E-2</v>
          </cell>
        </row>
        <row r="663">
          <cell r="E663" t="str">
            <v>EE-F 2.0mm-2C</v>
          </cell>
          <cell r="F663" t="str">
            <v>ｍ</v>
          </cell>
          <cell r="H663">
            <v>117</v>
          </cell>
          <cell r="J663">
            <v>116</v>
          </cell>
          <cell r="L663">
            <v>116</v>
          </cell>
          <cell r="N663">
            <v>118</v>
          </cell>
          <cell r="P663">
            <v>114</v>
          </cell>
          <cell r="R663">
            <v>116</v>
          </cell>
          <cell r="T663">
            <v>118</v>
          </cell>
          <cell r="V663">
            <v>119</v>
          </cell>
          <cell r="X663">
            <v>116</v>
          </cell>
          <cell r="Z663">
            <v>120</v>
          </cell>
          <cell r="AD663">
            <v>1.7000000000000001E-2</v>
          </cell>
        </row>
        <row r="664">
          <cell r="E664" t="str">
            <v>EE-F 2.6mm-2C</v>
          </cell>
          <cell r="F664" t="str">
            <v>ｍ</v>
          </cell>
          <cell r="H664">
            <v>180</v>
          </cell>
          <cell r="J664">
            <v>178</v>
          </cell>
          <cell r="L664">
            <v>178</v>
          </cell>
          <cell r="N664">
            <v>182</v>
          </cell>
          <cell r="P664">
            <v>175</v>
          </cell>
          <cell r="R664">
            <v>178</v>
          </cell>
          <cell r="T664">
            <v>182</v>
          </cell>
          <cell r="V664">
            <v>193</v>
          </cell>
          <cell r="X664">
            <v>178</v>
          </cell>
          <cell r="Z664">
            <v>185</v>
          </cell>
          <cell r="AD664">
            <v>2.1000000000000001E-2</v>
          </cell>
        </row>
        <row r="665">
          <cell r="E665" t="str">
            <v>EE-F 1.6mm-3C</v>
          </cell>
          <cell r="F665" t="str">
            <v>ｍ</v>
          </cell>
          <cell r="H665">
            <v>124</v>
          </cell>
          <cell r="J665">
            <v>123</v>
          </cell>
          <cell r="L665">
            <v>123</v>
          </cell>
          <cell r="N665">
            <v>125</v>
          </cell>
          <cell r="P665">
            <v>122</v>
          </cell>
          <cell r="R665">
            <v>123</v>
          </cell>
          <cell r="T665">
            <v>125</v>
          </cell>
          <cell r="V665">
            <v>126</v>
          </cell>
          <cell r="X665">
            <v>123</v>
          </cell>
          <cell r="Z665">
            <v>127</v>
          </cell>
          <cell r="AD665">
            <v>1.7000000000000001E-2</v>
          </cell>
        </row>
        <row r="666">
          <cell r="E666" t="str">
            <v>EE-F 2.0mm-3C</v>
          </cell>
          <cell r="F666" t="str">
            <v>ｍ</v>
          </cell>
          <cell r="H666">
            <v>169</v>
          </cell>
          <cell r="J666">
            <v>168</v>
          </cell>
          <cell r="L666">
            <v>168</v>
          </cell>
          <cell r="N666">
            <v>171</v>
          </cell>
          <cell r="P666">
            <v>165</v>
          </cell>
          <cell r="R666">
            <v>168</v>
          </cell>
          <cell r="T666">
            <v>171</v>
          </cell>
          <cell r="V666">
            <v>172</v>
          </cell>
          <cell r="X666">
            <v>168</v>
          </cell>
          <cell r="Z666">
            <v>174</v>
          </cell>
          <cell r="AD666">
            <v>2.1000000000000001E-2</v>
          </cell>
        </row>
        <row r="667">
          <cell r="E667" t="str">
            <v>EE-F 2.6mm-3C</v>
          </cell>
          <cell r="F667" t="str">
            <v>ｍ</v>
          </cell>
          <cell r="H667">
            <v>240</v>
          </cell>
          <cell r="J667">
            <v>238</v>
          </cell>
          <cell r="L667">
            <v>238</v>
          </cell>
          <cell r="N667">
            <v>242</v>
          </cell>
          <cell r="P667">
            <v>233</v>
          </cell>
          <cell r="R667">
            <v>238</v>
          </cell>
          <cell r="T667">
            <v>242</v>
          </cell>
          <cell r="V667">
            <v>244</v>
          </cell>
          <cell r="X667">
            <v>238</v>
          </cell>
          <cell r="Z667">
            <v>246</v>
          </cell>
          <cell r="AD667">
            <v>2.5999999999999999E-2</v>
          </cell>
        </row>
        <row r="668">
          <cell r="E668" t="str">
            <v>VV-R 1.6mm-2C</v>
          </cell>
          <cell r="F668" t="str">
            <v>ｍ</v>
          </cell>
          <cell r="H668">
            <v>94.1</v>
          </cell>
          <cell r="J668">
            <v>93.3</v>
          </cell>
          <cell r="L668">
            <v>91.6</v>
          </cell>
          <cell r="N668">
            <v>91.6</v>
          </cell>
          <cell r="P668">
            <v>90</v>
          </cell>
          <cell r="R668">
            <v>93.3</v>
          </cell>
          <cell r="T668">
            <v>93.3</v>
          </cell>
          <cell r="V668">
            <v>94.1</v>
          </cell>
          <cell r="X668">
            <v>91.6</v>
          </cell>
          <cell r="Z668">
            <v>96.7</v>
          </cell>
          <cell r="AD668">
            <v>1.2999999999999999E-2</v>
          </cell>
        </row>
        <row r="669">
          <cell r="E669" t="str">
            <v>VV-R 2.0mm-2C</v>
          </cell>
          <cell r="F669" t="str">
            <v>ｍ</v>
          </cell>
          <cell r="H669">
            <v>116</v>
          </cell>
          <cell r="J669">
            <v>115</v>
          </cell>
          <cell r="L669">
            <v>113</v>
          </cell>
          <cell r="N669">
            <v>113</v>
          </cell>
          <cell r="P669">
            <v>111</v>
          </cell>
          <cell r="R669">
            <v>115</v>
          </cell>
          <cell r="T669">
            <v>115</v>
          </cell>
          <cell r="V669">
            <v>116</v>
          </cell>
          <cell r="X669">
            <v>113</v>
          </cell>
          <cell r="Z669">
            <v>118</v>
          </cell>
          <cell r="AD669">
            <v>1.7000000000000001E-2</v>
          </cell>
        </row>
        <row r="670">
          <cell r="E670" t="str">
            <v>VV-R 2.6mm-2C</v>
          </cell>
          <cell r="F670" t="str">
            <v>ｍ</v>
          </cell>
          <cell r="H670">
            <v>169</v>
          </cell>
          <cell r="J670">
            <v>167</v>
          </cell>
          <cell r="L670">
            <v>164</v>
          </cell>
          <cell r="N670">
            <v>164</v>
          </cell>
          <cell r="P670">
            <v>161</v>
          </cell>
          <cell r="R670">
            <v>167</v>
          </cell>
          <cell r="T670">
            <v>167</v>
          </cell>
          <cell r="V670">
            <v>169</v>
          </cell>
          <cell r="X670">
            <v>164</v>
          </cell>
          <cell r="Z670">
            <v>171</v>
          </cell>
          <cell r="AD670">
            <v>2.1000000000000001E-2</v>
          </cell>
        </row>
        <row r="671">
          <cell r="E671" t="str">
            <v>VV-R 5.5sq-2C</v>
          </cell>
          <cell r="F671" t="str">
            <v>ｍ</v>
          </cell>
          <cell r="H671">
            <v>175</v>
          </cell>
          <cell r="J671">
            <v>174</v>
          </cell>
          <cell r="L671">
            <v>171</v>
          </cell>
          <cell r="N671">
            <v>171</v>
          </cell>
          <cell r="P671">
            <v>168</v>
          </cell>
          <cell r="R671">
            <v>174</v>
          </cell>
          <cell r="T671">
            <v>174</v>
          </cell>
          <cell r="V671">
            <v>175</v>
          </cell>
          <cell r="X671">
            <v>171</v>
          </cell>
          <cell r="Z671">
            <v>179</v>
          </cell>
          <cell r="AD671">
            <v>2.1000000000000001E-2</v>
          </cell>
        </row>
        <row r="672">
          <cell r="E672" t="str">
            <v>VV-R 8sq-2C</v>
          </cell>
          <cell r="F672" t="str">
            <v>ｍ</v>
          </cell>
          <cell r="H672">
            <v>227</v>
          </cell>
          <cell r="J672">
            <v>225</v>
          </cell>
          <cell r="L672">
            <v>221</v>
          </cell>
          <cell r="N672">
            <v>221</v>
          </cell>
          <cell r="P672">
            <v>217</v>
          </cell>
          <cell r="R672">
            <v>225</v>
          </cell>
          <cell r="T672">
            <v>225</v>
          </cell>
          <cell r="V672">
            <v>227</v>
          </cell>
          <cell r="X672">
            <v>221</v>
          </cell>
          <cell r="Z672">
            <v>231</v>
          </cell>
          <cell r="AD672">
            <v>2.3E-2</v>
          </cell>
        </row>
        <row r="673">
          <cell r="E673" t="str">
            <v>VV-R 14sq-2C</v>
          </cell>
          <cell r="F673" t="str">
            <v>ｍ</v>
          </cell>
          <cell r="H673">
            <v>364</v>
          </cell>
          <cell r="J673">
            <v>361</v>
          </cell>
          <cell r="L673">
            <v>355</v>
          </cell>
          <cell r="N673">
            <v>355</v>
          </cell>
          <cell r="P673">
            <v>348</v>
          </cell>
          <cell r="R673">
            <v>361</v>
          </cell>
          <cell r="T673">
            <v>361</v>
          </cell>
          <cell r="V673">
            <v>364</v>
          </cell>
          <cell r="X673">
            <v>355</v>
          </cell>
          <cell r="Z673">
            <v>370</v>
          </cell>
          <cell r="AD673">
            <v>2.9000000000000001E-2</v>
          </cell>
        </row>
        <row r="674">
          <cell r="E674" t="str">
            <v>VV-R 22sq-2C</v>
          </cell>
          <cell r="F674" t="str">
            <v>ｍ</v>
          </cell>
          <cell r="H674">
            <v>545</v>
          </cell>
          <cell r="J674">
            <v>540</v>
          </cell>
          <cell r="L674">
            <v>530</v>
          </cell>
          <cell r="N674">
            <v>530</v>
          </cell>
          <cell r="P674">
            <v>521</v>
          </cell>
          <cell r="R674">
            <v>540</v>
          </cell>
          <cell r="T674">
            <v>540</v>
          </cell>
          <cell r="V674">
            <v>545</v>
          </cell>
          <cell r="X674">
            <v>530</v>
          </cell>
          <cell r="Z674">
            <v>554</v>
          </cell>
          <cell r="AD674">
            <v>3.6999999999999998E-2</v>
          </cell>
        </row>
        <row r="675">
          <cell r="E675" t="str">
            <v>VV-R 38sq-2C</v>
          </cell>
          <cell r="F675" t="str">
            <v>ｍ</v>
          </cell>
          <cell r="H675">
            <v>953</v>
          </cell>
          <cell r="J675">
            <v>944</v>
          </cell>
          <cell r="L675">
            <v>928</v>
          </cell>
          <cell r="N675">
            <v>928</v>
          </cell>
          <cell r="P675">
            <v>910</v>
          </cell>
          <cell r="R675">
            <v>944</v>
          </cell>
          <cell r="T675">
            <v>944</v>
          </cell>
          <cell r="V675">
            <v>953</v>
          </cell>
          <cell r="X675">
            <v>928</v>
          </cell>
          <cell r="Z675">
            <v>969</v>
          </cell>
          <cell r="AD675">
            <v>0.05</v>
          </cell>
        </row>
        <row r="676">
          <cell r="E676" t="str">
            <v>VV-R 60sq-2C</v>
          </cell>
          <cell r="F676" t="str">
            <v>ｍ</v>
          </cell>
          <cell r="H676">
            <v>1502</v>
          </cell>
          <cell r="J676">
            <v>1488</v>
          </cell>
          <cell r="L676">
            <v>1462</v>
          </cell>
          <cell r="N676">
            <v>1462</v>
          </cell>
          <cell r="P676">
            <v>1436</v>
          </cell>
          <cell r="R676">
            <v>1488</v>
          </cell>
          <cell r="T676">
            <v>1488</v>
          </cell>
          <cell r="V676">
            <v>1502</v>
          </cell>
          <cell r="X676">
            <v>1462</v>
          </cell>
          <cell r="Z676">
            <v>1527</v>
          </cell>
          <cell r="AD676">
            <v>6.5000000000000002E-2</v>
          </cell>
        </row>
        <row r="677">
          <cell r="E677" t="str">
            <v>VV-R 100sq-2C</v>
          </cell>
          <cell r="F677" t="str">
            <v>ｍ</v>
          </cell>
          <cell r="H677">
            <v>2567</v>
          </cell>
          <cell r="J677">
            <v>2545</v>
          </cell>
          <cell r="L677">
            <v>2500</v>
          </cell>
          <cell r="N677">
            <v>2500</v>
          </cell>
          <cell r="P677">
            <v>2455</v>
          </cell>
          <cell r="R677">
            <v>2545</v>
          </cell>
          <cell r="T677">
            <v>2545</v>
          </cell>
          <cell r="V677">
            <v>2567</v>
          </cell>
          <cell r="X677">
            <v>2500</v>
          </cell>
          <cell r="Z677">
            <v>2612</v>
          </cell>
          <cell r="AD677">
            <v>0.09</v>
          </cell>
        </row>
        <row r="678">
          <cell r="E678" t="str">
            <v>VV-R 150sq-2C</v>
          </cell>
          <cell r="F678" t="str">
            <v>ｍ</v>
          </cell>
          <cell r="H678">
            <v>3896</v>
          </cell>
          <cell r="J678">
            <v>3861</v>
          </cell>
          <cell r="L678">
            <v>3794</v>
          </cell>
          <cell r="N678">
            <v>3794</v>
          </cell>
          <cell r="P678">
            <v>3726</v>
          </cell>
          <cell r="R678">
            <v>3861</v>
          </cell>
          <cell r="T678">
            <v>3861</v>
          </cell>
          <cell r="V678">
            <v>3896</v>
          </cell>
          <cell r="X678">
            <v>3794</v>
          </cell>
          <cell r="Z678">
            <v>3963</v>
          </cell>
          <cell r="AD678">
            <v>0.11</v>
          </cell>
        </row>
        <row r="679">
          <cell r="E679" t="str">
            <v>VV-R 200sq-2C</v>
          </cell>
          <cell r="F679" t="str">
            <v>ｍ</v>
          </cell>
          <cell r="H679">
            <v>5194</v>
          </cell>
          <cell r="J679">
            <v>5149</v>
          </cell>
          <cell r="L679">
            <v>5059</v>
          </cell>
          <cell r="N679">
            <v>5059</v>
          </cell>
          <cell r="P679">
            <v>4968</v>
          </cell>
          <cell r="R679">
            <v>5149</v>
          </cell>
          <cell r="T679">
            <v>5149</v>
          </cell>
          <cell r="V679">
            <v>5194</v>
          </cell>
          <cell r="X679">
            <v>5059</v>
          </cell>
          <cell r="Z679">
            <v>5285</v>
          </cell>
          <cell r="AD679">
            <v>0.13600000000000001</v>
          </cell>
        </row>
        <row r="680">
          <cell r="E680" t="str">
            <v>VV-R 250sq-2C</v>
          </cell>
          <cell r="F680" t="str">
            <v>ｍ</v>
          </cell>
          <cell r="H680">
            <v>6817</v>
          </cell>
          <cell r="J680">
            <v>6757</v>
          </cell>
          <cell r="L680">
            <v>6638</v>
          </cell>
          <cell r="N680">
            <v>6638</v>
          </cell>
          <cell r="P680">
            <v>6521</v>
          </cell>
          <cell r="R680">
            <v>6757</v>
          </cell>
          <cell r="T680">
            <v>6757</v>
          </cell>
          <cell r="V680">
            <v>6817</v>
          </cell>
          <cell r="X680">
            <v>6638</v>
          </cell>
          <cell r="Z680">
            <v>6935</v>
          </cell>
          <cell r="AD680">
            <v>0.157</v>
          </cell>
        </row>
        <row r="681">
          <cell r="E681" t="str">
            <v>VV-R 325sq-2C</v>
          </cell>
          <cell r="F681" t="str">
            <v>ｍ</v>
          </cell>
          <cell r="H681">
            <v>9856</v>
          </cell>
          <cell r="J681">
            <v>9771</v>
          </cell>
          <cell r="L681">
            <v>9599</v>
          </cell>
          <cell r="N681">
            <v>9599</v>
          </cell>
          <cell r="P681">
            <v>9428</v>
          </cell>
          <cell r="R681">
            <v>9771</v>
          </cell>
          <cell r="T681">
            <v>9771</v>
          </cell>
          <cell r="V681">
            <v>9856</v>
          </cell>
          <cell r="X681">
            <v>9599</v>
          </cell>
          <cell r="Z681">
            <v>10028</v>
          </cell>
          <cell r="AD681">
            <v>0.19800000000000001</v>
          </cell>
        </row>
        <row r="682">
          <cell r="E682" t="str">
            <v>VV-R 1.6mm-3C</v>
          </cell>
          <cell r="F682" t="str">
            <v>ｍ</v>
          </cell>
          <cell r="H682">
            <v>116</v>
          </cell>
          <cell r="J682">
            <v>115</v>
          </cell>
          <cell r="L682">
            <v>113</v>
          </cell>
          <cell r="N682">
            <v>113</v>
          </cell>
          <cell r="P682">
            <v>111</v>
          </cell>
          <cell r="R682">
            <v>115</v>
          </cell>
          <cell r="T682">
            <v>115</v>
          </cell>
          <cell r="V682">
            <v>116</v>
          </cell>
          <cell r="X682">
            <v>113</v>
          </cell>
          <cell r="Z682">
            <v>118</v>
          </cell>
          <cell r="AD682">
            <v>1.7000000000000001E-2</v>
          </cell>
        </row>
        <row r="683">
          <cell r="E683" t="str">
            <v>VV-R 2.0mm-3C</v>
          </cell>
          <cell r="F683" t="str">
            <v>ｍ</v>
          </cell>
          <cell r="H683">
            <v>151</v>
          </cell>
          <cell r="J683">
            <v>150</v>
          </cell>
          <cell r="L683">
            <v>147</v>
          </cell>
          <cell r="N683">
            <v>147</v>
          </cell>
          <cell r="P683">
            <v>145</v>
          </cell>
          <cell r="R683">
            <v>150</v>
          </cell>
          <cell r="T683">
            <v>150</v>
          </cell>
          <cell r="V683">
            <v>151</v>
          </cell>
          <cell r="X683">
            <v>147</v>
          </cell>
          <cell r="Z683">
            <v>154</v>
          </cell>
          <cell r="AD683">
            <v>2.1000000000000001E-2</v>
          </cell>
        </row>
        <row r="684">
          <cell r="E684" t="str">
            <v>VV-R 2.6mm-3C</v>
          </cell>
          <cell r="F684" t="str">
            <v>ｍ</v>
          </cell>
          <cell r="H684">
            <v>229</v>
          </cell>
          <cell r="J684">
            <v>227</v>
          </cell>
          <cell r="L684">
            <v>223</v>
          </cell>
          <cell r="N684">
            <v>223</v>
          </cell>
          <cell r="P684">
            <v>219</v>
          </cell>
          <cell r="R684">
            <v>227</v>
          </cell>
          <cell r="T684">
            <v>227</v>
          </cell>
          <cell r="V684">
            <v>229</v>
          </cell>
          <cell r="X684">
            <v>223</v>
          </cell>
          <cell r="Z684">
            <v>233</v>
          </cell>
          <cell r="AD684">
            <v>2.5999999999999999E-2</v>
          </cell>
        </row>
        <row r="685">
          <cell r="E685" t="str">
            <v>VV-R 5.5sq-3C</v>
          </cell>
          <cell r="F685" t="str">
            <v>ｍ</v>
          </cell>
          <cell r="H685">
            <v>242</v>
          </cell>
          <cell r="J685">
            <v>240</v>
          </cell>
          <cell r="L685">
            <v>236</v>
          </cell>
          <cell r="N685">
            <v>236</v>
          </cell>
          <cell r="P685">
            <v>232</v>
          </cell>
          <cell r="R685">
            <v>240</v>
          </cell>
          <cell r="T685">
            <v>240</v>
          </cell>
          <cell r="V685">
            <v>242</v>
          </cell>
          <cell r="X685">
            <v>236</v>
          </cell>
          <cell r="Z685">
            <v>246</v>
          </cell>
          <cell r="AD685">
            <v>2.5999999999999999E-2</v>
          </cell>
        </row>
        <row r="686">
          <cell r="E686" t="str">
            <v>VV-R 8sq-3C</v>
          </cell>
          <cell r="F686" t="str">
            <v>ｍ</v>
          </cell>
          <cell r="H686">
            <v>320</v>
          </cell>
          <cell r="J686">
            <v>318</v>
          </cell>
          <cell r="L686">
            <v>312</v>
          </cell>
          <cell r="N686">
            <v>312</v>
          </cell>
          <cell r="P686">
            <v>306</v>
          </cell>
          <cell r="R686">
            <v>318</v>
          </cell>
          <cell r="T686">
            <v>318</v>
          </cell>
          <cell r="V686">
            <v>320</v>
          </cell>
          <cell r="X686">
            <v>312</v>
          </cell>
          <cell r="Z686">
            <v>326</v>
          </cell>
          <cell r="AD686">
            <v>2.9000000000000001E-2</v>
          </cell>
        </row>
        <row r="687">
          <cell r="E687" t="str">
            <v>VV-R 14sq-3C</v>
          </cell>
          <cell r="F687" t="str">
            <v>ｍ</v>
          </cell>
          <cell r="H687">
            <v>514</v>
          </cell>
          <cell r="J687">
            <v>509</v>
          </cell>
          <cell r="L687">
            <v>500</v>
          </cell>
          <cell r="N687">
            <v>500</v>
          </cell>
          <cell r="P687">
            <v>491</v>
          </cell>
          <cell r="R687">
            <v>509</v>
          </cell>
          <cell r="T687">
            <v>509</v>
          </cell>
          <cell r="V687">
            <v>514</v>
          </cell>
          <cell r="X687">
            <v>500</v>
          </cell>
          <cell r="Z687">
            <v>522</v>
          </cell>
          <cell r="AD687">
            <v>3.6999999999999998E-2</v>
          </cell>
        </row>
        <row r="688">
          <cell r="E688" t="str">
            <v>VV-R 22sq-3C</v>
          </cell>
          <cell r="F688" t="str">
            <v>ｍ</v>
          </cell>
          <cell r="H688">
            <v>789</v>
          </cell>
          <cell r="J688">
            <v>762</v>
          </cell>
          <cell r="L688">
            <v>749</v>
          </cell>
          <cell r="N688">
            <v>749</v>
          </cell>
          <cell r="P688">
            <v>735</v>
          </cell>
          <cell r="R688">
            <v>762</v>
          </cell>
          <cell r="T688">
            <v>762</v>
          </cell>
          <cell r="V688">
            <v>789</v>
          </cell>
          <cell r="X688">
            <v>749</v>
          </cell>
          <cell r="Z688">
            <v>782</v>
          </cell>
          <cell r="AD688">
            <v>4.7E-2</v>
          </cell>
        </row>
        <row r="689">
          <cell r="E689" t="str">
            <v>VV-R 38sq-3C</v>
          </cell>
          <cell r="F689" t="str">
            <v>ｍ</v>
          </cell>
          <cell r="H689">
            <v>1371</v>
          </cell>
          <cell r="J689">
            <v>1359</v>
          </cell>
          <cell r="L689">
            <v>1335</v>
          </cell>
          <cell r="N689">
            <v>1335</v>
          </cell>
          <cell r="P689">
            <v>1311</v>
          </cell>
          <cell r="R689">
            <v>1359</v>
          </cell>
          <cell r="T689">
            <v>1359</v>
          </cell>
          <cell r="V689">
            <v>1371</v>
          </cell>
          <cell r="X689">
            <v>1335</v>
          </cell>
          <cell r="Z689">
            <v>1394</v>
          </cell>
          <cell r="AD689">
            <v>6.2E-2</v>
          </cell>
        </row>
        <row r="690">
          <cell r="E690" t="str">
            <v>VV-R 60sq-3C</v>
          </cell>
          <cell r="F690" t="str">
            <v>ｍ</v>
          </cell>
          <cell r="H690">
            <v>2170</v>
          </cell>
          <cell r="J690">
            <v>2152</v>
          </cell>
          <cell r="L690">
            <v>2113</v>
          </cell>
          <cell r="N690">
            <v>2113</v>
          </cell>
          <cell r="P690">
            <v>2076</v>
          </cell>
          <cell r="R690">
            <v>2152</v>
          </cell>
          <cell r="T690">
            <v>2152</v>
          </cell>
          <cell r="V690">
            <v>2170</v>
          </cell>
          <cell r="X690">
            <v>2113</v>
          </cell>
          <cell r="Z690">
            <v>2208</v>
          </cell>
          <cell r="AD690">
            <v>8.2000000000000003E-2</v>
          </cell>
        </row>
        <row r="691">
          <cell r="E691" t="str">
            <v>VV-R 100sq-3C</v>
          </cell>
          <cell r="F691" t="str">
            <v>ｍ</v>
          </cell>
          <cell r="H691">
            <v>3589</v>
          </cell>
          <cell r="J691">
            <v>3567</v>
          </cell>
          <cell r="L691">
            <v>3504</v>
          </cell>
          <cell r="N691">
            <v>3504</v>
          </cell>
          <cell r="P691">
            <v>3442</v>
          </cell>
          <cell r="R691">
            <v>3567</v>
          </cell>
          <cell r="T691">
            <v>3567</v>
          </cell>
          <cell r="V691">
            <v>3589</v>
          </cell>
          <cell r="X691">
            <v>3504</v>
          </cell>
          <cell r="Z691">
            <v>3660</v>
          </cell>
          <cell r="AD691">
            <v>0.112</v>
          </cell>
        </row>
        <row r="692">
          <cell r="E692" t="str">
            <v>VV-R 150sq-3C</v>
          </cell>
          <cell r="F692" t="str">
            <v>ｍ</v>
          </cell>
          <cell r="H692">
            <v>5530</v>
          </cell>
          <cell r="J692">
            <v>5482</v>
          </cell>
          <cell r="L692">
            <v>5387</v>
          </cell>
          <cell r="N692">
            <v>5387</v>
          </cell>
          <cell r="P692">
            <v>5290</v>
          </cell>
          <cell r="R692">
            <v>5482</v>
          </cell>
          <cell r="T692">
            <v>5482</v>
          </cell>
          <cell r="V692">
            <v>5530</v>
          </cell>
          <cell r="X692">
            <v>5387</v>
          </cell>
          <cell r="Z692">
            <v>5627</v>
          </cell>
          <cell r="AD692">
            <v>0.13700000000000001</v>
          </cell>
        </row>
        <row r="693">
          <cell r="E693" t="str">
            <v>VV-R 200sq-3C</v>
          </cell>
          <cell r="F693" t="str">
            <v>ｍ</v>
          </cell>
          <cell r="H693">
            <v>7228</v>
          </cell>
          <cell r="J693">
            <v>7165</v>
          </cell>
          <cell r="L693">
            <v>7040</v>
          </cell>
          <cell r="N693">
            <v>7040</v>
          </cell>
          <cell r="P693">
            <v>6914</v>
          </cell>
          <cell r="R693">
            <v>7165</v>
          </cell>
          <cell r="T693">
            <v>7165</v>
          </cell>
          <cell r="V693">
            <v>7228</v>
          </cell>
          <cell r="X693">
            <v>7040</v>
          </cell>
          <cell r="Z693">
            <v>7354</v>
          </cell>
          <cell r="AD693">
            <v>0.17</v>
          </cell>
        </row>
        <row r="694">
          <cell r="E694" t="str">
            <v>VV-R 250sq-3C</v>
          </cell>
          <cell r="F694" t="str">
            <v>ｍ</v>
          </cell>
          <cell r="H694">
            <v>9574</v>
          </cell>
          <cell r="J694">
            <v>9491</v>
          </cell>
          <cell r="L694">
            <v>9324</v>
          </cell>
          <cell r="N694">
            <v>9324</v>
          </cell>
          <cell r="P694">
            <v>9157</v>
          </cell>
          <cell r="R694">
            <v>9491</v>
          </cell>
          <cell r="T694">
            <v>9491</v>
          </cell>
          <cell r="V694">
            <v>9574</v>
          </cell>
          <cell r="X694">
            <v>9324</v>
          </cell>
          <cell r="Z694">
            <v>9740</v>
          </cell>
          <cell r="AD694">
            <v>0.19600000000000001</v>
          </cell>
        </row>
        <row r="695">
          <cell r="E695" t="str">
            <v>VV-R 325sq-3C</v>
          </cell>
          <cell r="F695" t="str">
            <v>ｍ</v>
          </cell>
          <cell r="H695">
            <v>13823</v>
          </cell>
          <cell r="J695">
            <v>13703</v>
          </cell>
          <cell r="L695">
            <v>13463</v>
          </cell>
          <cell r="N695">
            <v>13463</v>
          </cell>
          <cell r="P695">
            <v>13222</v>
          </cell>
          <cell r="R695">
            <v>13703</v>
          </cell>
          <cell r="T695">
            <v>13703</v>
          </cell>
          <cell r="V695">
            <v>13823</v>
          </cell>
          <cell r="X695">
            <v>13463</v>
          </cell>
          <cell r="Z695">
            <v>14063</v>
          </cell>
          <cell r="AD695">
            <v>0.248</v>
          </cell>
        </row>
        <row r="696">
          <cell r="E696" t="str">
            <v>CV 2sq-1C</v>
          </cell>
          <cell r="F696" t="str">
            <v>ｍ</v>
          </cell>
          <cell r="H696">
            <v>38.5</v>
          </cell>
          <cell r="J696">
            <v>39.1</v>
          </cell>
          <cell r="L696">
            <v>39.1</v>
          </cell>
          <cell r="N696">
            <v>37.9</v>
          </cell>
          <cell r="P696">
            <v>37</v>
          </cell>
          <cell r="R696">
            <v>38.5</v>
          </cell>
          <cell r="T696">
            <v>38.5</v>
          </cell>
          <cell r="V696">
            <v>39.1</v>
          </cell>
          <cell r="X696">
            <v>39.700000000000003</v>
          </cell>
          <cell r="Z696">
            <v>39.1</v>
          </cell>
          <cell r="AD696">
            <v>0.01</v>
          </cell>
        </row>
        <row r="697">
          <cell r="E697" t="str">
            <v>CV 3.5sq-1C</v>
          </cell>
          <cell r="F697" t="str">
            <v>ｍ</v>
          </cell>
          <cell r="H697">
            <v>56.8</v>
          </cell>
          <cell r="J697">
            <v>56.7</v>
          </cell>
          <cell r="L697">
            <v>56.7</v>
          </cell>
          <cell r="N697">
            <v>54.9</v>
          </cell>
          <cell r="P697">
            <v>53.6</v>
          </cell>
          <cell r="R697">
            <v>56.8</v>
          </cell>
          <cell r="T697">
            <v>56.8</v>
          </cell>
          <cell r="V697">
            <v>56.7</v>
          </cell>
          <cell r="X697">
            <v>54.9</v>
          </cell>
          <cell r="Z697">
            <v>56.7</v>
          </cell>
          <cell r="AD697">
            <v>1.2E-2</v>
          </cell>
        </row>
        <row r="698">
          <cell r="E698" t="str">
            <v>CV 5.5sq-1C</v>
          </cell>
          <cell r="F698" t="str">
            <v>ｍ</v>
          </cell>
          <cell r="H698">
            <v>76.8</v>
          </cell>
          <cell r="J698">
            <v>78</v>
          </cell>
          <cell r="L698">
            <v>78</v>
          </cell>
          <cell r="N698">
            <v>75.599999999999994</v>
          </cell>
          <cell r="P698">
            <v>73.8</v>
          </cell>
          <cell r="R698">
            <v>76.8</v>
          </cell>
          <cell r="T698">
            <v>76.8</v>
          </cell>
          <cell r="V698">
            <v>78</v>
          </cell>
          <cell r="X698">
            <v>75.599999999999994</v>
          </cell>
          <cell r="Z698">
            <v>78</v>
          </cell>
          <cell r="AD698">
            <v>1.6E-2</v>
          </cell>
        </row>
        <row r="699">
          <cell r="E699" t="str">
            <v>CV 8sq-1C</v>
          </cell>
          <cell r="F699" t="str">
            <v>ｍ</v>
          </cell>
          <cell r="H699">
            <v>104</v>
          </cell>
          <cell r="J699">
            <v>106</v>
          </cell>
          <cell r="L699">
            <v>106</v>
          </cell>
          <cell r="N699">
            <v>103</v>
          </cell>
          <cell r="P699">
            <v>100</v>
          </cell>
          <cell r="R699">
            <v>104</v>
          </cell>
          <cell r="T699">
            <v>104</v>
          </cell>
          <cell r="V699">
            <v>106</v>
          </cell>
          <cell r="X699">
            <v>103</v>
          </cell>
          <cell r="Z699">
            <v>106</v>
          </cell>
          <cell r="AD699">
            <v>1.7000000000000001E-2</v>
          </cell>
        </row>
        <row r="700">
          <cell r="E700" t="str">
            <v>CV 14sq-1C</v>
          </cell>
          <cell r="F700" t="str">
            <v>ｍ</v>
          </cell>
          <cell r="H700">
            <v>163</v>
          </cell>
          <cell r="J700">
            <v>165</v>
          </cell>
          <cell r="L700">
            <v>165</v>
          </cell>
          <cell r="N700">
            <v>160</v>
          </cell>
          <cell r="P700">
            <v>156</v>
          </cell>
          <cell r="R700">
            <v>163</v>
          </cell>
          <cell r="T700">
            <v>163</v>
          </cell>
          <cell r="V700">
            <v>165</v>
          </cell>
          <cell r="X700">
            <v>160</v>
          </cell>
          <cell r="Z700">
            <v>165</v>
          </cell>
          <cell r="AD700">
            <v>2.1999999999999999E-2</v>
          </cell>
        </row>
        <row r="701">
          <cell r="E701" t="str">
            <v>CV 22sq-1C</v>
          </cell>
          <cell r="F701" t="str">
            <v>ｍ</v>
          </cell>
          <cell r="H701">
            <v>247</v>
          </cell>
          <cell r="J701">
            <v>251</v>
          </cell>
          <cell r="L701">
            <v>251</v>
          </cell>
          <cell r="N701">
            <v>243</v>
          </cell>
          <cell r="P701">
            <v>237</v>
          </cell>
          <cell r="R701">
            <v>247</v>
          </cell>
          <cell r="T701">
            <v>247</v>
          </cell>
          <cell r="V701">
            <v>251</v>
          </cell>
          <cell r="X701">
            <v>243</v>
          </cell>
          <cell r="Z701">
            <v>251</v>
          </cell>
          <cell r="AD701">
            <v>2.9000000000000001E-2</v>
          </cell>
        </row>
        <row r="702">
          <cell r="E702" t="str">
            <v>CV 38sq-1C</v>
          </cell>
          <cell r="F702" t="str">
            <v>ｍ</v>
          </cell>
          <cell r="H702">
            <v>406</v>
          </cell>
          <cell r="J702">
            <v>413</v>
          </cell>
          <cell r="L702">
            <v>413</v>
          </cell>
          <cell r="N702">
            <v>400</v>
          </cell>
          <cell r="P702">
            <v>391</v>
          </cell>
          <cell r="R702">
            <v>406</v>
          </cell>
          <cell r="T702">
            <v>406</v>
          </cell>
          <cell r="V702">
            <v>413</v>
          </cell>
          <cell r="X702">
            <v>400</v>
          </cell>
          <cell r="Z702">
            <v>413</v>
          </cell>
          <cell r="AD702">
            <v>3.6999999999999998E-2</v>
          </cell>
        </row>
        <row r="703">
          <cell r="E703" t="str">
            <v>CV 60sq-1C</v>
          </cell>
          <cell r="F703" t="str">
            <v>ｍ</v>
          </cell>
          <cell r="H703">
            <v>627</v>
          </cell>
          <cell r="J703">
            <v>636</v>
          </cell>
          <cell r="L703">
            <v>636</v>
          </cell>
          <cell r="N703">
            <v>617</v>
          </cell>
          <cell r="P703">
            <v>602</v>
          </cell>
          <cell r="R703">
            <v>627</v>
          </cell>
          <cell r="T703">
            <v>627</v>
          </cell>
          <cell r="V703">
            <v>636</v>
          </cell>
          <cell r="X703">
            <v>617</v>
          </cell>
          <cell r="Z703">
            <v>636</v>
          </cell>
          <cell r="AD703">
            <v>4.9000000000000002E-2</v>
          </cell>
        </row>
        <row r="704">
          <cell r="E704" t="str">
            <v>CV 100sq-1C</v>
          </cell>
          <cell r="F704" t="str">
            <v>ｍ</v>
          </cell>
          <cell r="H704">
            <v>1048</v>
          </cell>
          <cell r="J704">
            <v>1065</v>
          </cell>
          <cell r="L704">
            <v>1065</v>
          </cell>
          <cell r="N704">
            <v>1032</v>
          </cell>
          <cell r="P704">
            <v>1007</v>
          </cell>
          <cell r="R704">
            <v>1048</v>
          </cell>
          <cell r="T704">
            <v>48</v>
          </cell>
          <cell r="V704">
            <v>1065</v>
          </cell>
          <cell r="X704">
            <v>1032</v>
          </cell>
          <cell r="Z704">
            <v>1065</v>
          </cell>
          <cell r="AD704">
            <v>6.7000000000000004E-2</v>
          </cell>
        </row>
        <row r="705">
          <cell r="E705" t="str">
            <v>CV 150sq-1C</v>
          </cell>
          <cell r="F705" t="str">
            <v>ｍ</v>
          </cell>
          <cell r="H705">
            <v>1558</v>
          </cell>
          <cell r="J705">
            <v>1582</v>
          </cell>
          <cell r="L705">
            <v>1582</v>
          </cell>
          <cell r="N705">
            <v>1533</v>
          </cell>
          <cell r="P705">
            <v>1497</v>
          </cell>
          <cell r="R705">
            <v>1558</v>
          </cell>
          <cell r="T705">
            <v>1558</v>
          </cell>
          <cell r="V705">
            <v>1582</v>
          </cell>
          <cell r="X705">
            <v>1533</v>
          </cell>
          <cell r="Z705">
            <v>1582</v>
          </cell>
          <cell r="AD705">
            <v>8.3000000000000004E-2</v>
          </cell>
        </row>
        <row r="706">
          <cell r="E706" t="str">
            <v>CV 200sq-1C</v>
          </cell>
          <cell r="F706" t="str">
            <v>ｍ</v>
          </cell>
          <cell r="H706">
            <v>2068</v>
          </cell>
          <cell r="J706">
            <v>2101</v>
          </cell>
          <cell r="L706">
            <v>2101</v>
          </cell>
          <cell r="N706">
            <v>2036</v>
          </cell>
          <cell r="P706">
            <v>1988</v>
          </cell>
          <cell r="R706">
            <v>2068</v>
          </cell>
          <cell r="T706">
            <v>2068</v>
          </cell>
          <cell r="V706">
            <v>2101</v>
          </cell>
          <cell r="X706">
            <v>2036</v>
          </cell>
          <cell r="Z706">
            <v>2101</v>
          </cell>
          <cell r="AD706">
            <v>0.10199999999999999</v>
          </cell>
        </row>
        <row r="707">
          <cell r="E707" t="str">
            <v>CV 250sq-1C</v>
          </cell>
          <cell r="F707" t="str">
            <v>ｍ</v>
          </cell>
          <cell r="H707">
            <v>2602</v>
          </cell>
          <cell r="J707">
            <v>2643</v>
          </cell>
          <cell r="L707">
            <v>2643</v>
          </cell>
          <cell r="N707">
            <v>2562</v>
          </cell>
          <cell r="P707">
            <v>2501</v>
          </cell>
          <cell r="R707">
            <v>2602</v>
          </cell>
          <cell r="T707">
            <v>2602</v>
          </cell>
          <cell r="V707">
            <v>2643</v>
          </cell>
          <cell r="X707">
            <v>2562</v>
          </cell>
          <cell r="Z707">
            <v>2643</v>
          </cell>
          <cell r="AD707">
            <v>0.11700000000000001</v>
          </cell>
        </row>
        <row r="708">
          <cell r="E708" t="str">
            <v>CV 325sq-1C</v>
          </cell>
          <cell r="F708" t="str">
            <v>ｍ</v>
          </cell>
          <cell r="H708">
            <v>3364</v>
          </cell>
          <cell r="J708">
            <v>3416</v>
          </cell>
          <cell r="L708">
            <v>3416</v>
          </cell>
          <cell r="N708">
            <v>3311</v>
          </cell>
          <cell r="P708">
            <v>3232</v>
          </cell>
          <cell r="R708">
            <v>3364</v>
          </cell>
          <cell r="T708">
            <v>3364</v>
          </cell>
          <cell r="V708">
            <v>3416</v>
          </cell>
          <cell r="X708">
            <v>3311</v>
          </cell>
          <cell r="Z708">
            <v>3416</v>
          </cell>
          <cell r="AD708">
            <v>0.14899999999999999</v>
          </cell>
        </row>
        <row r="709">
          <cell r="E709" t="str">
            <v>CV 2sq-2C</v>
          </cell>
          <cell r="F709" t="str">
            <v>ｍ</v>
          </cell>
          <cell r="H709">
            <v>90.2</v>
          </cell>
          <cell r="J709">
            <v>91.7</v>
          </cell>
          <cell r="L709">
            <v>91.7</v>
          </cell>
          <cell r="N709">
            <v>88.8</v>
          </cell>
          <cell r="P709">
            <v>86.7</v>
          </cell>
          <cell r="R709">
            <v>90.2</v>
          </cell>
          <cell r="T709">
            <v>90.2</v>
          </cell>
          <cell r="V709">
            <v>91.7</v>
          </cell>
          <cell r="X709">
            <v>88.8</v>
          </cell>
          <cell r="Z709">
            <v>91.7</v>
          </cell>
          <cell r="AD709">
            <v>1.2999999999999999E-2</v>
          </cell>
        </row>
        <row r="710">
          <cell r="E710" t="str">
            <v>CV 3.5sq-2C</v>
          </cell>
          <cell r="F710" t="str">
            <v>ｍ</v>
          </cell>
          <cell r="H710">
            <v>128</v>
          </cell>
          <cell r="J710">
            <v>130</v>
          </cell>
          <cell r="L710">
            <v>130</v>
          </cell>
          <cell r="N710">
            <v>126</v>
          </cell>
          <cell r="P710">
            <v>123</v>
          </cell>
          <cell r="R710">
            <v>128</v>
          </cell>
          <cell r="T710">
            <v>128</v>
          </cell>
          <cell r="V710">
            <v>130</v>
          </cell>
          <cell r="X710">
            <v>126</v>
          </cell>
          <cell r="Z710">
            <v>130</v>
          </cell>
          <cell r="AD710">
            <v>1.7000000000000001E-2</v>
          </cell>
        </row>
        <row r="711">
          <cell r="E711" t="str">
            <v>CV 5.5sq-2C</v>
          </cell>
          <cell r="F711" t="str">
            <v>ｍ</v>
          </cell>
          <cell r="H711">
            <v>175</v>
          </cell>
          <cell r="J711">
            <v>178</v>
          </cell>
          <cell r="L711">
            <v>178</v>
          </cell>
          <cell r="N711">
            <v>173</v>
          </cell>
          <cell r="P711">
            <v>169</v>
          </cell>
          <cell r="R711">
            <v>175</v>
          </cell>
          <cell r="T711">
            <v>175</v>
          </cell>
          <cell r="V711">
            <v>178</v>
          </cell>
          <cell r="X711">
            <v>173</v>
          </cell>
          <cell r="Z711">
            <v>178</v>
          </cell>
          <cell r="AD711">
            <v>2.1000000000000001E-2</v>
          </cell>
        </row>
        <row r="712">
          <cell r="E712" t="str">
            <v>CV 8sq-2C</v>
          </cell>
          <cell r="F712" t="str">
            <v>ｍ</v>
          </cell>
          <cell r="H712">
            <v>232</v>
          </cell>
          <cell r="J712">
            <v>235</v>
          </cell>
          <cell r="L712">
            <v>235</v>
          </cell>
          <cell r="N712">
            <v>228</v>
          </cell>
          <cell r="P712">
            <v>223</v>
          </cell>
          <cell r="R712">
            <v>232</v>
          </cell>
          <cell r="T712">
            <v>232</v>
          </cell>
          <cell r="V712">
            <v>235</v>
          </cell>
          <cell r="X712">
            <v>228</v>
          </cell>
          <cell r="Z712">
            <v>235</v>
          </cell>
          <cell r="AD712">
            <v>2.3E-2</v>
          </cell>
        </row>
        <row r="713">
          <cell r="E713" t="str">
            <v>CV 14sq-2C</v>
          </cell>
          <cell r="F713" t="str">
            <v>ｍ</v>
          </cell>
          <cell r="H713">
            <v>355</v>
          </cell>
          <cell r="J713">
            <v>360</v>
          </cell>
          <cell r="L713">
            <v>360</v>
          </cell>
          <cell r="N713">
            <v>349</v>
          </cell>
          <cell r="P713">
            <v>341</v>
          </cell>
          <cell r="R713">
            <v>355</v>
          </cell>
          <cell r="T713">
            <v>355</v>
          </cell>
          <cell r="V713">
            <v>360</v>
          </cell>
          <cell r="X713">
            <v>349</v>
          </cell>
          <cell r="Z713">
            <v>360</v>
          </cell>
          <cell r="AD713">
            <v>2.9000000000000001E-2</v>
          </cell>
        </row>
        <row r="714">
          <cell r="E714" t="str">
            <v>CV 22sq-2C</v>
          </cell>
          <cell r="F714" t="str">
            <v>ｍ</v>
          </cell>
          <cell r="H714">
            <v>529</v>
          </cell>
          <cell r="J714">
            <v>538</v>
          </cell>
          <cell r="L714">
            <v>538</v>
          </cell>
          <cell r="N714">
            <v>521</v>
          </cell>
          <cell r="P714">
            <v>509</v>
          </cell>
          <cell r="R714">
            <v>529</v>
          </cell>
          <cell r="T714">
            <v>529</v>
          </cell>
          <cell r="V714">
            <v>538</v>
          </cell>
          <cell r="X714">
            <v>521</v>
          </cell>
          <cell r="Z714">
            <v>538</v>
          </cell>
          <cell r="AD714">
            <v>3.6999999999999998E-2</v>
          </cell>
        </row>
        <row r="715">
          <cell r="E715" t="str">
            <v>CV 38sq-2C</v>
          </cell>
          <cell r="F715" t="str">
            <v>ｍ</v>
          </cell>
          <cell r="H715">
            <v>857</v>
          </cell>
          <cell r="J715">
            <v>870</v>
          </cell>
          <cell r="L715">
            <v>870</v>
          </cell>
          <cell r="N715">
            <v>944</v>
          </cell>
          <cell r="P715">
            <v>823</v>
          </cell>
          <cell r="R715">
            <v>857</v>
          </cell>
          <cell r="T715">
            <v>857</v>
          </cell>
          <cell r="V715">
            <v>870</v>
          </cell>
          <cell r="X715">
            <v>844</v>
          </cell>
          <cell r="Z715">
            <v>870</v>
          </cell>
          <cell r="AD715">
            <v>0.05</v>
          </cell>
        </row>
        <row r="716">
          <cell r="E716" t="str">
            <v>CV 60sq-2C</v>
          </cell>
          <cell r="F716" t="str">
            <v>ｍ</v>
          </cell>
          <cell r="H716">
            <v>1338</v>
          </cell>
          <cell r="J716">
            <v>1359</v>
          </cell>
          <cell r="L716">
            <v>1359</v>
          </cell>
          <cell r="N716">
            <v>1317</v>
          </cell>
          <cell r="P716">
            <v>1285</v>
          </cell>
          <cell r="R716">
            <v>1338</v>
          </cell>
          <cell r="T716">
            <v>1338</v>
          </cell>
          <cell r="V716">
            <v>1359</v>
          </cell>
          <cell r="X716">
            <v>1317</v>
          </cell>
          <cell r="Z716">
            <v>1359</v>
          </cell>
          <cell r="AD716">
            <v>6.5000000000000002E-2</v>
          </cell>
        </row>
        <row r="717">
          <cell r="E717" t="str">
            <v>CV 100sq-2C</v>
          </cell>
          <cell r="F717" t="str">
            <v>ｍ</v>
          </cell>
          <cell r="H717">
            <v>2208</v>
          </cell>
          <cell r="J717">
            <v>2243</v>
          </cell>
          <cell r="L717">
            <v>2243</v>
          </cell>
          <cell r="N717">
            <v>2174</v>
          </cell>
          <cell r="P717">
            <v>2122</v>
          </cell>
          <cell r="R717">
            <v>2208</v>
          </cell>
          <cell r="T717">
            <v>2208</v>
          </cell>
          <cell r="V717">
            <v>2243</v>
          </cell>
          <cell r="X717">
            <v>2174</v>
          </cell>
          <cell r="Z717">
            <v>2243</v>
          </cell>
          <cell r="AD717">
            <v>0.09</v>
          </cell>
        </row>
        <row r="718">
          <cell r="E718" t="str">
            <v>CV 150sq-2C</v>
          </cell>
          <cell r="F718" t="str">
            <v>ｍ</v>
          </cell>
          <cell r="H718">
            <v>3294</v>
          </cell>
          <cell r="J718">
            <v>3346</v>
          </cell>
          <cell r="L718">
            <v>3346</v>
          </cell>
          <cell r="N718">
            <v>3243</v>
          </cell>
          <cell r="P718">
            <v>3165</v>
          </cell>
          <cell r="R718">
            <v>3294</v>
          </cell>
          <cell r="T718">
            <v>3294</v>
          </cell>
          <cell r="V718">
            <v>3346</v>
          </cell>
          <cell r="X718">
            <v>3243</v>
          </cell>
          <cell r="Z718">
            <v>3346</v>
          </cell>
          <cell r="AD718">
            <v>0.11</v>
          </cell>
        </row>
        <row r="719">
          <cell r="E719" t="str">
            <v>CV 200sq-2C</v>
          </cell>
          <cell r="F719" t="str">
            <v>ｍ</v>
          </cell>
          <cell r="H719">
            <v>4428</v>
          </cell>
          <cell r="J719">
            <v>4497</v>
          </cell>
          <cell r="L719">
            <v>4497</v>
          </cell>
          <cell r="N719">
            <v>4358</v>
          </cell>
          <cell r="P719">
            <v>4255</v>
          </cell>
          <cell r="R719">
            <v>4428</v>
          </cell>
          <cell r="T719">
            <v>4428</v>
          </cell>
          <cell r="V719">
            <v>4497</v>
          </cell>
          <cell r="X719">
            <v>4358</v>
          </cell>
          <cell r="Z719">
            <v>4497</v>
          </cell>
          <cell r="AD719">
            <v>0.13600000000000001</v>
          </cell>
        </row>
        <row r="720">
          <cell r="E720" t="str">
            <v>CV 250sq-2C</v>
          </cell>
          <cell r="F720" t="str">
            <v>ｍ</v>
          </cell>
          <cell r="H720">
            <v>6132</v>
          </cell>
          <cell r="J720">
            <v>6228</v>
          </cell>
          <cell r="L720">
            <v>6228</v>
          </cell>
          <cell r="N720">
            <v>6036</v>
          </cell>
          <cell r="P720">
            <v>5892</v>
          </cell>
          <cell r="R720">
            <v>6132</v>
          </cell>
          <cell r="T720">
            <v>6132</v>
          </cell>
          <cell r="V720">
            <v>6228</v>
          </cell>
          <cell r="X720">
            <v>6036</v>
          </cell>
          <cell r="Z720">
            <v>6228</v>
          </cell>
          <cell r="AD720">
            <v>0.157</v>
          </cell>
        </row>
        <row r="721">
          <cell r="E721" t="str">
            <v>CV 325sq-2C</v>
          </cell>
          <cell r="F721" t="str">
            <v>ｍ</v>
          </cell>
          <cell r="H721">
            <v>7827</v>
          </cell>
          <cell r="J721">
            <v>7949</v>
          </cell>
          <cell r="L721">
            <v>7949</v>
          </cell>
          <cell r="N721">
            <v>7704</v>
          </cell>
          <cell r="P721">
            <v>7521</v>
          </cell>
          <cell r="R721">
            <v>7827</v>
          </cell>
          <cell r="T721">
            <v>7827</v>
          </cell>
          <cell r="V721">
            <v>7949</v>
          </cell>
          <cell r="X721">
            <v>7704</v>
          </cell>
          <cell r="Z721">
            <v>7949</v>
          </cell>
          <cell r="AD721">
            <v>0.19800000000000001</v>
          </cell>
        </row>
        <row r="722">
          <cell r="E722" t="str">
            <v>CV  2sq-3C</v>
          </cell>
          <cell r="F722" t="str">
            <v>ｍ</v>
          </cell>
          <cell r="H722">
            <v>116</v>
          </cell>
          <cell r="J722">
            <v>118</v>
          </cell>
          <cell r="L722">
            <v>118</v>
          </cell>
          <cell r="N722">
            <v>115</v>
          </cell>
          <cell r="P722">
            <v>112</v>
          </cell>
          <cell r="R722">
            <v>116</v>
          </cell>
          <cell r="T722">
            <v>116</v>
          </cell>
          <cell r="V722">
            <v>118</v>
          </cell>
          <cell r="X722">
            <v>115</v>
          </cell>
          <cell r="Z722">
            <v>118</v>
          </cell>
          <cell r="AD722">
            <v>1.7000000000000001E-2</v>
          </cell>
        </row>
        <row r="723">
          <cell r="E723" t="str">
            <v>CV3.5sq-3C</v>
          </cell>
          <cell r="F723" t="str">
            <v>ｍ</v>
          </cell>
          <cell r="H723">
            <v>170</v>
          </cell>
          <cell r="J723">
            <v>173</v>
          </cell>
          <cell r="L723">
            <v>173</v>
          </cell>
          <cell r="N723">
            <v>168</v>
          </cell>
          <cell r="P723">
            <v>164</v>
          </cell>
          <cell r="R723">
            <v>170</v>
          </cell>
          <cell r="T723">
            <v>170</v>
          </cell>
          <cell r="V723">
            <v>173</v>
          </cell>
          <cell r="X723">
            <v>168</v>
          </cell>
          <cell r="Z723">
            <v>173</v>
          </cell>
          <cell r="AD723">
            <v>2.1000000000000001E-2</v>
          </cell>
        </row>
        <row r="724">
          <cell r="E724" t="str">
            <v>CV5.5sq-3C</v>
          </cell>
          <cell r="F724" t="str">
            <v>ｍ</v>
          </cell>
          <cell r="H724">
            <v>239</v>
          </cell>
          <cell r="J724">
            <v>243</v>
          </cell>
          <cell r="L724">
            <v>243</v>
          </cell>
          <cell r="N724">
            <v>236</v>
          </cell>
          <cell r="P724">
            <v>230</v>
          </cell>
          <cell r="R724">
            <v>239</v>
          </cell>
          <cell r="T724">
            <v>239</v>
          </cell>
          <cell r="V724">
            <v>243</v>
          </cell>
          <cell r="X724">
            <v>236</v>
          </cell>
          <cell r="Z724">
            <v>243</v>
          </cell>
          <cell r="AD724">
            <v>2.5999999999999999E-2</v>
          </cell>
        </row>
        <row r="725">
          <cell r="E725" t="str">
            <v>CV  8sq-3C</v>
          </cell>
          <cell r="F725" t="str">
            <v>ｍ</v>
          </cell>
          <cell r="H725">
            <v>319</v>
          </cell>
          <cell r="J725">
            <v>324</v>
          </cell>
          <cell r="L725">
            <v>324</v>
          </cell>
          <cell r="N725">
            <v>314</v>
          </cell>
          <cell r="P725">
            <v>307</v>
          </cell>
          <cell r="R725">
            <v>319</v>
          </cell>
          <cell r="T725">
            <v>319</v>
          </cell>
          <cell r="V725">
            <v>324</v>
          </cell>
          <cell r="X725">
            <v>314</v>
          </cell>
          <cell r="Z725">
            <v>324</v>
          </cell>
          <cell r="AD725">
            <v>2.9000000000000001E-2</v>
          </cell>
        </row>
        <row r="726">
          <cell r="E726" t="str">
            <v>CV 14sq-3C</v>
          </cell>
          <cell r="F726" t="str">
            <v>ｍ</v>
          </cell>
          <cell r="H726">
            <v>500</v>
          </cell>
          <cell r="J726">
            <v>508</v>
          </cell>
          <cell r="L726">
            <v>508</v>
          </cell>
          <cell r="N726">
            <v>492</v>
          </cell>
          <cell r="P726">
            <v>480</v>
          </cell>
          <cell r="R726">
            <v>500</v>
          </cell>
          <cell r="T726">
            <v>500</v>
          </cell>
          <cell r="V726">
            <v>508</v>
          </cell>
          <cell r="X726">
            <v>492</v>
          </cell>
          <cell r="Z726">
            <v>508</v>
          </cell>
          <cell r="AD726">
            <v>3.6999999999999998E-2</v>
          </cell>
        </row>
        <row r="727">
          <cell r="E727" t="str">
            <v>CV 22sq-3C</v>
          </cell>
          <cell r="F727" t="str">
            <v>ｍ</v>
          </cell>
          <cell r="H727">
            <v>754</v>
          </cell>
          <cell r="J727">
            <v>766</v>
          </cell>
          <cell r="L727">
            <v>766</v>
          </cell>
          <cell r="N727">
            <v>742</v>
          </cell>
          <cell r="P727">
            <v>724</v>
          </cell>
          <cell r="R727">
            <v>754</v>
          </cell>
          <cell r="T727">
            <v>754</v>
          </cell>
          <cell r="V727">
            <v>766</v>
          </cell>
          <cell r="X727">
            <v>742</v>
          </cell>
          <cell r="Z727">
            <v>766</v>
          </cell>
          <cell r="AD727">
            <v>4.7E-2</v>
          </cell>
        </row>
        <row r="728">
          <cell r="E728" t="str">
            <v>CV 38sq-3C</v>
          </cell>
          <cell r="F728" t="str">
            <v>ｍ</v>
          </cell>
          <cell r="H728">
            <v>1246</v>
          </cell>
          <cell r="J728">
            <v>1266</v>
          </cell>
          <cell r="L728">
            <v>1266</v>
          </cell>
          <cell r="N728">
            <v>1227</v>
          </cell>
          <cell r="P728">
            <v>1197</v>
          </cell>
          <cell r="R728">
            <v>1246</v>
          </cell>
          <cell r="T728">
            <v>1246</v>
          </cell>
          <cell r="V728">
            <v>1266</v>
          </cell>
          <cell r="X728">
            <v>1227</v>
          </cell>
          <cell r="Z728">
            <v>1266</v>
          </cell>
          <cell r="AD728">
            <v>6.2E-2</v>
          </cell>
        </row>
        <row r="729">
          <cell r="E729" t="str">
            <v>CV 60sq-3C</v>
          </cell>
          <cell r="F729" t="str">
            <v>ｍ</v>
          </cell>
          <cell r="H729">
            <v>1932</v>
          </cell>
          <cell r="J729">
            <v>1962</v>
          </cell>
          <cell r="L729">
            <v>1962</v>
          </cell>
          <cell r="N729">
            <v>1902</v>
          </cell>
          <cell r="P729">
            <v>1857</v>
          </cell>
          <cell r="R729">
            <v>1932</v>
          </cell>
          <cell r="T729">
            <v>1932</v>
          </cell>
          <cell r="V729">
            <v>1962</v>
          </cell>
          <cell r="X729">
            <v>1902</v>
          </cell>
          <cell r="Z729">
            <v>1962</v>
          </cell>
          <cell r="AD729">
            <v>8.2000000000000003E-2</v>
          </cell>
        </row>
        <row r="730">
          <cell r="E730" t="str">
            <v>CV100sq-3C</v>
          </cell>
          <cell r="F730" t="str">
            <v>ｍ</v>
          </cell>
          <cell r="H730">
            <v>3239</v>
          </cell>
          <cell r="J730">
            <v>3290</v>
          </cell>
          <cell r="L730">
            <v>3290</v>
          </cell>
          <cell r="N730">
            <v>3188</v>
          </cell>
          <cell r="P730">
            <v>3113</v>
          </cell>
          <cell r="R730">
            <v>3239</v>
          </cell>
          <cell r="T730">
            <v>3239</v>
          </cell>
          <cell r="V730">
            <v>3290</v>
          </cell>
          <cell r="X730">
            <v>3188</v>
          </cell>
          <cell r="Z730">
            <v>3290</v>
          </cell>
          <cell r="AD730">
            <v>0.112</v>
          </cell>
        </row>
        <row r="731">
          <cell r="E731" t="str">
            <v>CV150sq-3C</v>
          </cell>
          <cell r="F731" t="str">
            <v>ｍ</v>
          </cell>
          <cell r="H731">
            <v>4794</v>
          </cell>
          <cell r="J731">
            <v>4869</v>
          </cell>
          <cell r="L731">
            <v>4869</v>
          </cell>
          <cell r="N731">
            <v>4719</v>
          </cell>
          <cell r="P731">
            <v>4606</v>
          </cell>
          <cell r="R731">
            <v>4794</v>
          </cell>
          <cell r="T731">
            <v>4794</v>
          </cell>
          <cell r="V731">
            <v>4869</v>
          </cell>
          <cell r="X731">
            <v>4719</v>
          </cell>
          <cell r="Z731">
            <v>4869</v>
          </cell>
          <cell r="AD731">
            <v>0.13700000000000001</v>
          </cell>
        </row>
        <row r="732">
          <cell r="E732" t="str">
            <v>CV200sq-3C</v>
          </cell>
          <cell r="F732" t="str">
            <v>ｍ</v>
          </cell>
          <cell r="H732">
            <v>6427</v>
          </cell>
          <cell r="J732">
            <v>6527</v>
          </cell>
          <cell r="L732">
            <v>6527</v>
          </cell>
          <cell r="N732">
            <v>6326</v>
          </cell>
          <cell r="P732">
            <v>6176</v>
          </cell>
          <cell r="R732">
            <v>6427</v>
          </cell>
          <cell r="T732">
            <v>6427</v>
          </cell>
          <cell r="V732">
            <v>6527</v>
          </cell>
          <cell r="X732">
            <v>6326</v>
          </cell>
          <cell r="Z732">
            <v>6527</v>
          </cell>
          <cell r="AD732">
            <v>0.17</v>
          </cell>
        </row>
        <row r="733">
          <cell r="E733" t="str">
            <v>CV250sq-3C</v>
          </cell>
          <cell r="F733" t="str">
            <v>ｍ</v>
          </cell>
          <cell r="H733">
            <v>8076</v>
          </cell>
          <cell r="J733">
            <v>8202</v>
          </cell>
          <cell r="L733">
            <v>8202</v>
          </cell>
          <cell r="N733">
            <v>7950</v>
          </cell>
          <cell r="P733">
            <v>7761</v>
          </cell>
          <cell r="R733">
            <v>8076</v>
          </cell>
          <cell r="T733">
            <v>8076</v>
          </cell>
          <cell r="V733">
            <v>8202</v>
          </cell>
          <cell r="X733">
            <v>7950</v>
          </cell>
          <cell r="Z733">
            <v>8202</v>
          </cell>
          <cell r="AD733">
            <v>0.19600000000000001</v>
          </cell>
        </row>
        <row r="734">
          <cell r="E734" t="str">
            <v>CV325sq-3C</v>
          </cell>
          <cell r="F734" t="str">
            <v>ｍ</v>
          </cell>
          <cell r="H734">
            <v>11469</v>
          </cell>
          <cell r="J734">
            <v>11648</v>
          </cell>
          <cell r="L734">
            <v>11648</v>
          </cell>
          <cell r="N734">
            <v>11290</v>
          </cell>
          <cell r="P734">
            <v>11021</v>
          </cell>
          <cell r="R734">
            <v>11469</v>
          </cell>
          <cell r="T734">
            <v>11469</v>
          </cell>
          <cell r="V734">
            <v>11648</v>
          </cell>
          <cell r="X734">
            <v>11290</v>
          </cell>
          <cell r="Z734">
            <v>11648</v>
          </cell>
          <cell r="AD734">
            <v>0.248</v>
          </cell>
        </row>
        <row r="735">
          <cell r="E735" t="str">
            <v>CV 2sq-4C</v>
          </cell>
          <cell r="F735" t="str">
            <v>ｍ</v>
          </cell>
          <cell r="H735">
            <v>142</v>
          </cell>
          <cell r="J735">
            <v>144</v>
          </cell>
          <cell r="L735">
            <v>144</v>
          </cell>
          <cell r="N735">
            <v>142</v>
          </cell>
          <cell r="P735">
            <v>137</v>
          </cell>
          <cell r="R735">
            <v>142</v>
          </cell>
          <cell r="T735">
            <v>142</v>
          </cell>
          <cell r="V735">
            <v>144</v>
          </cell>
          <cell r="X735">
            <v>140</v>
          </cell>
          <cell r="Z735">
            <v>144</v>
          </cell>
          <cell r="AD735">
            <v>0.02</v>
          </cell>
        </row>
        <row r="736">
          <cell r="E736" t="str">
            <v>CV 3.5sq-4C</v>
          </cell>
          <cell r="F736" t="str">
            <v>ｍ</v>
          </cell>
          <cell r="H736">
            <v>217</v>
          </cell>
          <cell r="J736">
            <v>220</v>
          </cell>
          <cell r="L736">
            <v>220</v>
          </cell>
          <cell r="N736">
            <v>217</v>
          </cell>
          <cell r="P736">
            <v>208</v>
          </cell>
          <cell r="R736">
            <v>217</v>
          </cell>
          <cell r="T736">
            <v>217</v>
          </cell>
          <cell r="V736">
            <v>220</v>
          </cell>
          <cell r="X736">
            <v>214</v>
          </cell>
          <cell r="Z736">
            <v>220</v>
          </cell>
          <cell r="AD736">
            <v>2.4E-2</v>
          </cell>
        </row>
        <row r="737">
          <cell r="E737" t="str">
            <v>CV 5.5sq-4C</v>
          </cell>
          <cell r="F737" t="str">
            <v>ｍ</v>
          </cell>
          <cell r="H737">
            <v>308</v>
          </cell>
          <cell r="J737">
            <v>313</v>
          </cell>
          <cell r="L737">
            <v>313</v>
          </cell>
          <cell r="N737">
            <v>308</v>
          </cell>
          <cell r="P737">
            <v>296</v>
          </cell>
          <cell r="R737">
            <v>308</v>
          </cell>
          <cell r="T737">
            <v>308</v>
          </cell>
          <cell r="V737">
            <v>313</v>
          </cell>
          <cell r="X737">
            <v>304</v>
          </cell>
          <cell r="Z737">
            <v>313</v>
          </cell>
          <cell r="AD737">
            <v>0.03</v>
          </cell>
        </row>
        <row r="738">
          <cell r="E738" t="str">
            <v>CV 8sq-4C</v>
          </cell>
          <cell r="F738" t="str">
            <v>ｍ</v>
          </cell>
          <cell r="H738">
            <v>421</v>
          </cell>
          <cell r="J738">
            <v>428</v>
          </cell>
          <cell r="L738">
            <v>428</v>
          </cell>
          <cell r="N738">
            <v>421</v>
          </cell>
          <cell r="P738">
            <v>405</v>
          </cell>
          <cell r="R738">
            <v>421</v>
          </cell>
          <cell r="T738">
            <v>421</v>
          </cell>
          <cell r="V738">
            <v>428</v>
          </cell>
          <cell r="X738">
            <v>415</v>
          </cell>
          <cell r="Z738">
            <v>428</v>
          </cell>
          <cell r="AD738">
            <v>3.5000000000000003E-2</v>
          </cell>
        </row>
        <row r="739">
          <cell r="E739" t="str">
            <v>CV 14sq-4C</v>
          </cell>
          <cell r="F739" t="str">
            <v>ｍ</v>
          </cell>
          <cell r="H739">
            <v>657</v>
          </cell>
          <cell r="J739">
            <v>668</v>
          </cell>
          <cell r="L739">
            <v>668</v>
          </cell>
          <cell r="N739">
            <v>657</v>
          </cell>
          <cell r="P739">
            <v>632</v>
          </cell>
          <cell r="R739">
            <v>657</v>
          </cell>
          <cell r="T739">
            <v>657</v>
          </cell>
          <cell r="V739">
            <v>668</v>
          </cell>
          <cell r="X739">
            <v>647</v>
          </cell>
          <cell r="Z739">
            <v>668</v>
          </cell>
          <cell r="AD739">
            <v>4.2999999999999997E-2</v>
          </cell>
        </row>
        <row r="740">
          <cell r="E740" t="str">
            <v>CV 22sq-4C</v>
          </cell>
          <cell r="F740" t="str">
            <v>ｍ</v>
          </cell>
          <cell r="H740">
            <v>1007</v>
          </cell>
          <cell r="J740">
            <v>1022</v>
          </cell>
          <cell r="L740">
            <v>1022</v>
          </cell>
          <cell r="N740">
            <v>1007</v>
          </cell>
          <cell r="P740">
            <v>967</v>
          </cell>
          <cell r="R740">
            <v>1007</v>
          </cell>
          <cell r="T740">
            <v>1007</v>
          </cell>
          <cell r="V740">
            <v>1022</v>
          </cell>
          <cell r="X740">
            <v>961</v>
          </cell>
          <cell r="Z740">
            <v>1022</v>
          </cell>
          <cell r="AD740">
            <v>5.6000000000000001E-2</v>
          </cell>
        </row>
        <row r="741">
          <cell r="E741" t="str">
            <v>CV 38sq-4C</v>
          </cell>
          <cell r="F741" t="str">
            <v>ｍ</v>
          </cell>
          <cell r="H741">
            <v>1659</v>
          </cell>
          <cell r="J741">
            <v>1685</v>
          </cell>
          <cell r="L741">
            <v>1685</v>
          </cell>
          <cell r="N741">
            <v>1659</v>
          </cell>
          <cell r="P741">
            <v>1594</v>
          </cell>
          <cell r="R741">
            <v>1659</v>
          </cell>
          <cell r="T741">
            <v>1659</v>
          </cell>
          <cell r="V741">
            <v>1685</v>
          </cell>
          <cell r="X741">
            <v>1633</v>
          </cell>
          <cell r="Z741">
            <v>1685</v>
          </cell>
          <cell r="AD741">
            <v>7.3999999999999996E-2</v>
          </cell>
        </row>
        <row r="742">
          <cell r="E742" t="str">
            <v>CV 60sq-4C</v>
          </cell>
          <cell r="F742" t="str">
            <v>ｍ</v>
          </cell>
          <cell r="H742">
            <v>2604</v>
          </cell>
          <cell r="J742">
            <v>2645</v>
          </cell>
          <cell r="L742">
            <v>2645</v>
          </cell>
          <cell r="N742">
            <v>2604</v>
          </cell>
          <cell r="P742">
            <v>2502</v>
          </cell>
          <cell r="R742">
            <v>2604</v>
          </cell>
          <cell r="T742">
            <v>2604</v>
          </cell>
          <cell r="V742">
            <v>2645</v>
          </cell>
          <cell r="X742">
            <v>2563</v>
          </cell>
          <cell r="Z742">
            <v>2645</v>
          </cell>
          <cell r="AD742">
            <v>9.8000000000000004E-2</v>
          </cell>
        </row>
        <row r="743">
          <cell r="E743" t="str">
            <v>CV 100sq-4C</v>
          </cell>
          <cell r="F743" t="str">
            <v>ｍ</v>
          </cell>
          <cell r="H743">
            <v>4330</v>
          </cell>
          <cell r="J743">
            <v>4398</v>
          </cell>
          <cell r="L743">
            <v>4398</v>
          </cell>
          <cell r="N743">
            <v>4330</v>
          </cell>
          <cell r="P743">
            <v>4161</v>
          </cell>
          <cell r="R743">
            <v>4330</v>
          </cell>
          <cell r="T743">
            <v>4330</v>
          </cell>
          <cell r="V743">
            <v>4398</v>
          </cell>
          <cell r="X743">
            <v>4263</v>
          </cell>
          <cell r="Z743">
            <v>4398</v>
          </cell>
          <cell r="AD743">
            <v>0.13400000000000001</v>
          </cell>
        </row>
        <row r="744">
          <cell r="E744" t="str">
            <v>CV 150sq-4C</v>
          </cell>
          <cell r="F744" t="str">
            <v>ｍ</v>
          </cell>
          <cell r="H744">
            <v>6401</v>
          </cell>
          <cell r="J744">
            <v>6501</v>
          </cell>
          <cell r="L744">
            <v>6501</v>
          </cell>
          <cell r="N744">
            <v>6401</v>
          </cell>
          <cell r="P744">
            <v>6151</v>
          </cell>
          <cell r="R744">
            <v>6401</v>
          </cell>
          <cell r="T744">
            <v>6401</v>
          </cell>
          <cell r="V744">
            <v>6501</v>
          </cell>
          <cell r="X744">
            <v>6301</v>
          </cell>
          <cell r="Z744">
            <v>6501</v>
          </cell>
          <cell r="AD744">
            <v>0.16500000000000001</v>
          </cell>
        </row>
        <row r="745">
          <cell r="E745" t="str">
            <v>CV 200sq-4C</v>
          </cell>
          <cell r="F745" t="str">
            <v>ｍ</v>
          </cell>
          <cell r="H745">
            <v>9081</v>
          </cell>
          <cell r="J745">
            <v>9223</v>
          </cell>
          <cell r="L745">
            <v>9223</v>
          </cell>
          <cell r="N745">
            <v>9081</v>
          </cell>
          <cell r="P745">
            <v>6726</v>
          </cell>
          <cell r="R745">
            <v>9081</v>
          </cell>
          <cell r="T745">
            <v>9081</v>
          </cell>
          <cell r="V745">
            <v>9223</v>
          </cell>
          <cell r="X745">
            <v>8939</v>
          </cell>
          <cell r="Z745">
            <v>9223</v>
          </cell>
          <cell r="AD745">
            <v>0.20399999999999999</v>
          </cell>
        </row>
        <row r="746">
          <cell r="E746" t="str">
            <v>CV 250sq-4C</v>
          </cell>
          <cell r="F746" t="str">
            <v>ｍ</v>
          </cell>
          <cell r="H746">
            <v>11537</v>
          </cell>
          <cell r="J746">
            <v>11717</v>
          </cell>
          <cell r="L746">
            <v>11717</v>
          </cell>
          <cell r="N746">
            <v>11537</v>
          </cell>
          <cell r="P746">
            <v>11066</v>
          </cell>
          <cell r="R746">
            <v>11537</v>
          </cell>
          <cell r="T746">
            <v>11537</v>
          </cell>
          <cell r="V746">
            <v>11717</v>
          </cell>
          <cell r="X746">
            <v>11356</v>
          </cell>
          <cell r="Z746">
            <v>11717</v>
          </cell>
          <cell r="AD746">
            <v>0.23499999999999999</v>
          </cell>
        </row>
        <row r="747">
          <cell r="E747" t="str">
            <v>CV 325sq-4C</v>
          </cell>
          <cell r="F747" t="str">
            <v>ｍ</v>
          </cell>
          <cell r="H747">
            <v>14927</v>
          </cell>
          <cell r="J747">
            <v>15160</v>
          </cell>
          <cell r="L747">
            <v>15160</v>
          </cell>
          <cell r="N747">
            <v>14927</v>
          </cell>
          <cell r="P747">
            <v>14344</v>
          </cell>
          <cell r="R747">
            <v>14927</v>
          </cell>
          <cell r="T747">
            <v>14927</v>
          </cell>
          <cell r="V747">
            <v>15160</v>
          </cell>
          <cell r="X747">
            <v>14693</v>
          </cell>
          <cell r="Z747">
            <v>15160</v>
          </cell>
          <cell r="AD747">
            <v>0.29699999999999999</v>
          </cell>
        </row>
        <row r="748">
          <cell r="E748" t="str">
            <v>CE 2sq-1C</v>
          </cell>
          <cell r="F748" t="str">
            <v>ｍ</v>
          </cell>
          <cell r="H748">
            <v>61.8</v>
          </cell>
          <cell r="J748">
            <v>62.7</v>
          </cell>
          <cell r="L748">
            <v>62.7</v>
          </cell>
          <cell r="N748">
            <v>60.8</v>
          </cell>
          <cell r="P748">
            <v>59.3</v>
          </cell>
          <cell r="R748">
            <v>61.8</v>
          </cell>
          <cell r="T748">
            <v>61.8</v>
          </cell>
          <cell r="V748">
            <v>62.7</v>
          </cell>
          <cell r="X748">
            <v>60.8</v>
          </cell>
          <cell r="Z748">
            <v>62.7</v>
          </cell>
          <cell r="AD748">
            <v>0.01</v>
          </cell>
        </row>
        <row r="749">
          <cell r="E749" t="str">
            <v>CE 3.5sq-1C</v>
          </cell>
          <cell r="F749" t="str">
            <v>ｍ</v>
          </cell>
          <cell r="H749">
            <v>85.1</v>
          </cell>
          <cell r="J749">
            <v>86.5</v>
          </cell>
          <cell r="L749">
            <v>86.5</v>
          </cell>
          <cell r="N749">
            <v>83.8</v>
          </cell>
          <cell r="P749">
            <v>81.8</v>
          </cell>
          <cell r="R749">
            <v>85.1</v>
          </cell>
          <cell r="T749">
            <v>85.1</v>
          </cell>
          <cell r="V749">
            <v>86.5</v>
          </cell>
          <cell r="X749">
            <v>83.8</v>
          </cell>
          <cell r="Z749">
            <v>86.5</v>
          </cell>
          <cell r="AD749">
            <v>1.2E-2</v>
          </cell>
        </row>
        <row r="750">
          <cell r="E750" t="str">
            <v>CE 5.5sq-1C</v>
          </cell>
          <cell r="F750" t="str">
            <v>ｍ</v>
          </cell>
          <cell r="H750">
            <v>106</v>
          </cell>
          <cell r="J750">
            <v>107</v>
          </cell>
          <cell r="L750">
            <v>107</v>
          </cell>
          <cell r="N750">
            <v>104</v>
          </cell>
          <cell r="P750">
            <v>101</v>
          </cell>
          <cell r="R750">
            <v>106</v>
          </cell>
          <cell r="T750">
            <v>106</v>
          </cell>
          <cell r="V750">
            <v>107</v>
          </cell>
          <cell r="X750">
            <v>104</v>
          </cell>
          <cell r="Z750">
            <v>107</v>
          </cell>
          <cell r="AD750">
            <v>1.6E-2</v>
          </cell>
        </row>
        <row r="751">
          <cell r="E751" t="str">
            <v>CE 8sq-1C</v>
          </cell>
          <cell r="F751" t="str">
            <v>ｍ</v>
          </cell>
          <cell r="H751">
            <v>133</v>
          </cell>
          <cell r="J751">
            <v>135</v>
          </cell>
          <cell r="L751">
            <v>135</v>
          </cell>
          <cell r="N751">
            <v>131</v>
          </cell>
          <cell r="P751">
            <v>128</v>
          </cell>
          <cell r="R751">
            <v>133</v>
          </cell>
          <cell r="T751">
            <v>133</v>
          </cell>
          <cell r="V751">
            <v>135</v>
          </cell>
          <cell r="X751">
            <v>131</v>
          </cell>
          <cell r="Z751">
            <v>135</v>
          </cell>
          <cell r="AD751">
            <v>1.7000000000000001E-2</v>
          </cell>
        </row>
        <row r="752">
          <cell r="E752" t="str">
            <v>CE14sq-1C</v>
          </cell>
          <cell r="F752" t="str">
            <v>ｍ</v>
          </cell>
          <cell r="H752">
            <v>198</v>
          </cell>
          <cell r="J752">
            <v>202</v>
          </cell>
          <cell r="L752">
            <v>202</v>
          </cell>
          <cell r="N752">
            <v>195</v>
          </cell>
          <cell r="P752">
            <v>191</v>
          </cell>
          <cell r="R752">
            <v>198</v>
          </cell>
          <cell r="T752">
            <v>198</v>
          </cell>
          <cell r="V752">
            <v>202</v>
          </cell>
          <cell r="X752">
            <v>195</v>
          </cell>
          <cell r="Z752">
            <v>202</v>
          </cell>
          <cell r="AD752">
            <v>2.1999999999999999E-2</v>
          </cell>
        </row>
        <row r="753">
          <cell r="E753" t="str">
            <v>CE22sq-1C</v>
          </cell>
          <cell r="F753" t="str">
            <v>ｍ</v>
          </cell>
          <cell r="H753">
            <v>289</v>
          </cell>
          <cell r="J753">
            <v>293</v>
          </cell>
          <cell r="L753">
            <v>293</v>
          </cell>
          <cell r="N753">
            <v>284</v>
          </cell>
          <cell r="P753">
            <v>277</v>
          </cell>
          <cell r="R753">
            <v>289</v>
          </cell>
          <cell r="T753">
            <v>289</v>
          </cell>
          <cell r="V753">
            <v>293</v>
          </cell>
          <cell r="X753">
            <v>284</v>
          </cell>
          <cell r="Z753">
            <v>293</v>
          </cell>
          <cell r="AD753">
            <v>2.9000000000000001E-2</v>
          </cell>
        </row>
        <row r="754">
          <cell r="E754" t="str">
            <v>CE38sq-1C</v>
          </cell>
          <cell r="F754" t="str">
            <v>ｍ</v>
          </cell>
          <cell r="H754">
            <v>459</v>
          </cell>
          <cell r="J754">
            <v>466</v>
          </cell>
          <cell r="L754">
            <v>466</v>
          </cell>
          <cell r="N754">
            <v>452</v>
          </cell>
          <cell r="P754">
            <v>441</v>
          </cell>
          <cell r="R754">
            <v>459</v>
          </cell>
          <cell r="T754">
            <v>459</v>
          </cell>
          <cell r="V754">
            <v>466</v>
          </cell>
          <cell r="X754">
            <v>452</v>
          </cell>
          <cell r="Z754">
            <v>466</v>
          </cell>
          <cell r="AD754">
            <v>3.6999999999999998E-2</v>
          </cell>
        </row>
        <row r="755">
          <cell r="E755" t="str">
            <v>CE60sq-1C</v>
          </cell>
          <cell r="F755" t="str">
            <v>ｍ</v>
          </cell>
          <cell r="H755">
            <v>693</v>
          </cell>
          <cell r="J755">
            <v>704</v>
          </cell>
          <cell r="L755">
            <v>704</v>
          </cell>
          <cell r="N755">
            <v>682</v>
          </cell>
          <cell r="P755">
            <v>666</v>
          </cell>
          <cell r="R755">
            <v>693</v>
          </cell>
          <cell r="T755">
            <v>693</v>
          </cell>
          <cell r="V755">
            <v>704</v>
          </cell>
          <cell r="X755">
            <v>682</v>
          </cell>
          <cell r="Z755">
            <v>704</v>
          </cell>
          <cell r="AD755">
            <v>4.9000000000000002E-2</v>
          </cell>
        </row>
        <row r="756">
          <cell r="E756" t="str">
            <v>CE100sq-1C</v>
          </cell>
          <cell r="F756" t="str">
            <v>ｍ</v>
          </cell>
          <cell r="H756">
            <v>1148</v>
          </cell>
          <cell r="J756">
            <v>1166</v>
          </cell>
          <cell r="L756">
            <v>1166</v>
          </cell>
          <cell r="N756">
            <v>1130</v>
          </cell>
          <cell r="P756">
            <v>1103</v>
          </cell>
          <cell r="R756">
            <v>1148</v>
          </cell>
          <cell r="T756">
            <v>1148</v>
          </cell>
          <cell r="V756">
            <v>1166</v>
          </cell>
          <cell r="X756">
            <v>1130</v>
          </cell>
          <cell r="Z756">
            <v>1166</v>
          </cell>
          <cell r="AD756">
            <v>6.7000000000000004E-2</v>
          </cell>
        </row>
        <row r="757">
          <cell r="E757" t="str">
            <v>CE150sq-1C</v>
          </cell>
          <cell r="F757" t="str">
            <v>ｍ</v>
          </cell>
          <cell r="H757">
            <v>1688</v>
          </cell>
          <cell r="J757">
            <v>1714</v>
          </cell>
          <cell r="L757">
            <v>1714</v>
          </cell>
          <cell r="N757">
            <v>1661</v>
          </cell>
          <cell r="P757">
            <v>1622</v>
          </cell>
          <cell r="R757">
            <v>1688</v>
          </cell>
          <cell r="T757">
            <v>1688</v>
          </cell>
          <cell r="V757">
            <v>1714</v>
          </cell>
          <cell r="X757">
            <v>1661</v>
          </cell>
          <cell r="Z757">
            <v>1714</v>
          </cell>
          <cell r="AD757">
            <v>8.3000000000000004E-2</v>
          </cell>
        </row>
        <row r="758">
          <cell r="E758" t="str">
            <v>CE200sq-1C</v>
          </cell>
          <cell r="F758" t="str">
            <v>ｍ</v>
          </cell>
          <cell r="H758">
            <v>2234</v>
          </cell>
          <cell r="J758">
            <v>2269</v>
          </cell>
          <cell r="L758">
            <v>2269</v>
          </cell>
          <cell r="N758">
            <v>2199</v>
          </cell>
          <cell r="P758">
            <v>2146</v>
          </cell>
          <cell r="R758">
            <v>2234</v>
          </cell>
          <cell r="T758">
            <v>2234</v>
          </cell>
          <cell r="V758">
            <v>2269</v>
          </cell>
          <cell r="X758">
            <v>2199</v>
          </cell>
          <cell r="Z758">
            <v>2269</v>
          </cell>
          <cell r="AD758">
            <v>0.10199999999999999</v>
          </cell>
        </row>
        <row r="759">
          <cell r="E759" t="str">
            <v>CE250sq-1C</v>
          </cell>
          <cell r="F759" t="str">
            <v>ｍ</v>
          </cell>
          <cell r="H759">
            <v>2794</v>
          </cell>
          <cell r="J759">
            <v>2837</v>
          </cell>
          <cell r="L759">
            <v>2837</v>
          </cell>
          <cell r="N759">
            <v>2750</v>
          </cell>
          <cell r="P759">
            <v>2684</v>
          </cell>
          <cell r="R759">
            <v>2794</v>
          </cell>
          <cell r="T759">
            <v>2794</v>
          </cell>
          <cell r="V759">
            <v>2837</v>
          </cell>
          <cell r="X759">
            <v>2750</v>
          </cell>
          <cell r="Z759">
            <v>2837</v>
          </cell>
          <cell r="AD759">
            <v>0.11700000000000001</v>
          </cell>
        </row>
        <row r="760">
          <cell r="E760" t="str">
            <v>CE325sq-1C</v>
          </cell>
          <cell r="F760" t="str">
            <v>ｍ</v>
          </cell>
          <cell r="H760">
            <v>3592</v>
          </cell>
          <cell r="J760">
            <v>3648</v>
          </cell>
          <cell r="L760">
            <v>3648</v>
          </cell>
          <cell r="N760">
            <v>3536</v>
          </cell>
          <cell r="P760">
            <v>3452</v>
          </cell>
          <cell r="R760">
            <v>3592</v>
          </cell>
          <cell r="T760">
            <v>3592</v>
          </cell>
          <cell r="V760">
            <v>3648</v>
          </cell>
          <cell r="X760">
            <v>3536</v>
          </cell>
          <cell r="Z760">
            <v>3648</v>
          </cell>
          <cell r="AD760">
            <v>0.14899999999999999</v>
          </cell>
        </row>
        <row r="761">
          <cell r="E761" t="str">
            <v>CE 2sq-2C</v>
          </cell>
          <cell r="F761" t="str">
            <v>ｍ</v>
          </cell>
          <cell r="H761">
            <v>131</v>
          </cell>
          <cell r="J761">
            <v>133</v>
          </cell>
          <cell r="L761">
            <v>133</v>
          </cell>
          <cell r="N761">
            <v>129</v>
          </cell>
          <cell r="P761">
            <v>126</v>
          </cell>
          <cell r="R761">
            <v>131</v>
          </cell>
          <cell r="T761">
            <v>131</v>
          </cell>
          <cell r="V761">
            <v>133</v>
          </cell>
          <cell r="X761">
            <v>129</v>
          </cell>
          <cell r="Z761">
            <v>133</v>
          </cell>
          <cell r="AD761">
            <v>1.2999999999999999E-2</v>
          </cell>
        </row>
        <row r="762">
          <cell r="E762" t="str">
            <v>CE 3.5sq-2C</v>
          </cell>
          <cell r="F762" t="str">
            <v>ｍ</v>
          </cell>
          <cell r="H762">
            <v>175</v>
          </cell>
          <cell r="J762">
            <v>178</v>
          </cell>
          <cell r="L762">
            <v>178</v>
          </cell>
          <cell r="N762">
            <v>173</v>
          </cell>
          <cell r="P762">
            <v>169</v>
          </cell>
          <cell r="R762">
            <v>175</v>
          </cell>
          <cell r="T762">
            <v>175</v>
          </cell>
          <cell r="V762">
            <v>178</v>
          </cell>
          <cell r="X762">
            <v>173</v>
          </cell>
          <cell r="Z762">
            <v>178</v>
          </cell>
          <cell r="AD762">
            <v>1.7000000000000001E-2</v>
          </cell>
        </row>
        <row r="763">
          <cell r="E763" t="str">
            <v>CE 5.5sq-2C</v>
          </cell>
          <cell r="F763" t="str">
            <v>ｍ</v>
          </cell>
          <cell r="H763">
            <v>237</v>
          </cell>
          <cell r="J763">
            <v>241</v>
          </cell>
          <cell r="L763">
            <v>241</v>
          </cell>
          <cell r="N763">
            <v>233</v>
          </cell>
          <cell r="P763">
            <v>228</v>
          </cell>
          <cell r="R763">
            <v>237</v>
          </cell>
          <cell r="T763">
            <v>237</v>
          </cell>
          <cell r="V763">
            <v>241</v>
          </cell>
          <cell r="X763">
            <v>233</v>
          </cell>
          <cell r="Z763">
            <v>241</v>
          </cell>
          <cell r="AD763">
            <v>2.1000000000000001E-2</v>
          </cell>
        </row>
        <row r="764">
          <cell r="E764" t="str">
            <v>CE 8sq-2C</v>
          </cell>
          <cell r="F764" t="str">
            <v>ｍ</v>
          </cell>
          <cell r="H764">
            <v>297</v>
          </cell>
          <cell r="J764">
            <v>302</v>
          </cell>
          <cell r="L764">
            <v>302</v>
          </cell>
          <cell r="N764">
            <v>292</v>
          </cell>
          <cell r="P764">
            <v>285</v>
          </cell>
          <cell r="R764">
            <v>297</v>
          </cell>
          <cell r="T764">
            <v>297</v>
          </cell>
          <cell r="V764">
            <v>302</v>
          </cell>
          <cell r="X764">
            <v>292</v>
          </cell>
          <cell r="Z764">
            <v>302</v>
          </cell>
          <cell r="AD764">
            <v>2.3E-2</v>
          </cell>
        </row>
        <row r="765">
          <cell r="E765" t="str">
            <v>CE 14sq-2C</v>
          </cell>
          <cell r="F765" t="str">
            <v>ｍ</v>
          </cell>
          <cell r="H765">
            <v>433</v>
          </cell>
          <cell r="J765">
            <v>440</v>
          </cell>
          <cell r="L765">
            <v>440</v>
          </cell>
          <cell r="N765">
            <v>427</v>
          </cell>
          <cell r="P765">
            <v>416</v>
          </cell>
          <cell r="R765">
            <v>433</v>
          </cell>
          <cell r="T765">
            <v>433</v>
          </cell>
          <cell r="V765">
            <v>440</v>
          </cell>
          <cell r="X765">
            <v>427</v>
          </cell>
          <cell r="Z765">
            <v>440</v>
          </cell>
          <cell r="AD765">
            <v>2.9000000000000001E-2</v>
          </cell>
        </row>
        <row r="766">
          <cell r="E766" t="str">
            <v>CE 22sq-2C</v>
          </cell>
          <cell r="F766" t="str">
            <v>ｍ</v>
          </cell>
          <cell r="H766">
            <v>637</v>
          </cell>
          <cell r="J766">
            <v>647</v>
          </cell>
          <cell r="L766">
            <v>647</v>
          </cell>
          <cell r="N766">
            <v>627</v>
          </cell>
          <cell r="P766">
            <v>612</v>
          </cell>
          <cell r="R766">
            <v>637</v>
          </cell>
          <cell r="T766">
            <v>637</v>
          </cell>
          <cell r="V766">
            <v>647</v>
          </cell>
          <cell r="X766">
            <v>627</v>
          </cell>
          <cell r="Z766">
            <v>647</v>
          </cell>
          <cell r="AD766">
            <v>3.6999999999999998E-2</v>
          </cell>
        </row>
        <row r="767">
          <cell r="E767" t="str">
            <v>CE 38sq-2C</v>
          </cell>
          <cell r="F767" t="str">
            <v>ｍ</v>
          </cell>
          <cell r="H767">
            <v>998</v>
          </cell>
          <cell r="J767">
            <v>1014</v>
          </cell>
          <cell r="L767">
            <v>1014</v>
          </cell>
          <cell r="N767">
            <v>983</v>
          </cell>
          <cell r="P767">
            <v>959</v>
          </cell>
          <cell r="R767">
            <v>998</v>
          </cell>
          <cell r="T767">
            <v>998</v>
          </cell>
          <cell r="V767">
            <v>1014</v>
          </cell>
          <cell r="X767">
            <v>983</v>
          </cell>
          <cell r="Z767">
            <v>1014</v>
          </cell>
          <cell r="AD767">
            <v>0.05</v>
          </cell>
        </row>
        <row r="768">
          <cell r="E768" t="str">
            <v>CE 60sq-2C</v>
          </cell>
          <cell r="F768" t="str">
            <v>ｍ</v>
          </cell>
          <cell r="H768">
            <v>1536</v>
          </cell>
          <cell r="J768">
            <v>1562</v>
          </cell>
          <cell r="L768">
            <v>1562</v>
          </cell>
          <cell r="N768">
            <v>1514</v>
          </cell>
          <cell r="P768">
            <v>1478</v>
          </cell>
          <cell r="R768">
            <v>1536</v>
          </cell>
          <cell r="T768">
            <v>1536</v>
          </cell>
          <cell r="V768">
            <v>1562</v>
          </cell>
          <cell r="X768">
            <v>1514</v>
          </cell>
          <cell r="Z768">
            <v>1562</v>
          </cell>
          <cell r="AD768">
            <v>6.5000000000000002E-2</v>
          </cell>
        </row>
        <row r="769">
          <cell r="E769" t="str">
            <v>CE 100sq-2C</v>
          </cell>
          <cell r="F769" t="str">
            <v>ｍ</v>
          </cell>
          <cell r="H769">
            <v>2516</v>
          </cell>
          <cell r="J769">
            <v>2555</v>
          </cell>
          <cell r="L769">
            <v>2555</v>
          </cell>
          <cell r="N769">
            <v>2477</v>
          </cell>
          <cell r="P769">
            <v>2416</v>
          </cell>
          <cell r="R769">
            <v>2516</v>
          </cell>
          <cell r="T769">
            <v>2516</v>
          </cell>
          <cell r="V769">
            <v>2555</v>
          </cell>
          <cell r="X769">
            <v>2477</v>
          </cell>
          <cell r="Z769">
            <v>2555</v>
          </cell>
          <cell r="AD769">
            <v>0.09</v>
          </cell>
        </row>
        <row r="770">
          <cell r="E770" t="str">
            <v>CE 150sq-2C</v>
          </cell>
          <cell r="F770" t="str">
            <v>ｍ</v>
          </cell>
          <cell r="H770">
            <v>4099</v>
          </cell>
          <cell r="J770">
            <v>4163</v>
          </cell>
          <cell r="L770">
            <v>4163</v>
          </cell>
          <cell r="N770">
            <v>4035</v>
          </cell>
          <cell r="P770">
            <v>3939</v>
          </cell>
          <cell r="R770">
            <v>4099</v>
          </cell>
          <cell r="T770">
            <v>4099</v>
          </cell>
          <cell r="V770">
            <v>4163</v>
          </cell>
          <cell r="X770">
            <v>4035</v>
          </cell>
          <cell r="Z770">
            <v>4163</v>
          </cell>
          <cell r="AD770">
            <v>0.11</v>
          </cell>
        </row>
        <row r="771">
          <cell r="E771" t="str">
            <v>CE 200sq-2C</v>
          </cell>
          <cell r="F771" t="str">
            <v>ｍ</v>
          </cell>
          <cell r="H771">
            <v>5429</v>
          </cell>
          <cell r="J771">
            <v>5514</v>
          </cell>
          <cell r="L771">
            <v>5514</v>
          </cell>
          <cell r="N771">
            <v>4344</v>
          </cell>
          <cell r="P771">
            <v>5217</v>
          </cell>
          <cell r="R771">
            <v>5429</v>
          </cell>
          <cell r="T771">
            <v>5429</v>
          </cell>
          <cell r="V771">
            <v>5514</v>
          </cell>
          <cell r="X771">
            <v>4344</v>
          </cell>
          <cell r="Z771">
            <v>5514</v>
          </cell>
          <cell r="AD771">
            <v>0.13600000000000001</v>
          </cell>
        </row>
        <row r="772">
          <cell r="E772" t="str">
            <v>CE 250sq-2C</v>
          </cell>
          <cell r="F772" t="str">
            <v>ｍ</v>
          </cell>
          <cell r="H772">
            <v>6779</v>
          </cell>
          <cell r="J772">
            <v>6885</v>
          </cell>
          <cell r="L772">
            <v>6885</v>
          </cell>
          <cell r="N772">
            <v>6673</v>
          </cell>
          <cell r="P772">
            <v>6514</v>
          </cell>
          <cell r="R772">
            <v>6779</v>
          </cell>
          <cell r="T772">
            <v>6779</v>
          </cell>
          <cell r="V772">
            <v>6885</v>
          </cell>
          <cell r="X772">
            <v>6673</v>
          </cell>
          <cell r="Z772">
            <v>6885</v>
          </cell>
          <cell r="AD772">
            <v>0.157</v>
          </cell>
        </row>
        <row r="773">
          <cell r="E773" t="str">
            <v>CE 325sq-2C</v>
          </cell>
          <cell r="F773" t="str">
            <v>ｍ</v>
          </cell>
          <cell r="H773">
            <v>8605</v>
          </cell>
          <cell r="J773">
            <v>8739</v>
          </cell>
          <cell r="L773">
            <v>8739</v>
          </cell>
          <cell r="N773">
            <v>8470</v>
          </cell>
          <cell r="P773">
            <v>8269</v>
          </cell>
          <cell r="R773">
            <v>8605</v>
          </cell>
          <cell r="T773">
            <v>8605</v>
          </cell>
          <cell r="V773">
            <v>8739</v>
          </cell>
          <cell r="X773">
            <v>8470</v>
          </cell>
          <cell r="Z773">
            <v>8739</v>
          </cell>
          <cell r="AD773">
            <v>0.19800000000000001</v>
          </cell>
        </row>
        <row r="774">
          <cell r="E774" t="str">
            <v>CE  2sq-3C</v>
          </cell>
          <cell r="F774" t="str">
            <v>ｍ</v>
          </cell>
          <cell r="H774">
            <v>160</v>
          </cell>
          <cell r="J774">
            <v>163</v>
          </cell>
          <cell r="L774">
            <v>163</v>
          </cell>
          <cell r="N774">
            <v>158</v>
          </cell>
          <cell r="P774">
            <v>154</v>
          </cell>
          <cell r="R774">
            <v>160</v>
          </cell>
          <cell r="T774">
            <v>160</v>
          </cell>
          <cell r="V774">
            <v>163</v>
          </cell>
          <cell r="X774">
            <v>158</v>
          </cell>
          <cell r="Z774">
            <v>163</v>
          </cell>
          <cell r="AD774">
            <v>1.7000000000000001E-2</v>
          </cell>
        </row>
        <row r="775">
          <cell r="E775" t="str">
            <v>CE3.5sq-3C</v>
          </cell>
          <cell r="F775" t="str">
            <v>ｍ</v>
          </cell>
          <cell r="H775">
            <v>222</v>
          </cell>
          <cell r="J775">
            <v>226</v>
          </cell>
          <cell r="L775">
            <v>226</v>
          </cell>
          <cell r="N775">
            <v>219</v>
          </cell>
          <cell r="P775">
            <v>213</v>
          </cell>
          <cell r="R775">
            <v>222</v>
          </cell>
          <cell r="T775">
            <v>222</v>
          </cell>
          <cell r="V775">
            <v>226</v>
          </cell>
          <cell r="X775">
            <v>219</v>
          </cell>
          <cell r="Z775">
            <v>226</v>
          </cell>
          <cell r="AD775">
            <v>2.1000000000000001E-2</v>
          </cell>
        </row>
        <row r="776">
          <cell r="E776" t="str">
            <v>CE5.5sq-3C</v>
          </cell>
          <cell r="F776" t="str">
            <v>ｍ</v>
          </cell>
          <cell r="H776">
            <v>306</v>
          </cell>
          <cell r="J776">
            <v>311</v>
          </cell>
          <cell r="L776">
            <v>311</v>
          </cell>
          <cell r="N776">
            <v>301</v>
          </cell>
          <cell r="P776">
            <v>294</v>
          </cell>
          <cell r="R776">
            <v>306</v>
          </cell>
          <cell r="T776">
            <v>306</v>
          </cell>
          <cell r="V776">
            <v>311</v>
          </cell>
          <cell r="X776">
            <v>301</v>
          </cell>
          <cell r="Z776">
            <v>311</v>
          </cell>
          <cell r="AD776">
            <v>2.5999999999999999E-2</v>
          </cell>
        </row>
        <row r="777">
          <cell r="E777" t="str">
            <v>CE  8sq-3C</v>
          </cell>
          <cell r="F777" t="str">
            <v>ｍ</v>
          </cell>
          <cell r="H777">
            <v>392</v>
          </cell>
          <cell r="J777">
            <v>398</v>
          </cell>
          <cell r="L777">
            <v>398</v>
          </cell>
          <cell r="N777">
            <v>386</v>
          </cell>
          <cell r="P777">
            <v>377</v>
          </cell>
          <cell r="R777">
            <v>392</v>
          </cell>
          <cell r="T777">
            <v>392</v>
          </cell>
          <cell r="V777">
            <v>398</v>
          </cell>
          <cell r="X777">
            <v>386</v>
          </cell>
          <cell r="Z777">
            <v>398</v>
          </cell>
          <cell r="AD777">
            <v>2.9000000000000001E-2</v>
          </cell>
        </row>
        <row r="778">
          <cell r="E778" t="str">
            <v>CE 14sq-3C</v>
          </cell>
          <cell r="F778" t="str">
            <v>ｍ</v>
          </cell>
          <cell r="H778">
            <v>585</v>
          </cell>
          <cell r="J778">
            <v>594</v>
          </cell>
          <cell r="L778">
            <v>594</v>
          </cell>
          <cell r="N778">
            <v>576</v>
          </cell>
          <cell r="P778">
            <v>562</v>
          </cell>
          <cell r="R778">
            <v>585</v>
          </cell>
          <cell r="T778">
            <v>585</v>
          </cell>
          <cell r="V778">
            <v>594</v>
          </cell>
          <cell r="X778">
            <v>576</v>
          </cell>
          <cell r="Z778">
            <v>594</v>
          </cell>
          <cell r="AD778">
            <v>3.6999999999999998E-2</v>
          </cell>
        </row>
        <row r="779">
          <cell r="E779" t="str">
            <v>CE 22sq-3C</v>
          </cell>
          <cell r="F779" t="str">
            <v>ｍ</v>
          </cell>
          <cell r="H779">
            <v>872</v>
          </cell>
          <cell r="J779">
            <v>885</v>
          </cell>
          <cell r="L779">
            <v>885</v>
          </cell>
          <cell r="N779">
            <v>858</v>
          </cell>
          <cell r="P779">
            <v>838</v>
          </cell>
          <cell r="R779">
            <v>872</v>
          </cell>
          <cell r="T779">
            <v>872</v>
          </cell>
          <cell r="V779">
            <v>885</v>
          </cell>
          <cell r="X779">
            <v>858</v>
          </cell>
          <cell r="Z779">
            <v>885</v>
          </cell>
          <cell r="AD779">
            <v>4.7E-2</v>
          </cell>
        </row>
        <row r="780">
          <cell r="E780" t="str">
            <v>CE 38sq-3C</v>
          </cell>
          <cell r="F780" t="str">
            <v>ｍ</v>
          </cell>
          <cell r="H780">
            <v>1399</v>
          </cell>
          <cell r="J780">
            <v>1421</v>
          </cell>
          <cell r="L780">
            <v>1421</v>
          </cell>
          <cell r="N780">
            <v>1377</v>
          </cell>
          <cell r="P780">
            <v>1344</v>
          </cell>
          <cell r="R780">
            <v>1399</v>
          </cell>
          <cell r="T780">
            <v>1399</v>
          </cell>
          <cell r="V780">
            <v>1421</v>
          </cell>
          <cell r="X780">
            <v>1377</v>
          </cell>
          <cell r="Z780">
            <v>1421</v>
          </cell>
          <cell r="AD780">
            <v>6.2E-2</v>
          </cell>
        </row>
        <row r="781">
          <cell r="E781" t="str">
            <v>CE 60sq-3C</v>
          </cell>
          <cell r="F781" t="str">
            <v>ｍ</v>
          </cell>
          <cell r="H781">
            <v>2154</v>
          </cell>
          <cell r="J781">
            <v>2188</v>
          </cell>
          <cell r="L781">
            <v>2188</v>
          </cell>
          <cell r="N781">
            <v>2121</v>
          </cell>
          <cell r="P781">
            <v>2070</v>
          </cell>
          <cell r="R781">
            <v>2154</v>
          </cell>
          <cell r="T781">
            <v>2154</v>
          </cell>
          <cell r="V781">
            <v>2188</v>
          </cell>
          <cell r="X781">
            <v>2121</v>
          </cell>
          <cell r="Z781">
            <v>2188</v>
          </cell>
          <cell r="AD781">
            <v>8.2000000000000003E-2</v>
          </cell>
        </row>
        <row r="782">
          <cell r="E782" t="str">
            <v>CE100sq-3C</v>
          </cell>
          <cell r="F782" t="str">
            <v>ｍ</v>
          </cell>
          <cell r="H782">
            <v>3592</v>
          </cell>
          <cell r="J782">
            <v>3648</v>
          </cell>
          <cell r="L782">
            <v>3648</v>
          </cell>
          <cell r="N782">
            <v>3536</v>
          </cell>
          <cell r="P782">
            <v>3452</v>
          </cell>
          <cell r="R782">
            <v>3592</v>
          </cell>
          <cell r="T782">
            <v>3592</v>
          </cell>
          <cell r="V782">
            <v>3648</v>
          </cell>
          <cell r="X782">
            <v>3536</v>
          </cell>
          <cell r="Z782">
            <v>3648</v>
          </cell>
          <cell r="AD782">
            <v>0.112</v>
          </cell>
        </row>
        <row r="783">
          <cell r="E783" t="str">
            <v>CE150sq-3C</v>
          </cell>
          <cell r="F783" t="str">
            <v>ｍ</v>
          </cell>
          <cell r="H783">
            <v>5814</v>
          </cell>
          <cell r="J783">
            <v>3905</v>
          </cell>
          <cell r="L783">
            <v>3905</v>
          </cell>
          <cell r="N783">
            <v>5724</v>
          </cell>
          <cell r="P783">
            <v>5587</v>
          </cell>
          <cell r="R783">
            <v>5814</v>
          </cell>
          <cell r="T783">
            <v>5814</v>
          </cell>
          <cell r="V783">
            <v>3905</v>
          </cell>
          <cell r="X783">
            <v>5724</v>
          </cell>
          <cell r="Z783">
            <v>3905</v>
          </cell>
          <cell r="AD783">
            <v>0.13700000000000001</v>
          </cell>
        </row>
        <row r="784">
          <cell r="E784" t="str">
            <v>CE200sq-3C</v>
          </cell>
          <cell r="F784" t="str">
            <v>ｍ</v>
          </cell>
          <cell r="H784">
            <v>7734</v>
          </cell>
          <cell r="J784">
            <v>7855</v>
          </cell>
          <cell r="L784">
            <v>7855</v>
          </cell>
          <cell r="N784">
            <v>7614</v>
          </cell>
          <cell r="P784">
            <v>7432</v>
          </cell>
          <cell r="R784">
            <v>7734</v>
          </cell>
          <cell r="T784">
            <v>7734</v>
          </cell>
          <cell r="V784">
            <v>7855</v>
          </cell>
          <cell r="X784">
            <v>7614</v>
          </cell>
          <cell r="Z784">
            <v>7855</v>
          </cell>
          <cell r="AD784">
            <v>0.17</v>
          </cell>
        </row>
        <row r="785">
          <cell r="E785" t="str">
            <v>CE250sq-3C</v>
          </cell>
          <cell r="F785" t="str">
            <v>ｍ</v>
          </cell>
          <cell r="H785">
            <v>9704</v>
          </cell>
          <cell r="J785">
            <v>9855</v>
          </cell>
          <cell r="L785">
            <v>9855</v>
          </cell>
          <cell r="N785">
            <v>9552</v>
          </cell>
          <cell r="P785">
            <v>9325</v>
          </cell>
          <cell r="R785">
            <v>9704</v>
          </cell>
          <cell r="T785">
            <v>9704</v>
          </cell>
          <cell r="V785">
            <v>9855</v>
          </cell>
          <cell r="X785">
            <v>9552</v>
          </cell>
          <cell r="Z785">
            <v>9855</v>
          </cell>
          <cell r="AD785">
            <v>0.19600000000000001</v>
          </cell>
        </row>
        <row r="786">
          <cell r="E786" t="str">
            <v>CE325sq-3C</v>
          </cell>
          <cell r="F786" t="str">
            <v>ｍ</v>
          </cell>
          <cell r="H786">
            <v>12384</v>
          </cell>
          <cell r="J786">
            <v>12578</v>
          </cell>
          <cell r="L786">
            <v>12578</v>
          </cell>
          <cell r="N786">
            <v>12191</v>
          </cell>
          <cell r="P786">
            <v>11900</v>
          </cell>
          <cell r="R786">
            <v>12384</v>
          </cell>
          <cell r="T786">
            <v>12384</v>
          </cell>
          <cell r="V786">
            <v>12578</v>
          </cell>
          <cell r="X786">
            <v>12191</v>
          </cell>
          <cell r="Z786">
            <v>12578</v>
          </cell>
          <cell r="AD786">
            <v>0.248</v>
          </cell>
        </row>
        <row r="787">
          <cell r="E787" t="str">
            <v>CE 2sq-4C</v>
          </cell>
          <cell r="F787" t="str">
            <v>ｍ</v>
          </cell>
          <cell r="H787">
            <v>191</v>
          </cell>
          <cell r="J787">
            <v>194</v>
          </cell>
          <cell r="L787">
            <v>194</v>
          </cell>
          <cell r="N787">
            <v>188</v>
          </cell>
          <cell r="P787">
            <v>184</v>
          </cell>
          <cell r="R787">
            <v>191</v>
          </cell>
          <cell r="T787">
            <v>191</v>
          </cell>
          <cell r="V787">
            <v>194</v>
          </cell>
          <cell r="X787">
            <v>188</v>
          </cell>
          <cell r="Z787">
            <v>194</v>
          </cell>
          <cell r="AD787">
            <v>0.02</v>
          </cell>
        </row>
        <row r="788">
          <cell r="E788" t="str">
            <v>CE 3.5sq-4C</v>
          </cell>
          <cell r="F788" t="str">
            <v>ｍ</v>
          </cell>
          <cell r="H788">
            <v>278</v>
          </cell>
          <cell r="J788">
            <v>283</v>
          </cell>
          <cell r="L788">
            <v>283</v>
          </cell>
          <cell r="N788">
            <v>274</v>
          </cell>
          <cell r="P788">
            <v>268</v>
          </cell>
          <cell r="R788">
            <v>278</v>
          </cell>
          <cell r="T788">
            <v>278</v>
          </cell>
          <cell r="V788">
            <v>283</v>
          </cell>
          <cell r="X788">
            <v>274</v>
          </cell>
          <cell r="Z788">
            <v>283</v>
          </cell>
          <cell r="AD788">
            <v>2.4E-2</v>
          </cell>
        </row>
        <row r="789">
          <cell r="E789" t="str">
            <v>CE 5.5sq-4C</v>
          </cell>
          <cell r="F789" t="str">
            <v>ｍ</v>
          </cell>
          <cell r="H789">
            <v>383</v>
          </cell>
          <cell r="J789">
            <v>389</v>
          </cell>
          <cell r="L789">
            <v>389</v>
          </cell>
          <cell r="N789">
            <v>377</v>
          </cell>
          <cell r="P789">
            <v>368</v>
          </cell>
          <cell r="R789">
            <v>383</v>
          </cell>
          <cell r="T789">
            <v>383</v>
          </cell>
          <cell r="V789">
            <v>389</v>
          </cell>
          <cell r="X789">
            <v>377</v>
          </cell>
          <cell r="Z789">
            <v>389</v>
          </cell>
          <cell r="AD789">
            <v>0.03</v>
          </cell>
        </row>
        <row r="790">
          <cell r="E790" t="str">
            <v>CE 8sq-4C</v>
          </cell>
          <cell r="F790" t="str">
            <v>ｍ</v>
          </cell>
          <cell r="H790">
            <v>504</v>
          </cell>
          <cell r="J790">
            <v>512</v>
          </cell>
          <cell r="L790">
            <v>512</v>
          </cell>
          <cell r="N790">
            <v>496</v>
          </cell>
          <cell r="P790">
            <v>484</v>
          </cell>
          <cell r="R790">
            <v>504</v>
          </cell>
          <cell r="T790">
            <v>504</v>
          </cell>
          <cell r="V790">
            <v>512</v>
          </cell>
          <cell r="X790">
            <v>496</v>
          </cell>
          <cell r="Z790">
            <v>512</v>
          </cell>
          <cell r="AD790">
            <v>3.5000000000000003E-2</v>
          </cell>
        </row>
        <row r="791">
          <cell r="E791" t="str">
            <v>CE 14sq-4C</v>
          </cell>
          <cell r="F791" t="str">
            <v>ｍ</v>
          </cell>
          <cell r="H791">
            <v>769</v>
          </cell>
          <cell r="J791">
            <v>781</v>
          </cell>
          <cell r="L791">
            <v>781</v>
          </cell>
          <cell r="N791">
            <v>757</v>
          </cell>
          <cell r="P791">
            <v>739</v>
          </cell>
          <cell r="R791">
            <v>769</v>
          </cell>
          <cell r="T791">
            <v>769</v>
          </cell>
          <cell r="V791">
            <v>781</v>
          </cell>
          <cell r="X791">
            <v>757</v>
          </cell>
          <cell r="Z791">
            <v>781</v>
          </cell>
          <cell r="AD791">
            <v>4.2999999999999997E-2</v>
          </cell>
        </row>
        <row r="792">
          <cell r="E792" t="str">
            <v>CE 22sq-4C</v>
          </cell>
          <cell r="F792" t="str">
            <v>ｍ</v>
          </cell>
          <cell r="H792">
            <v>1157</v>
          </cell>
          <cell r="J792">
            <v>1175</v>
          </cell>
          <cell r="L792">
            <v>1175</v>
          </cell>
          <cell r="N792">
            <v>1139</v>
          </cell>
          <cell r="P792">
            <v>1112</v>
          </cell>
          <cell r="R792">
            <v>1157</v>
          </cell>
          <cell r="T792">
            <v>1157</v>
          </cell>
          <cell r="V792">
            <v>1175</v>
          </cell>
          <cell r="X792">
            <v>1139</v>
          </cell>
          <cell r="Z792">
            <v>1175</v>
          </cell>
          <cell r="AD792">
            <v>5.6000000000000001E-2</v>
          </cell>
        </row>
        <row r="793">
          <cell r="E793" t="str">
            <v>CE 38sq-4C</v>
          </cell>
          <cell r="F793" t="str">
            <v>ｍ</v>
          </cell>
          <cell r="H793">
            <v>1853</v>
          </cell>
          <cell r="J793">
            <v>1882</v>
          </cell>
          <cell r="L793">
            <v>1882</v>
          </cell>
          <cell r="N793">
            <v>1824</v>
          </cell>
          <cell r="P793">
            <v>1781</v>
          </cell>
          <cell r="R793">
            <v>1853</v>
          </cell>
          <cell r="T793">
            <v>1853</v>
          </cell>
          <cell r="V793">
            <v>1882</v>
          </cell>
          <cell r="X793">
            <v>1824</v>
          </cell>
          <cell r="Z793">
            <v>1882</v>
          </cell>
          <cell r="AD793">
            <v>7.3999999999999996E-2</v>
          </cell>
        </row>
        <row r="794">
          <cell r="E794" t="str">
            <v>CE 60sq-4C</v>
          </cell>
          <cell r="F794" t="str">
            <v>ｍ</v>
          </cell>
          <cell r="H794">
            <v>3202</v>
          </cell>
          <cell r="J794">
            <v>3252</v>
          </cell>
          <cell r="L794">
            <v>3252</v>
          </cell>
          <cell r="N794">
            <v>3152</v>
          </cell>
          <cell r="P794">
            <v>3077</v>
          </cell>
          <cell r="R794">
            <v>3202</v>
          </cell>
          <cell r="T794">
            <v>3202</v>
          </cell>
          <cell r="V794">
            <v>3252</v>
          </cell>
          <cell r="X794">
            <v>3152</v>
          </cell>
          <cell r="Z794">
            <v>3252</v>
          </cell>
          <cell r="AD794">
            <v>9.8000000000000004E-2</v>
          </cell>
        </row>
        <row r="795">
          <cell r="E795" t="str">
            <v>CE 100sq-4C</v>
          </cell>
          <cell r="F795" t="str">
            <v>ｍ</v>
          </cell>
          <cell r="H795">
            <v>5240</v>
          </cell>
          <cell r="J795">
            <v>5322</v>
          </cell>
          <cell r="L795">
            <v>5322</v>
          </cell>
          <cell r="N795">
            <v>5158</v>
          </cell>
          <cell r="P795">
            <v>5035</v>
          </cell>
          <cell r="R795">
            <v>5240</v>
          </cell>
          <cell r="T795">
            <v>5240</v>
          </cell>
          <cell r="V795">
            <v>5322</v>
          </cell>
          <cell r="X795">
            <v>5158</v>
          </cell>
          <cell r="Z795">
            <v>5322</v>
          </cell>
          <cell r="AD795">
            <v>0.13400000000000001</v>
          </cell>
        </row>
        <row r="796">
          <cell r="E796" t="str">
            <v>CE 150sq-4C</v>
          </cell>
          <cell r="F796" t="str">
            <v>ｍ</v>
          </cell>
          <cell r="H796">
            <v>7651</v>
          </cell>
          <cell r="J796">
            <v>7771</v>
          </cell>
          <cell r="L796">
            <v>7771</v>
          </cell>
          <cell r="N796">
            <v>7532</v>
          </cell>
          <cell r="P796">
            <v>7352</v>
          </cell>
          <cell r="R796">
            <v>7651</v>
          </cell>
          <cell r="T796">
            <v>7651</v>
          </cell>
          <cell r="V796">
            <v>7771</v>
          </cell>
          <cell r="X796">
            <v>7532</v>
          </cell>
          <cell r="Z796">
            <v>7771</v>
          </cell>
          <cell r="AD796">
            <v>0.16500000000000001</v>
          </cell>
        </row>
        <row r="797">
          <cell r="E797" t="str">
            <v>CE 200sq-4C</v>
          </cell>
          <cell r="F797" t="str">
            <v>ｍ</v>
          </cell>
          <cell r="H797">
            <v>9822</v>
          </cell>
          <cell r="J797">
            <v>9976</v>
          </cell>
          <cell r="L797">
            <v>9976</v>
          </cell>
          <cell r="N797">
            <v>9669</v>
          </cell>
          <cell r="P797">
            <v>9438</v>
          </cell>
          <cell r="R797">
            <v>9822</v>
          </cell>
          <cell r="T797">
            <v>9822</v>
          </cell>
          <cell r="V797">
            <v>9976</v>
          </cell>
          <cell r="X797">
            <v>9669</v>
          </cell>
          <cell r="Z797">
            <v>9976</v>
          </cell>
          <cell r="AD797">
            <v>0.20399999999999999</v>
          </cell>
        </row>
        <row r="798">
          <cell r="E798" t="str">
            <v>CE 250sq-4C</v>
          </cell>
          <cell r="F798" t="str">
            <v>ｍ</v>
          </cell>
          <cell r="H798">
            <v>12472</v>
          </cell>
          <cell r="J798">
            <v>12667</v>
          </cell>
          <cell r="L798">
            <v>12667</v>
          </cell>
          <cell r="N798">
            <v>12277</v>
          </cell>
          <cell r="P798">
            <v>11985</v>
          </cell>
          <cell r="R798">
            <v>12472</v>
          </cell>
          <cell r="T798">
            <v>12472</v>
          </cell>
          <cell r="V798">
            <v>12667</v>
          </cell>
          <cell r="X798">
            <v>12277</v>
          </cell>
          <cell r="Z798">
            <v>12667</v>
          </cell>
          <cell r="AD798">
            <v>0.23499999999999999</v>
          </cell>
        </row>
        <row r="799">
          <cell r="E799" t="str">
            <v>CE 325sq-4C</v>
          </cell>
          <cell r="F799" t="str">
            <v>ｍ</v>
          </cell>
          <cell r="H799">
            <v>16079</v>
          </cell>
          <cell r="J799">
            <v>16330</v>
          </cell>
          <cell r="L799">
            <v>16330</v>
          </cell>
          <cell r="N799">
            <v>15827</v>
          </cell>
          <cell r="P799">
            <v>15451</v>
          </cell>
          <cell r="R799">
            <v>16079</v>
          </cell>
          <cell r="T799">
            <v>16079</v>
          </cell>
          <cell r="V799">
            <v>16330</v>
          </cell>
          <cell r="X799">
            <v>15827</v>
          </cell>
          <cell r="Z799">
            <v>16330</v>
          </cell>
          <cell r="AD799">
            <v>0.29699999999999999</v>
          </cell>
        </row>
        <row r="800">
          <cell r="E800" t="str">
            <v>CVD 14sq</v>
          </cell>
          <cell r="F800" t="str">
            <v>ｍ</v>
          </cell>
          <cell r="H800">
            <v>353</v>
          </cell>
          <cell r="J800">
            <v>359</v>
          </cell>
          <cell r="L800">
            <v>359</v>
          </cell>
          <cell r="N800">
            <v>348</v>
          </cell>
          <cell r="P800">
            <v>339</v>
          </cell>
          <cell r="R800">
            <v>353</v>
          </cell>
          <cell r="T800">
            <v>353</v>
          </cell>
          <cell r="V800">
            <v>359</v>
          </cell>
          <cell r="X800">
            <v>348</v>
          </cell>
          <cell r="Z800">
            <v>359</v>
          </cell>
          <cell r="AD800">
            <v>2.9000000000000001E-2</v>
          </cell>
        </row>
        <row r="801">
          <cell r="E801" t="str">
            <v>CVD 22sq</v>
          </cell>
          <cell r="F801" t="str">
            <v>ｍ</v>
          </cell>
          <cell r="H801">
            <v>526</v>
          </cell>
          <cell r="J801">
            <v>534</v>
          </cell>
          <cell r="L801">
            <v>534</v>
          </cell>
          <cell r="N801">
            <v>518</v>
          </cell>
          <cell r="P801">
            <v>506</v>
          </cell>
          <cell r="R801">
            <v>526</v>
          </cell>
          <cell r="T801">
            <v>526</v>
          </cell>
          <cell r="V801">
            <v>534</v>
          </cell>
          <cell r="X801">
            <v>518</v>
          </cell>
          <cell r="Z801">
            <v>534</v>
          </cell>
          <cell r="AD801">
            <v>3.6999999999999998E-2</v>
          </cell>
        </row>
        <row r="802">
          <cell r="E802" t="str">
            <v>CVD 38sq</v>
          </cell>
          <cell r="F802" t="str">
            <v>ｍ</v>
          </cell>
          <cell r="H802">
            <v>856</v>
          </cell>
          <cell r="J802">
            <v>870</v>
          </cell>
          <cell r="L802">
            <v>870</v>
          </cell>
          <cell r="N802">
            <v>843</v>
          </cell>
          <cell r="P802">
            <v>823</v>
          </cell>
          <cell r="R802">
            <v>856</v>
          </cell>
          <cell r="T802">
            <v>856</v>
          </cell>
          <cell r="V802">
            <v>870</v>
          </cell>
          <cell r="X802">
            <v>843</v>
          </cell>
          <cell r="Z802">
            <v>870</v>
          </cell>
          <cell r="AD802">
            <v>0.05</v>
          </cell>
        </row>
        <row r="803">
          <cell r="E803" t="str">
            <v>CVD 60sq</v>
          </cell>
          <cell r="F803" t="str">
            <v>ｍ</v>
          </cell>
          <cell r="H803">
            <v>1309</v>
          </cell>
          <cell r="J803">
            <v>1330</v>
          </cell>
          <cell r="L803">
            <v>1330</v>
          </cell>
          <cell r="N803">
            <v>1289</v>
          </cell>
          <cell r="P803">
            <v>1258</v>
          </cell>
          <cell r="R803">
            <v>1309</v>
          </cell>
          <cell r="T803">
            <v>1309</v>
          </cell>
          <cell r="V803">
            <v>1330</v>
          </cell>
          <cell r="X803">
            <v>1289</v>
          </cell>
          <cell r="Z803">
            <v>1330</v>
          </cell>
          <cell r="AD803">
            <v>6.5000000000000002E-2</v>
          </cell>
        </row>
        <row r="804">
          <cell r="E804" t="str">
            <v>CVD 100sq</v>
          </cell>
          <cell r="F804" t="str">
            <v>ｍ</v>
          </cell>
          <cell r="H804">
            <v>2193</v>
          </cell>
          <cell r="J804">
            <v>2228</v>
          </cell>
          <cell r="L804">
            <v>2228</v>
          </cell>
          <cell r="N804">
            <v>2159</v>
          </cell>
          <cell r="P804">
            <v>2108</v>
          </cell>
          <cell r="R804">
            <v>2193</v>
          </cell>
          <cell r="T804">
            <v>2193</v>
          </cell>
          <cell r="V804">
            <v>2228</v>
          </cell>
          <cell r="X804">
            <v>2159</v>
          </cell>
          <cell r="Z804">
            <v>2228</v>
          </cell>
          <cell r="AD804">
            <v>0.09</v>
          </cell>
        </row>
        <row r="805">
          <cell r="E805" t="str">
            <v>CVD 150sq</v>
          </cell>
          <cell r="F805" t="str">
            <v>ｍ</v>
          </cell>
          <cell r="H805">
            <v>3250</v>
          </cell>
          <cell r="J805">
            <v>3301</v>
          </cell>
          <cell r="L805">
            <v>3301</v>
          </cell>
          <cell r="N805">
            <v>3199</v>
          </cell>
          <cell r="P805">
            <v>3123</v>
          </cell>
          <cell r="R805">
            <v>3250</v>
          </cell>
          <cell r="T805">
            <v>3250</v>
          </cell>
          <cell r="V805">
            <v>3301</v>
          </cell>
          <cell r="X805">
            <v>3199</v>
          </cell>
          <cell r="Z805">
            <v>3301</v>
          </cell>
          <cell r="AD805">
            <v>0.11</v>
          </cell>
        </row>
        <row r="806">
          <cell r="E806" t="str">
            <v>CVD 200sq</v>
          </cell>
          <cell r="F806" t="str">
            <v>ｍ</v>
          </cell>
          <cell r="H806">
            <v>4335</v>
          </cell>
          <cell r="J806">
            <v>4402</v>
          </cell>
          <cell r="L806">
            <v>4402</v>
          </cell>
          <cell r="N806">
            <v>4267</v>
          </cell>
          <cell r="P806">
            <v>4165</v>
          </cell>
          <cell r="R806">
            <v>4335</v>
          </cell>
          <cell r="T806">
            <v>4335</v>
          </cell>
          <cell r="V806">
            <v>4402</v>
          </cell>
          <cell r="X806">
            <v>4267</v>
          </cell>
          <cell r="Z806">
            <v>4402</v>
          </cell>
          <cell r="AD806">
            <v>0.13600000000000001</v>
          </cell>
        </row>
        <row r="807">
          <cell r="E807" t="str">
            <v>CVD 250sq</v>
          </cell>
          <cell r="F807" t="str">
            <v>ｍ</v>
          </cell>
          <cell r="H807">
            <v>5449</v>
          </cell>
          <cell r="J807">
            <v>5534</v>
          </cell>
          <cell r="L807">
            <v>5534</v>
          </cell>
          <cell r="N807">
            <v>5364</v>
          </cell>
          <cell r="P807">
            <v>5236</v>
          </cell>
          <cell r="R807">
            <v>5449</v>
          </cell>
          <cell r="T807">
            <v>5449</v>
          </cell>
          <cell r="V807">
            <v>5534</v>
          </cell>
          <cell r="X807">
            <v>5364</v>
          </cell>
          <cell r="Z807">
            <v>5534</v>
          </cell>
          <cell r="AD807">
            <v>0.157</v>
          </cell>
        </row>
        <row r="808">
          <cell r="E808" t="str">
            <v>CVT 14sq</v>
          </cell>
          <cell r="F808" t="str">
            <v>ｍ</v>
          </cell>
          <cell r="H808">
            <v>508</v>
          </cell>
          <cell r="J808">
            <v>516</v>
          </cell>
          <cell r="L808">
            <v>516</v>
          </cell>
          <cell r="N808">
            <v>500</v>
          </cell>
          <cell r="P808">
            <v>488</v>
          </cell>
          <cell r="R808">
            <v>508</v>
          </cell>
          <cell r="T808">
            <v>508</v>
          </cell>
          <cell r="V808">
            <v>516</v>
          </cell>
          <cell r="X808">
            <v>500</v>
          </cell>
          <cell r="Z808">
            <v>516</v>
          </cell>
          <cell r="AD808">
            <v>3.6999999999999998E-2</v>
          </cell>
        </row>
        <row r="809">
          <cell r="E809" t="str">
            <v>CVT 22sq</v>
          </cell>
          <cell r="F809" t="str">
            <v>ｍ</v>
          </cell>
          <cell r="H809">
            <v>763</v>
          </cell>
          <cell r="J809">
            <v>775</v>
          </cell>
          <cell r="L809">
            <v>775</v>
          </cell>
          <cell r="N809">
            <v>751</v>
          </cell>
          <cell r="P809">
            <v>733</v>
          </cell>
          <cell r="R809">
            <v>763</v>
          </cell>
          <cell r="T809">
            <v>763</v>
          </cell>
          <cell r="V809">
            <v>775</v>
          </cell>
          <cell r="X809">
            <v>751</v>
          </cell>
          <cell r="Z809">
            <v>775</v>
          </cell>
          <cell r="AD809">
            <v>4.7E-2</v>
          </cell>
        </row>
        <row r="810">
          <cell r="E810" t="str">
            <v>CVT 38sq</v>
          </cell>
          <cell r="F810" t="str">
            <v>ｍ</v>
          </cell>
          <cell r="H810">
            <v>1256</v>
          </cell>
          <cell r="J810">
            <v>1276</v>
          </cell>
          <cell r="L810">
            <v>1276</v>
          </cell>
          <cell r="N810">
            <v>1237</v>
          </cell>
          <cell r="P810">
            <v>1207</v>
          </cell>
          <cell r="R810">
            <v>1256</v>
          </cell>
          <cell r="T810">
            <v>1256</v>
          </cell>
          <cell r="V810">
            <v>1276</v>
          </cell>
          <cell r="X810">
            <v>1237</v>
          </cell>
          <cell r="Z810">
            <v>1276</v>
          </cell>
          <cell r="AD810">
            <v>6.2E-2</v>
          </cell>
        </row>
        <row r="811">
          <cell r="E811" t="str">
            <v>CVT 60sq</v>
          </cell>
          <cell r="F811" t="str">
            <v>ｍ</v>
          </cell>
          <cell r="H811">
            <v>1920</v>
          </cell>
          <cell r="J811">
            <v>1950</v>
          </cell>
          <cell r="L811">
            <v>1950</v>
          </cell>
          <cell r="N811">
            <v>1890</v>
          </cell>
          <cell r="P811">
            <v>1845</v>
          </cell>
          <cell r="R811">
            <v>1920</v>
          </cell>
          <cell r="T811">
            <v>1920</v>
          </cell>
          <cell r="V811">
            <v>1950</v>
          </cell>
          <cell r="X811">
            <v>1890</v>
          </cell>
          <cell r="Z811">
            <v>1950</v>
          </cell>
          <cell r="AD811">
            <v>8.2000000000000003E-2</v>
          </cell>
        </row>
        <row r="812">
          <cell r="E812" t="str">
            <v>CVT100sq</v>
          </cell>
          <cell r="F812" t="str">
            <v>ｍ</v>
          </cell>
          <cell r="H812">
            <v>3233</v>
          </cell>
          <cell r="J812">
            <v>3283</v>
          </cell>
          <cell r="L812">
            <v>3283</v>
          </cell>
          <cell r="N812">
            <v>3182</v>
          </cell>
          <cell r="P812">
            <v>3106</v>
          </cell>
          <cell r="R812">
            <v>3233</v>
          </cell>
          <cell r="T812">
            <v>3233</v>
          </cell>
          <cell r="V812">
            <v>3283</v>
          </cell>
          <cell r="X812">
            <v>3182</v>
          </cell>
          <cell r="Z812">
            <v>3283</v>
          </cell>
          <cell r="AD812">
            <v>0.112</v>
          </cell>
        </row>
        <row r="813">
          <cell r="E813" t="str">
            <v>CVT150sq</v>
          </cell>
          <cell r="F813" t="str">
            <v>ｍ</v>
          </cell>
          <cell r="H813">
            <v>4799</v>
          </cell>
          <cell r="J813">
            <v>4874</v>
          </cell>
          <cell r="L813">
            <v>4874</v>
          </cell>
          <cell r="N813">
            <v>4724</v>
          </cell>
          <cell r="P813">
            <v>4612</v>
          </cell>
          <cell r="R813">
            <v>4799</v>
          </cell>
          <cell r="T813">
            <v>4799</v>
          </cell>
          <cell r="V813">
            <v>4874</v>
          </cell>
          <cell r="X813">
            <v>4724</v>
          </cell>
          <cell r="Z813">
            <v>4874</v>
          </cell>
          <cell r="AD813">
            <v>0.13700000000000001</v>
          </cell>
        </row>
        <row r="814">
          <cell r="E814" t="str">
            <v>CVT200sq</v>
          </cell>
          <cell r="F814" t="str">
            <v>ｍ</v>
          </cell>
          <cell r="H814">
            <v>6369</v>
          </cell>
          <cell r="J814">
            <v>6469</v>
          </cell>
          <cell r="L814">
            <v>6469</v>
          </cell>
          <cell r="N814">
            <v>6270</v>
          </cell>
          <cell r="P814">
            <v>6120</v>
          </cell>
          <cell r="R814">
            <v>6369</v>
          </cell>
          <cell r="T814">
            <v>6369</v>
          </cell>
          <cell r="V814">
            <v>6469</v>
          </cell>
          <cell r="X814">
            <v>6270</v>
          </cell>
          <cell r="Z814">
            <v>6469</v>
          </cell>
          <cell r="AD814">
            <v>0.17</v>
          </cell>
        </row>
        <row r="815">
          <cell r="E815" t="str">
            <v>CVT250sq</v>
          </cell>
          <cell r="F815" t="str">
            <v>ｍ</v>
          </cell>
          <cell r="H815">
            <v>8013</v>
          </cell>
          <cell r="J815">
            <v>8138</v>
          </cell>
          <cell r="L815">
            <v>8138</v>
          </cell>
          <cell r="N815">
            <v>7888</v>
          </cell>
          <cell r="P815">
            <v>7700</v>
          </cell>
          <cell r="R815">
            <v>8013</v>
          </cell>
          <cell r="T815">
            <v>8013</v>
          </cell>
          <cell r="V815">
            <v>8138</v>
          </cell>
          <cell r="X815">
            <v>7888</v>
          </cell>
          <cell r="Z815">
            <v>8138</v>
          </cell>
          <cell r="AD815">
            <v>0.19600000000000001</v>
          </cell>
        </row>
        <row r="816">
          <cell r="E816" t="str">
            <v>CVT325sq</v>
          </cell>
          <cell r="F816" t="str">
            <v>ｍ</v>
          </cell>
          <cell r="H816">
            <v>10349</v>
          </cell>
          <cell r="J816">
            <v>10511</v>
          </cell>
          <cell r="L816">
            <v>10511</v>
          </cell>
          <cell r="N816">
            <v>10188</v>
          </cell>
          <cell r="P816">
            <v>9945</v>
          </cell>
          <cell r="R816">
            <v>10349</v>
          </cell>
          <cell r="T816">
            <v>10349</v>
          </cell>
          <cell r="V816">
            <v>10511</v>
          </cell>
          <cell r="X816">
            <v>10188</v>
          </cell>
          <cell r="Z816">
            <v>10511</v>
          </cell>
          <cell r="AD816">
            <v>0.248</v>
          </cell>
        </row>
        <row r="817">
          <cell r="E817" t="str">
            <v>CVQ 14sq</v>
          </cell>
          <cell r="F817" t="str">
            <v>ｍ</v>
          </cell>
          <cell r="H817">
            <v>673</v>
          </cell>
          <cell r="J817">
            <v>683</v>
          </cell>
          <cell r="L817">
            <v>683</v>
          </cell>
          <cell r="N817">
            <v>662</v>
          </cell>
          <cell r="P817">
            <v>646</v>
          </cell>
          <cell r="R817">
            <v>673</v>
          </cell>
          <cell r="T817">
            <v>673</v>
          </cell>
          <cell r="V817">
            <v>683</v>
          </cell>
          <cell r="X817">
            <v>662</v>
          </cell>
          <cell r="Z817">
            <v>683</v>
          </cell>
          <cell r="AD817">
            <v>4.2999999999999997E-2</v>
          </cell>
        </row>
        <row r="818">
          <cell r="E818" t="str">
            <v>CVQ 22sq</v>
          </cell>
          <cell r="F818" t="str">
            <v>ｍ</v>
          </cell>
          <cell r="H818">
            <v>1010</v>
          </cell>
          <cell r="J818">
            <v>1026</v>
          </cell>
          <cell r="L818">
            <v>1026</v>
          </cell>
          <cell r="N818">
            <v>994</v>
          </cell>
          <cell r="P818">
            <v>970</v>
          </cell>
          <cell r="R818">
            <v>1010</v>
          </cell>
          <cell r="T818">
            <v>1010</v>
          </cell>
          <cell r="V818">
            <v>1026</v>
          </cell>
          <cell r="X818">
            <v>994</v>
          </cell>
          <cell r="Z818">
            <v>1026</v>
          </cell>
          <cell r="AD818">
            <v>5.6000000000000001E-2</v>
          </cell>
        </row>
        <row r="819">
          <cell r="E819" t="str">
            <v>CVQ 38sq</v>
          </cell>
          <cell r="F819" t="str">
            <v>ｍ</v>
          </cell>
          <cell r="H819">
            <v>1667</v>
          </cell>
          <cell r="J819">
            <v>1693</v>
          </cell>
          <cell r="L819">
            <v>1693</v>
          </cell>
          <cell r="N819">
            <v>1641</v>
          </cell>
          <cell r="P819">
            <v>1602</v>
          </cell>
          <cell r="R819">
            <v>1667</v>
          </cell>
          <cell r="T819">
            <v>1667</v>
          </cell>
          <cell r="V819">
            <v>1693</v>
          </cell>
          <cell r="X819">
            <v>1641</v>
          </cell>
          <cell r="Z819">
            <v>1693</v>
          </cell>
          <cell r="AD819">
            <v>7.3999999999999996E-2</v>
          </cell>
        </row>
        <row r="820">
          <cell r="E820" t="str">
            <v>CVQ 60sq</v>
          </cell>
          <cell r="F820" t="str">
            <v>ｍ</v>
          </cell>
          <cell r="H820">
            <v>2566</v>
          </cell>
          <cell r="J820">
            <v>2607</v>
          </cell>
          <cell r="L820">
            <v>2607</v>
          </cell>
          <cell r="N820">
            <v>2526</v>
          </cell>
          <cell r="P820">
            <v>2466</v>
          </cell>
          <cell r="R820">
            <v>2566</v>
          </cell>
          <cell r="T820">
            <v>2566</v>
          </cell>
          <cell r="V820">
            <v>2607</v>
          </cell>
          <cell r="X820">
            <v>2526</v>
          </cell>
          <cell r="Z820">
            <v>2607</v>
          </cell>
          <cell r="AD820">
            <v>9.8000000000000004E-2</v>
          </cell>
        </row>
        <row r="821">
          <cell r="E821" t="str">
            <v>CVQ 100sq</v>
          </cell>
          <cell r="F821" t="str">
            <v>ｍ</v>
          </cell>
          <cell r="H821">
            <v>4292</v>
          </cell>
          <cell r="J821">
            <v>4360</v>
          </cell>
          <cell r="L821">
            <v>4360</v>
          </cell>
          <cell r="N821">
            <v>4225</v>
          </cell>
          <cell r="P821">
            <v>4125</v>
          </cell>
          <cell r="R821">
            <v>4292</v>
          </cell>
          <cell r="T821">
            <v>4292</v>
          </cell>
          <cell r="V821">
            <v>4360</v>
          </cell>
          <cell r="X821">
            <v>4225</v>
          </cell>
          <cell r="Z821">
            <v>4360</v>
          </cell>
          <cell r="AD821">
            <v>0.13400000000000001</v>
          </cell>
        </row>
        <row r="822">
          <cell r="E822" t="str">
            <v>CVQ 150sq</v>
          </cell>
          <cell r="F822" t="str">
            <v>ｍ</v>
          </cell>
          <cell r="H822">
            <v>6376</v>
          </cell>
          <cell r="J822">
            <v>6475</v>
          </cell>
          <cell r="L822">
            <v>6475</v>
          </cell>
          <cell r="N822">
            <v>6276</v>
          </cell>
          <cell r="P822">
            <v>6127</v>
          </cell>
          <cell r="R822">
            <v>6376</v>
          </cell>
          <cell r="T822">
            <v>6376</v>
          </cell>
          <cell r="V822">
            <v>6475</v>
          </cell>
          <cell r="X822">
            <v>6276</v>
          </cell>
          <cell r="Z822">
            <v>6475</v>
          </cell>
          <cell r="AD822">
            <v>0.16500000000000001</v>
          </cell>
        </row>
        <row r="823">
          <cell r="E823" t="str">
            <v>CVQ 200sq</v>
          </cell>
          <cell r="F823" t="str">
            <v>ｍ</v>
          </cell>
          <cell r="H823">
            <v>8467</v>
          </cell>
          <cell r="J823">
            <v>8599</v>
          </cell>
          <cell r="L823">
            <v>8599</v>
          </cell>
          <cell r="N823">
            <v>8334</v>
          </cell>
          <cell r="P823">
            <v>8136</v>
          </cell>
          <cell r="R823">
            <v>8467</v>
          </cell>
          <cell r="T823">
            <v>8467</v>
          </cell>
          <cell r="V823">
            <v>8599</v>
          </cell>
          <cell r="X823">
            <v>8334</v>
          </cell>
          <cell r="Z823">
            <v>8599</v>
          </cell>
          <cell r="AD823">
            <v>0.20399999999999999</v>
          </cell>
        </row>
        <row r="824">
          <cell r="E824" t="str">
            <v>CVQ 250sq</v>
          </cell>
          <cell r="F824" t="str">
            <v>ｍ</v>
          </cell>
          <cell r="H824">
            <v>10652</v>
          </cell>
          <cell r="J824">
            <v>10818</v>
          </cell>
          <cell r="L824">
            <v>10818</v>
          </cell>
          <cell r="N824">
            <v>10485</v>
          </cell>
          <cell r="P824">
            <v>10235</v>
          </cell>
          <cell r="R824">
            <v>10652</v>
          </cell>
          <cell r="T824">
            <v>10652</v>
          </cell>
          <cell r="V824">
            <v>10818</v>
          </cell>
          <cell r="X824">
            <v>10485</v>
          </cell>
          <cell r="Z824">
            <v>10818</v>
          </cell>
          <cell r="AD824">
            <v>0.23499999999999999</v>
          </cell>
        </row>
        <row r="825">
          <cell r="E825" t="str">
            <v>CET 14sq</v>
          </cell>
          <cell r="F825" t="str">
            <v>ｍ</v>
          </cell>
          <cell r="H825">
            <v>618</v>
          </cell>
          <cell r="J825">
            <v>628</v>
          </cell>
          <cell r="L825">
            <v>628</v>
          </cell>
          <cell r="N825">
            <v>609</v>
          </cell>
          <cell r="P825">
            <v>594</v>
          </cell>
          <cell r="R825">
            <v>618</v>
          </cell>
          <cell r="T825">
            <v>618</v>
          </cell>
          <cell r="V825">
            <v>628</v>
          </cell>
          <cell r="X825">
            <v>609</v>
          </cell>
          <cell r="Z825">
            <v>628</v>
          </cell>
          <cell r="AD825">
            <v>3.6999999999999998E-2</v>
          </cell>
        </row>
        <row r="826">
          <cell r="E826" t="str">
            <v>CET 22sq</v>
          </cell>
          <cell r="F826" t="str">
            <v>ｍ</v>
          </cell>
          <cell r="H826">
            <v>891</v>
          </cell>
          <cell r="J826">
            <v>905</v>
          </cell>
          <cell r="L826">
            <v>905</v>
          </cell>
          <cell r="N826">
            <v>877</v>
          </cell>
          <cell r="P826">
            <v>856</v>
          </cell>
          <cell r="R826">
            <v>891</v>
          </cell>
          <cell r="T826">
            <v>891</v>
          </cell>
          <cell r="V826">
            <v>905</v>
          </cell>
          <cell r="X826">
            <v>877</v>
          </cell>
          <cell r="Z826">
            <v>905</v>
          </cell>
          <cell r="AD826">
            <v>4.7E-2</v>
          </cell>
        </row>
        <row r="827">
          <cell r="E827" t="str">
            <v>CET 38sq</v>
          </cell>
          <cell r="F827" t="str">
            <v>ｍ</v>
          </cell>
          <cell r="H827">
            <v>1418</v>
          </cell>
          <cell r="J827">
            <v>1440</v>
          </cell>
          <cell r="L827">
            <v>1440</v>
          </cell>
          <cell r="N827">
            <v>1396</v>
          </cell>
          <cell r="P827">
            <v>1363</v>
          </cell>
          <cell r="R827">
            <v>1418</v>
          </cell>
          <cell r="T827">
            <v>1418</v>
          </cell>
          <cell r="V827">
            <v>1440</v>
          </cell>
          <cell r="X827">
            <v>1396</v>
          </cell>
          <cell r="Z827">
            <v>1440</v>
          </cell>
          <cell r="AD827">
            <v>6.2E-2</v>
          </cell>
        </row>
        <row r="828">
          <cell r="E828" t="str">
            <v>CET 60sq</v>
          </cell>
          <cell r="F828" t="str">
            <v>ｍ</v>
          </cell>
          <cell r="H828">
            <v>2121</v>
          </cell>
          <cell r="J828">
            <v>2154</v>
          </cell>
          <cell r="L828">
            <v>2154</v>
          </cell>
          <cell r="N828">
            <v>2088</v>
          </cell>
          <cell r="P828">
            <v>2038</v>
          </cell>
          <cell r="R828">
            <v>2121</v>
          </cell>
          <cell r="T828">
            <v>2121</v>
          </cell>
          <cell r="V828">
            <v>2154</v>
          </cell>
          <cell r="X828">
            <v>2088</v>
          </cell>
          <cell r="Z828">
            <v>2154</v>
          </cell>
          <cell r="AD828">
            <v>8.2000000000000003E-2</v>
          </cell>
        </row>
        <row r="829">
          <cell r="E829" t="str">
            <v>CET100sq</v>
          </cell>
          <cell r="F829" t="str">
            <v>ｍ</v>
          </cell>
          <cell r="H829">
            <v>3538</v>
          </cell>
          <cell r="J829">
            <v>3593</v>
          </cell>
          <cell r="L829">
            <v>3593</v>
          </cell>
          <cell r="N829">
            <v>3483</v>
          </cell>
          <cell r="P829">
            <v>3400</v>
          </cell>
          <cell r="R829">
            <v>3538</v>
          </cell>
          <cell r="T829">
            <v>3538</v>
          </cell>
          <cell r="V829">
            <v>3593</v>
          </cell>
          <cell r="X829">
            <v>3483</v>
          </cell>
          <cell r="Z829">
            <v>3593</v>
          </cell>
          <cell r="AD829">
            <v>0.112</v>
          </cell>
        </row>
        <row r="830">
          <cell r="E830" t="str">
            <v>CET150sq</v>
          </cell>
          <cell r="F830" t="str">
            <v>ｍ</v>
          </cell>
          <cell r="H830">
            <v>5199</v>
          </cell>
          <cell r="J830">
            <v>5280</v>
          </cell>
          <cell r="L830">
            <v>5280</v>
          </cell>
          <cell r="N830">
            <v>5117</v>
          </cell>
          <cell r="P830">
            <v>4996</v>
          </cell>
          <cell r="R830">
            <v>5199</v>
          </cell>
          <cell r="T830">
            <v>5199</v>
          </cell>
          <cell r="V830">
            <v>5280</v>
          </cell>
          <cell r="X830">
            <v>5117</v>
          </cell>
          <cell r="Z830">
            <v>5280</v>
          </cell>
          <cell r="AD830">
            <v>0.13700000000000001</v>
          </cell>
        </row>
        <row r="831">
          <cell r="E831" t="str">
            <v>CET200sq</v>
          </cell>
          <cell r="F831" t="str">
            <v>ｍ</v>
          </cell>
          <cell r="H831">
            <v>6880</v>
          </cell>
          <cell r="J831">
            <v>6988</v>
          </cell>
          <cell r="L831">
            <v>6988</v>
          </cell>
          <cell r="N831">
            <v>6773</v>
          </cell>
          <cell r="P831">
            <v>6611</v>
          </cell>
          <cell r="R831">
            <v>6880</v>
          </cell>
          <cell r="T831">
            <v>6880</v>
          </cell>
          <cell r="V831">
            <v>6988</v>
          </cell>
          <cell r="X831">
            <v>6773</v>
          </cell>
          <cell r="Z831">
            <v>6988</v>
          </cell>
          <cell r="AD831">
            <v>0.17</v>
          </cell>
        </row>
        <row r="832">
          <cell r="E832" t="str">
            <v>CET250sq</v>
          </cell>
          <cell r="F832" t="str">
            <v>ｍ</v>
          </cell>
          <cell r="H832">
            <v>8603</v>
          </cell>
          <cell r="J832">
            <v>8737</v>
          </cell>
          <cell r="L832">
            <v>8737</v>
          </cell>
          <cell r="N832">
            <v>8468</v>
          </cell>
          <cell r="P832">
            <v>8267</v>
          </cell>
          <cell r="R832">
            <v>8603</v>
          </cell>
          <cell r="T832">
            <v>8603</v>
          </cell>
          <cell r="V832">
            <v>8737</v>
          </cell>
          <cell r="X832">
            <v>8468</v>
          </cell>
          <cell r="Z832">
            <v>8737</v>
          </cell>
          <cell r="AD832">
            <v>0.19600000000000001</v>
          </cell>
        </row>
        <row r="833">
          <cell r="E833" t="str">
            <v>CET325sq</v>
          </cell>
          <cell r="F833" t="str">
            <v>ｍ</v>
          </cell>
          <cell r="H833">
            <v>11051</v>
          </cell>
          <cell r="J833">
            <v>11224</v>
          </cell>
          <cell r="L833">
            <v>11224</v>
          </cell>
          <cell r="N833">
            <v>10878</v>
          </cell>
          <cell r="P833">
            <v>10619</v>
          </cell>
          <cell r="R833">
            <v>11051</v>
          </cell>
          <cell r="T833">
            <v>11051</v>
          </cell>
          <cell r="V833">
            <v>11224</v>
          </cell>
          <cell r="X833">
            <v>10878</v>
          </cell>
          <cell r="Z833">
            <v>11224</v>
          </cell>
          <cell r="AD833">
            <v>0.248</v>
          </cell>
        </row>
        <row r="834">
          <cell r="E834" t="str">
            <v>FP 1.2mm-1C</v>
          </cell>
          <cell r="F834" t="str">
            <v>ｍ</v>
          </cell>
          <cell r="H834">
            <v>94.9</v>
          </cell>
          <cell r="J834">
            <v>94.9</v>
          </cell>
          <cell r="L834">
            <v>94.9</v>
          </cell>
          <cell r="N834">
            <v>94.9</v>
          </cell>
          <cell r="P834">
            <v>94.9</v>
          </cell>
          <cell r="R834">
            <v>94.9</v>
          </cell>
          <cell r="T834">
            <v>94.9</v>
          </cell>
          <cell r="V834">
            <v>94.9</v>
          </cell>
          <cell r="X834">
            <v>94.9</v>
          </cell>
          <cell r="Z834">
            <v>94.9</v>
          </cell>
          <cell r="AD834">
            <v>1.2E-2</v>
          </cell>
        </row>
        <row r="835">
          <cell r="E835" t="str">
            <v>FP 1.6mm-1C</v>
          </cell>
          <cell r="F835" t="str">
            <v>ｍ</v>
          </cell>
          <cell r="H835">
            <v>105</v>
          </cell>
          <cell r="J835">
            <v>105</v>
          </cell>
          <cell r="L835">
            <v>105</v>
          </cell>
          <cell r="N835">
            <v>105</v>
          </cell>
          <cell r="P835">
            <v>105</v>
          </cell>
          <cell r="R835">
            <v>105</v>
          </cell>
          <cell r="T835">
            <v>105</v>
          </cell>
          <cell r="V835">
            <v>105</v>
          </cell>
          <cell r="X835">
            <v>105</v>
          </cell>
          <cell r="Z835">
            <v>105</v>
          </cell>
          <cell r="AD835">
            <v>1.2999999999999999E-2</v>
          </cell>
        </row>
        <row r="836">
          <cell r="E836" t="str">
            <v>FP 2.0mm-1C</v>
          </cell>
          <cell r="F836" t="str">
            <v>ｍ</v>
          </cell>
          <cell r="H836">
            <v>137</v>
          </cell>
          <cell r="J836">
            <v>137</v>
          </cell>
          <cell r="L836">
            <v>137</v>
          </cell>
          <cell r="N836">
            <v>137</v>
          </cell>
          <cell r="P836">
            <v>137</v>
          </cell>
          <cell r="R836">
            <v>137</v>
          </cell>
          <cell r="T836">
            <v>137</v>
          </cell>
          <cell r="V836">
            <v>137</v>
          </cell>
          <cell r="X836">
            <v>137</v>
          </cell>
          <cell r="Z836">
            <v>137</v>
          </cell>
          <cell r="AD836">
            <v>1.4999999999999999E-2</v>
          </cell>
        </row>
        <row r="837">
          <cell r="E837" t="str">
            <v>FP 2sq-1C</v>
          </cell>
          <cell r="F837" t="str">
            <v>ｍ</v>
          </cell>
          <cell r="H837">
            <v>125</v>
          </cell>
          <cell r="J837">
            <v>125</v>
          </cell>
          <cell r="L837">
            <v>125</v>
          </cell>
          <cell r="N837">
            <v>125</v>
          </cell>
          <cell r="P837">
            <v>125</v>
          </cell>
          <cell r="R837">
            <v>125</v>
          </cell>
          <cell r="T837">
            <v>125</v>
          </cell>
          <cell r="V837">
            <v>125</v>
          </cell>
          <cell r="X837">
            <v>125</v>
          </cell>
          <cell r="Z837">
            <v>125</v>
          </cell>
          <cell r="AD837">
            <v>1.0999999999999999E-2</v>
          </cell>
        </row>
        <row r="838">
          <cell r="E838" t="str">
            <v>FP 3.5sq-1C</v>
          </cell>
          <cell r="F838" t="str">
            <v>ｍ</v>
          </cell>
          <cell r="H838">
            <v>160</v>
          </cell>
          <cell r="J838">
            <v>160</v>
          </cell>
          <cell r="L838">
            <v>160</v>
          </cell>
          <cell r="N838">
            <v>160</v>
          </cell>
          <cell r="P838">
            <v>160</v>
          </cell>
          <cell r="R838">
            <v>160</v>
          </cell>
          <cell r="T838">
            <v>160</v>
          </cell>
          <cell r="V838">
            <v>160</v>
          </cell>
          <cell r="X838">
            <v>160</v>
          </cell>
          <cell r="Z838">
            <v>160</v>
          </cell>
          <cell r="AD838">
            <v>1.4999999999999999E-2</v>
          </cell>
        </row>
        <row r="839">
          <cell r="E839" t="str">
            <v>FP 5.5sq-1C</v>
          </cell>
          <cell r="F839" t="str">
            <v>ｍ</v>
          </cell>
          <cell r="H839">
            <v>198</v>
          </cell>
          <cell r="J839">
            <v>198</v>
          </cell>
          <cell r="L839">
            <v>198</v>
          </cell>
          <cell r="N839">
            <v>198</v>
          </cell>
          <cell r="P839">
            <v>198</v>
          </cell>
          <cell r="R839">
            <v>198</v>
          </cell>
          <cell r="T839">
            <v>198</v>
          </cell>
          <cell r="V839">
            <v>198</v>
          </cell>
          <cell r="X839">
            <v>198</v>
          </cell>
          <cell r="Z839">
            <v>198</v>
          </cell>
          <cell r="AD839">
            <v>0.19</v>
          </cell>
        </row>
        <row r="840">
          <cell r="E840" t="str">
            <v>FP 8sq-1C</v>
          </cell>
          <cell r="F840" t="str">
            <v>ｍ</v>
          </cell>
          <cell r="H840">
            <v>241</v>
          </cell>
          <cell r="J840">
            <v>241</v>
          </cell>
          <cell r="L840">
            <v>241</v>
          </cell>
          <cell r="N840">
            <v>241</v>
          </cell>
          <cell r="P840">
            <v>241</v>
          </cell>
          <cell r="R840">
            <v>241</v>
          </cell>
          <cell r="T840">
            <v>241</v>
          </cell>
          <cell r="V840">
            <v>241</v>
          </cell>
          <cell r="X840">
            <v>241</v>
          </cell>
          <cell r="Z840">
            <v>241</v>
          </cell>
          <cell r="AD840">
            <v>2.1000000000000001E-2</v>
          </cell>
        </row>
        <row r="841">
          <cell r="E841" t="str">
            <v>FP 14sq-1C</v>
          </cell>
          <cell r="F841" t="str">
            <v>ｍ</v>
          </cell>
          <cell r="H841">
            <v>375</v>
          </cell>
          <cell r="J841">
            <v>375</v>
          </cell>
          <cell r="L841">
            <v>375</v>
          </cell>
          <cell r="N841">
            <v>375</v>
          </cell>
          <cell r="P841">
            <v>375</v>
          </cell>
          <cell r="R841">
            <v>375</v>
          </cell>
          <cell r="T841">
            <v>375</v>
          </cell>
          <cell r="V841">
            <v>375</v>
          </cell>
          <cell r="X841">
            <v>375</v>
          </cell>
          <cell r="Z841">
            <v>375</v>
          </cell>
          <cell r="AD841">
            <v>2.5999999999999999E-2</v>
          </cell>
        </row>
        <row r="842">
          <cell r="E842" t="str">
            <v>FP 22sq-1C</v>
          </cell>
          <cell r="F842" t="str">
            <v>ｍ</v>
          </cell>
          <cell r="H842">
            <v>498</v>
          </cell>
          <cell r="J842">
            <v>498</v>
          </cell>
          <cell r="L842">
            <v>498</v>
          </cell>
          <cell r="N842">
            <v>498</v>
          </cell>
          <cell r="P842">
            <v>498</v>
          </cell>
          <cell r="R842">
            <v>498</v>
          </cell>
          <cell r="T842">
            <v>498</v>
          </cell>
          <cell r="V842">
            <v>498</v>
          </cell>
          <cell r="X842">
            <v>498</v>
          </cell>
          <cell r="Z842">
            <v>498</v>
          </cell>
          <cell r="AD842">
            <v>3.3000000000000002E-2</v>
          </cell>
        </row>
        <row r="843">
          <cell r="E843" t="str">
            <v>FP 38sq-1C</v>
          </cell>
          <cell r="F843" t="str">
            <v>ｍ</v>
          </cell>
          <cell r="H843">
            <v>775</v>
          </cell>
          <cell r="J843">
            <v>775</v>
          </cell>
          <cell r="L843">
            <v>775</v>
          </cell>
          <cell r="N843">
            <v>775</v>
          </cell>
          <cell r="P843">
            <v>775</v>
          </cell>
          <cell r="R843">
            <v>775</v>
          </cell>
          <cell r="T843">
            <v>775</v>
          </cell>
          <cell r="V843">
            <v>775</v>
          </cell>
          <cell r="X843">
            <v>775</v>
          </cell>
          <cell r="Z843">
            <v>775</v>
          </cell>
          <cell r="AD843">
            <v>4.4999999999999998E-2</v>
          </cell>
        </row>
        <row r="844">
          <cell r="E844" t="str">
            <v>FP 60sq-1C</v>
          </cell>
          <cell r="F844" t="str">
            <v>ｍ</v>
          </cell>
          <cell r="H844">
            <v>1202</v>
          </cell>
          <cell r="J844">
            <v>1202</v>
          </cell>
          <cell r="L844">
            <v>1202</v>
          </cell>
          <cell r="N844">
            <v>1202</v>
          </cell>
          <cell r="P844">
            <v>1202</v>
          </cell>
          <cell r="R844">
            <v>1202</v>
          </cell>
          <cell r="T844">
            <v>1202</v>
          </cell>
          <cell r="V844">
            <v>1202</v>
          </cell>
          <cell r="X844">
            <v>1202</v>
          </cell>
          <cell r="Z844">
            <v>1202</v>
          </cell>
          <cell r="AD844">
            <v>5.8000000000000003E-2</v>
          </cell>
        </row>
        <row r="845">
          <cell r="E845" t="str">
            <v>FP 100sq-1C</v>
          </cell>
          <cell r="F845" t="str">
            <v>ｍ</v>
          </cell>
          <cell r="H845">
            <v>1796</v>
          </cell>
          <cell r="J845">
            <v>1796</v>
          </cell>
          <cell r="L845">
            <v>1796</v>
          </cell>
          <cell r="N845">
            <v>1796</v>
          </cell>
          <cell r="P845">
            <v>1796</v>
          </cell>
          <cell r="R845">
            <v>1796</v>
          </cell>
          <cell r="T845">
            <v>1796</v>
          </cell>
          <cell r="V845">
            <v>1796</v>
          </cell>
          <cell r="X845">
            <v>1796</v>
          </cell>
          <cell r="Z845">
            <v>1796</v>
          </cell>
          <cell r="AD845">
            <v>0.08</v>
          </cell>
        </row>
        <row r="846">
          <cell r="E846" t="str">
            <v>FP 150sq-1C</v>
          </cell>
          <cell r="F846" t="str">
            <v>ｍ</v>
          </cell>
          <cell r="H846">
            <v>2502</v>
          </cell>
          <cell r="J846">
            <v>2502</v>
          </cell>
          <cell r="L846">
            <v>2502</v>
          </cell>
          <cell r="N846">
            <v>2502</v>
          </cell>
          <cell r="P846">
            <v>2502</v>
          </cell>
          <cell r="R846">
            <v>2502</v>
          </cell>
          <cell r="T846">
            <v>2502</v>
          </cell>
          <cell r="V846">
            <v>2502</v>
          </cell>
          <cell r="X846">
            <v>2502</v>
          </cell>
          <cell r="Z846">
            <v>2502</v>
          </cell>
          <cell r="AD846">
            <v>9.9000000000000005E-2</v>
          </cell>
        </row>
        <row r="847">
          <cell r="E847" t="str">
            <v>FP 200sq-1C</v>
          </cell>
          <cell r="F847" t="str">
            <v>ｍ</v>
          </cell>
          <cell r="H847">
            <v>3083</v>
          </cell>
          <cell r="J847">
            <v>3083</v>
          </cell>
          <cell r="L847">
            <v>3083</v>
          </cell>
          <cell r="N847">
            <v>3083</v>
          </cell>
          <cell r="P847">
            <v>3083</v>
          </cell>
          <cell r="R847">
            <v>3083</v>
          </cell>
          <cell r="T847">
            <v>3083</v>
          </cell>
          <cell r="V847">
            <v>3083</v>
          </cell>
          <cell r="X847">
            <v>3083</v>
          </cell>
          <cell r="Z847">
            <v>3083</v>
          </cell>
          <cell r="AD847">
            <v>0.122</v>
          </cell>
        </row>
        <row r="848">
          <cell r="E848" t="str">
            <v>FP 250sq-1C</v>
          </cell>
          <cell r="F848" t="str">
            <v>ｍ</v>
          </cell>
          <cell r="H848">
            <v>4096</v>
          </cell>
          <cell r="J848">
            <v>4096</v>
          </cell>
          <cell r="L848">
            <v>4096</v>
          </cell>
          <cell r="N848">
            <v>4096</v>
          </cell>
          <cell r="P848">
            <v>4096</v>
          </cell>
          <cell r="R848">
            <v>4096</v>
          </cell>
          <cell r="T848">
            <v>4096</v>
          </cell>
          <cell r="V848">
            <v>4096</v>
          </cell>
          <cell r="X848">
            <v>4096</v>
          </cell>
          <cell r="Z848">
            <v>4096</v>
          </cell>
          <cell r="AD848">
            <v>0.15</v>
          </cell>
        </row>
        <row r="849">
          <cell r="E849" t="str">
            <v>FP 325sq-1C</v>
          </cell>
          <cell r="F849" t="str">
            <v>ｍ</v>
          </cell>
          <cell r="H849">
            <v>4941</v>
          </cell>
          <cell r="J849">
            <v>4941</v>
          </cell>
          <cell r="L849">
            <v>4941</v>
          </cell>
          <cell r="N849">
            <v>4941</v>
          </cell>
          <cell r="P849">
            <v>4941</v>
          </cell>
          <cell r="R849">
            <v>4941</v>
          </cell>
          <cell r="T849">
            <v>4941</v>
          </cell>
          <cell r="V849">
            <v>4941</v>
          </cell>
          <cell r="X849">
            <v>4941</v>
          </cell>
          <cell r="Z849">
            <v>4941</v>
          </cell>
          <cell r="AD849">
            <v>0.19500000000000001</v>
          </cell>
        </row>
        <row r="850">
          <cell r="E850" t="str">
            <v>FP 1.2mm-2C</v>
          </cell>
          <cell r="F850" t="str">
            <v>ｍ</v>
          </cell>
          <cell r="H850">
            <v>182</v>
          </cell>
          <cell r="J850">
            <v>182</v>
          </cell>
          <cell r="L850">
            <v>182</v>
          </cell>
          <cell r="N850">
            <v>182</v>
          </cell>
          <cell r="P850">
            <v>182</v>
          </cell>
          <cell r="R850">
            <v>182</v>
          </cell>
          <cell r="T850">
            <v>182</v>
          </cell>
          <cell r="V850">
            <v>182</v>
          </cell>
          <cell r="X850">
            <v>182</v>
          </cell>
          <cell r="Z850">
            <v>182</v>
          </cell>
          <cell r="AD850">
            <v>1.4999999999999999E-2</v>
          </cell>
        </row>
        <row r="851">
          <cell r="E851" t="str">
            <v>FP 1.6mm-2C</v>
          </cell>
          <cell r="F851" t="str">
            <v>ｍ</v>
          </cell>
          <cell r="H851">
            <v>206</v>
          </cell>
          <cell r="J851">
            <v>206</v>
          </cell>
          <cell r="L851">
            <v>206</v>
          </cell>
          <cell r="N851">
            <v>206</v>
          </cell>
          <cell r="P851">
            <v>206</v>
          </cell>
          <cell r="R851">
            <v>206</v>
          </cell>
          <cell r="T851">
            <v>206</v>
          </cell>
          <cell r="V851">
            <v>206</v>
          </cell>
          <cell r="X851">
            <v>206</v>
          </cell>
          <cell r="Z851">
            <v>206</v>
          </cell>
          <cell r="AD851">
            <v>1.7000000000000001E-2</v>
          </cell>
        </row>
        <row r="852">
          <cell r="E852" t="str">
            <v>FP 2.0mm-2C</v>
          </cell>
          <cell r="F852" t="str">
            <v>ｍ</v>
          </cell>
          <cell r="H852">
            <v>254</v>
          </cell>
          <cell r="J852">
            <v>254</v>
          </cell>
          <cell r="L852">
            <v>254</v>
          </cell>
          <cell r="N852">
            <v>254</v>
          </cell>
          <cell r="P852">
            <v>254</v>
          </cell>
          <cell r="R852">
            <v>254</v>
          </cell>
          <cell r="T852">
            <v>254</v>
          </cell>
          <cell r="V852">
            <v>254</v>
          </cell>
          <cell r="X852">
            <v>254</v>
          </cell>
          <cell r="Z852">
            <v>254</v>
          </cell>
          <cell r="AD852">
            <v>0.02</v>
          </cell>
        </row>
        <row r="853">
          <cell r="E853" t="str">
            <v>FP 2.6mm-2C</v>
          </cell>
          <cell r="F853" t="str">
            <v>ｍ</v>
          </cell>
          <cell r="H853">
            <v>366</v>
          </cell>
          <cell r="J853">
            <v>366</v>
          </cell>
          <cell r="L853">
            <v>366</v>
          </cell>
          <cell r="N853">
            <v>366</v>
          </cell>
          <cell r="P853">
            <v>366</v>
          </cell>
          <cell r="R853">
            <v>366</v>
          </cell>
          <cell r="T853">
            <v>366</v>
          </cell>
          <cell r="V853">
            <v>366</v>
          </cell>
          <cell r="X853">
            <v>366</v>
          </cell>
          <cell r="Z853">
            <v>366</v>
          </cell>
          <cell r="AD853">
            <v>2.5000000000000001E-2</v>
          </cell>
        </row>
        <row r="854">
          <cell r="E854" t="str">
            <v>FP 2sq-2C</v>
          </cell>
          <cell r="F854" t="str">
            <v>ｍ</v>
          </cell>
          <cell r="H854">
            <v>225</v>
          </cell>
          <cell r="J854">
            <v>225</v>
          </cell>
          <cell r="L854">
            <v>225</v>
          </cell>
          <cell r="N854">
            <v>225</v>
          </cell>
          <cell r="P854">
            <v>225</v>
          </cell>
          <cell r="R854">
            <v>225</v>
          </cell>
          <cell r="T854">
            <v>225</v>
          </cell>
          <cell r="V854">
            <v>225</v>
          </cell>
          <cell r="X854">
            <v>225</v>
          </cell>
          <cell r="Z854">
            <v>225</v>
          </cell>
          <cell r="AD854">
            <v>1.7000000000000001E-2</v>
          </cell>
        </row>
        <row r="855">
          <cell r="E855" t="str">
            <v>FP 3.5sq-2C</v>
          </cell>
          <cell r="F855" t="str">
            <v>ｍ</v>
          </cell>
          <cell r="H855">
            <v>259</v>
          </cell>
          <cell r="J855">
            <v>259</v>
          </cell>
          <cell r="L855">
            <v>259</v>
          </cell>
          <cell r="N855">
            <v>259</v>
          </cell>
          <cell r="P855">
            <v>259</v>
          </cell>
          <cell r="R855">
            <v>259</v>
          </cell>
          <cell r="T855">
            <v>259</v>
          </cell>
          <cell r="V855">
            <v>259</v>
          </cell>
          <cell r="X855">
            <v>259</v>
          </cell>
          <cell r="Z855">
            <v>259</v>
          </cell>
          <cell r="AD855">
            <v>0.02</v>
          </cell>
        </row>
        <row r="856">
          <cell r="E856" t="str">
            <v>FP 5.5sq-2C</v>
          </cell>
          <cell r="F856" t="str">
            <v>ｍ</v>
          </cell>
          <cell r="H856">
            <v>329</v>
          </cell>
          <cell r="J856">
            <v>329</v>
          </cell>
          <cell r="L856">
            <v>329</v>
          </cell>
          <cell r="N856">
            <v>329</v>
          </cell>
          <cell r="P856">
            <v>329</v>
          </cell>
          <cell r="R856">
            <v>329</v>
          </cell>
          <cell r="T856">
            <v>329</v>
          </cell>
          <cell r="V856">
            <v>329</v>
          </cell>
          <cell r="X856">
            <v>329</v>
          </cell>
          <cell r="Z856">
            <v>329</v>
          </cell>
          <cell r="AD856">
            <v>2.5000000000000001E-2</v>
          </cell>
        </row>
        <row r="857">
          <cell r="E857" t="str">
            <v>FP 8sq-2C</v>
          </cell>
          <cell r="F857" t="str">
            <v>ｍ</v>
          </cell>
          <cell r="H857">
            <v>492</v>
          </cell>
          <cell r="J857">
            <v>492</v>
          </cell>
          <cell r="L857">
            <v>492</v>
          </cell>
          <cell r="N857">
            <v>492</v>
          </cell>
          <cell r="P857">
            <v>492</v>
          </cell>
          <cell r="R857">
            <v>492</v>
          </cell>
          <cell r="T857">
            <v>492</v>
          </cell>
          <cell r="V857">
            <v>492</v>
          </cell>
          <cell r="X857">
            <v>492</v>
          </cell>
          <cell r="Z857">
            <v>492</v>
          </cell>
          <cell r="AD857">
            <v>2.7E-2</v>
          </cell>
        </row>
        <row r="858">
          <cell r="E858" t="str">
            <v>FP 14sq-2C</v>
          </cell>
          <cell r="F858" t="str">
            <v>ｍ</v>
          </cell>
          <cell r="H858">
            <v>725</v>
          </cell>
          <cell r="J858">
            <v>725</v>
          </cell>
          <cell r="L858">
            <v>725</v>
          </cell>
          <cell r="N858">
            <v>725</v>
          </cell>
          <cell r="P858">
            <v>725</v>
          </cell>
          <cell r="R858">
            <v>725</v>
          </cell>
          <cell r="T858">
            <v>725</v>
          </cell>
          <cell r="V858">
            <v>725</v>
          </cell>
          <cell r="X858">
            <v>725</v>
          </cell>
          <cell r="Z858">
            <v>725</v>
          </cell>
          <cell r="AD858">
            <v>3.5000000000000003E-2</v>
          </cell>
        </row>
        <row r="859">
          <cell r="E859" t="str">
            <v>FP 22sq-2C</v>
          </cell>
          <cell r="F859" t="str">
            <v>ｍ</v>
          </cell>
          <cell r="H859">
            <v>1005</v>
          </cell>
          <cell r="J859">
            <v>1005</v>
          </cell>
          <cell r="L859">
            <v>1005</v>
          </cell>
          <cell r="N859">
            <v>1005</v>
          </cell>
          <cell r="P859">
            <v>1005</v>
          </cell>
          <cell r="R859">
            <v>1005</v>
          </cell>
          <cell r="T859">
            <v>1005</v>
          </cell>
          <cell r="V859">
            <v>1005</v>
          </cell>
          <cell r="X859">
            <v>1005</v>
          </cell>
          <cell r="Z859">
            <v>1005</v>
          </cell>
          <cell r="AD859">
            <v>4.4999999999999998E-2</v>
          </cell>
        </row>
        <row r="860">
          <cell r="E860" t="str">
            <v>FP 38sq-2C</v>
          </cell>
          <cell r="F860" t="str">
            <v>ｍ</v>
          </cell>
          <cell r="H860">
            <v>1529</v>
          </cell>
          <cell r="J860">
            <v>1529</v>
          </cell>
          <cell r="L860">
            <v>1529</v>
          </cell>
          <cell r="N860">
            <v>1529</v>
          </cell>
          <cell r="P860">
            <v>1529</v>
          </cell>
          <cell r="R860">
            <v>1529</v>
          </cell>
          <cell r="T860">
            <v>1529</v>
          </cell>
          <cell r="V860">
            <v>1529</v>
          </cell>
          <cell r="X860">
            <v>1529</v>
          </cell>
          <cell r="Z860">
            <v>1529</v>
          </cell>
          <cell r="AD860">
            <v>5.8999999999999997E-2</v>
          </cell>
        </row>
        <row r="861">
          <cell r="E861" t="str">
            <v>FP 60sq-2C</v>
          </cell>
          <cell r="F861" t="str">
            <v>ｍ</v>
          </cell>
          <cell r="H861">
            <v>2390</v>
          </cell>
          <cell r="J861">
            <v>2390</v>
          </cell>
          <cell r="L861">
            <v>2390</v>
          </cell>
          <cell r="N861">
            <v>2390</v>
          </cell>
          <cell r="P861">
            <v>2390</v>
          </cell>
          <cell r="R861">
            <v>2390</v>
          </cell>
          <cell r="T861">
            <v>2390</v>
          </cell>
          <cell r="V861">
            <v>2390</v>
          </cell>
          <cell r="X861">
            <v>2390</v>
          </cell>
          <cell r="Z861">
            <v>2390</v>
          </cell>
          <cell r="AD861">
            <v>7.8E-2</v>
          </cell>
        </row>
        <row r="862">
          <cell r="E862" t="str">
            <v>FP 100sq-2C</v>
          </cell>
          <cell r="F862" t="str">
            <v>ｍ</v>
          </cell>
          <cell r="H862">
            <v>3654</v>
          </cell>
          <cell r="J862">
            <v>3654</v>
          </cell>
          <cell r="L862">
            <v>3654</v>
          </cell>
          <cell r="N862">
            <v>3654</v>
          </cell>
          <cell r="P862">
            <v>3654</v>
          </cell>
          <cell r="R862">
            <v>3654</v>
          </cell>
          <cell r="T862">
            <v>3654</v>
          </cell>
          <cell r="V862">
            <v>3654</v>
          </cell>
          <cell r="X862">
            <v>3654</v>
          </cell>
          <cell r="Z862">
            <v>3654</v>
          </cell>
          <cell r="AD862">
            <v>0.108</v>
          </cell>
        </row>
        <row r="863">
          <cell r="E863" t="str">
            <v>FP 150sq-2C</v>
          </cell>
          <cell r="F863" t="str">
            <v>ｍ</v>
          </cell>
          <cell r="H863">
            <v>5586</v>
          </cell>
          <cell r="J863">
            <v>5586</v>
          </cell>
          <cell r="L863">
            <v>5586</v>
          </cell>
          <cell r="N863">
            <v>5586</v>
          </cell>
          <cell r="P863">
            <v>5586</v>
          </cell>
          <cell r="R863">
            <v>5586</v>
          </cell>
          <cell r="T863">
            <v>5586</v>
          </cell>
          <cell r="V863">
            <v>5586</v>
          </cell>
          <cell r="X863">
            <v>5586</v>
          </cell>
          <cell r="Z863">
            <v>5586</v>
          </cell>
          <cell r="AD863">
            <v>0.13100000000000001</v>
          </cell>
        </row>
        <row r="864">
          <cell r="E864" t="str">
            <v>FP 200sq-2C</v>
          </cell>
          <cell r="F864" t="str">
            <v>ｍ</v>
          </cell>
          <cell r="H864">
            <v>6870</v>
          </cell>
          <cell r="J864">
            <v>6870</v>
          </cell>
          <cell r="L864">
            <v>6870</v>
          </cell>
          <cell r="N864">
            <v>6870</v>
          </cell>
          <cell r="P864">
            <v>6870</v>
          </cell>
          <cell r="R864">
            <v>6870</v>
          </cell>
          <cell r="T864">
            <v>6870</v>
          </cell>
          <cell r="V864">
            <v>6870</v>
          </cell>
          <cell r="X864">
            <v>6870</v>
          </cell>
          <cell r="Z864">
            <v>6870</v>
          </cell>
          <cell r="AD864">
            <v>0.16300000000000001</v>
          </cell>
        </row>
        <row r="865">
          <cell r="E865" t="str">
            <v>FP 250sq-2C</v>
          </cell>
          <cell r="F865" t="str">
            <v>ｍ</v>
          </cell>
          <cell r="H865">
            <v>9076</v>
          </cell>
          <cell r="J865">
            <v>9076</v>
          </cell>
          <cell r="L865">
            <v>9076</v>
          </cell>
          <cell r="N865">
            <v>9076</v>
          </cell>
          <cell r="P865">
            <v>9076</v>
          </cell>
          <cell r="R865">
            <v>9076</v>
          </cell>
          <cell r="T865">
            <v>9076</v>
          </cell>
          <cell r="V865">
            <v>9076</v>
          </cell>
          <cell r="X865">
            <v>9076</v>
          </cell>
          <cell r="Z865">
            <v>9076</v>
          </cell>
          <cell r="AD865">
            <v>0.20300000000000001</v>
          </cell>
        </row>
        <row r="866">
          <cell r="E866" t="str">
            <v>FP 325sq-2C</v>
          </cell>
          <cell r="F866" t="str">
            <v>ｍ</v>
          </cell>
          <cell r="H866">
            <v>10874</v>
          </cell>
          <cell r="J866">
            <v>10874</v>
          </cell>
          <cell r="L866">
            <v>10874</v>
          </cell>
          <cell r="N866">
            <v>10874</v>
          </cell>
          <cell r="P866">
            <v>10874</v>
          </cell>
          <cell r="R866">
            <v>10874</v>
          </cell>
          <cell r="T866">
            <v>10874</v>
          </cell>
          <cell r="V866">
            <v>10874</v>
          </cell>
          <cell r="X866">
            <v>10874</v>
          </cell>
          <cell r="Z866">
            <v>10874</v>
          </cell>
          <cell r="AD866">
            <v>0.26300000000000001</v>
          </cell>
        </row>
        <row r="867">
          <cell r="E867" t="str">
            <v>FP 1.2mm-3C</v>
          </cell>
          <cell r="F867" t="str">
            <v>ｍ</v>
          </cell>
          <cell r="H867">
            <v>253</v>
          </cell>
          <cell r="J867">
            <v>253</v>
          </cell>
          <cell r="L867">
            <v>253</v>
          </cell>
          <cell r="N867">
            <v>253</v>
          </cell>
          <cell r="P867">
            <v>253</v>
          </cell>
          <cell r="R867">
            <v>253</v>
          </cell>
          <cell r="T867">
            <v>253</v>
          </cell>
          <cell r="V867">
            <v>253</v>
          </cell>
          <cell r="X867">
            <v>253</v>
          </cell>
          <cell r="Z867">
            <v>253</v>
          </cell>
          <cell r="AD867">
            <v>1.7000000000000001E-2</v>
          </cell>
        </row>
        <row r="868">
          <cell r="E868" t="str">
            <v>FP 1.6mm-3C</v>
          </cell>
          <cell r="F868" t="str">
            <v>ｍ</v>
          </cell>
          <cell r="H868">
            <v>299</v>
          </cell>
          <cell r="J868">
            <v>299</v>
          </cell>
          <cell r="L868">
            <v>299</v>
          </cell>
          <cell r="N868">
            <v>299</v>
          </cell>
          <cell r="P868">
            <v>299</v>
          </cell>
          <cell r="R868">
            <v>299</v>
          </cell>
          <cell r="T868">
            <v>299</v>
          </cell>
          <cell r="V868">
            <v>299</v>
          </cell>
          <cell r="X868">
            <v>299</v>
          </cell>
          <cell r="Z868">
            <v>299</v>
          </cell>
          <cell r="AD868">
            <v>0.02</v>
          </cell>
        </row>
        <row r="869">
          <cell r="E869" t="str">
            <v>FP 2.0mm-3C</v>
          </cell>
          <cell r="F869" t="str">
            <v>ｍ</v>
          </cell>
          <cell r="H869">
            <v>364</v>
          </cell>
          <cell r="J869">
            <v>364</v>
          </cell>
          <cell r="L869">
            <v>364</v>
          </cell>
          <cell r="N869">
            <v>364</v>
          </cell>
          <cell r="P869">
            <v>364</v>
          </cell>
          <cell r="R869">
            <v>364</v>
          </cell>
          <cell r="T869">
            <v>364</v>
          </cell>
          <cell r="V869">
            <v>364</v>
          </cell>
          <cell r="X869">
            <v>364</v>
          </cell>
          <cell r="Z869">
            <v>364</v>
          </cell>
          <cell r="AD869">
            <v>2.4E-2</v>
          </cell>
        </row>
        <row r="870">
          <cell r="E870" t="str">
            <v>FP 2.6mm-3C</v>
          </cell>
          <cell r="F870" t="str">
            <v>ｍ</v>
          </cell>
          <cell r="H870">
            <v>531</v>
          </cell>
          <cell r="J870">
            <v>531</v>
          </cell>
          <cell r="L870">
            <v>531</v>
          </cell>
          <cell r="N870">
            <v>531</v>
          </cell>
          <cell r="P870">
            <v>531</v>
          </cell>
          <cell r="R870">
            <v>531</v>
          </cell>
          <cell r="T870">
            <v>531</v>
          </cell>
          <cell r="V870">
            <v>531</v>
          </cell>
          <cell r="X870">
            <v>531</v>
          </cell>
          <cell r="Z870">
            <v>531</v>
          </cell>
          <cell r="AD870">
            <v>0.03</v>
          </cell>
        </row>
        <row r="871">
          <cell r="E871" t="str">
            <v>FP 2sq-3C</v>
          </cell>
          <cell r="F871" t="str">
            <v>ｍ</v>
          </cell>
          <cell r="H871">
            <v>327</v>
          </cell>
          <cell r="J871">
            <v>327</v>
          </cell>
          <cell r="L871">
            <v>327</v>
          </cell>
          <cell r="N871">
            <v>327</v>
          </cell>
          <cell r="P871">
            <v>327</v>
          </cell>
          <cell r="R871">
            <v>327</v>
          </cell>
          <cell r="T871">
            <v>327</v>
          </cell>
          <cell r="V871">
            <v>327</v>
          </cell>
          <cell r="X871">
            <v>327</v>
          </cell>
          <cell r="Z871">
            <v>327</v>
          </cell>
          <cell r="AD871">
            <v>0.02</v>
          </cell>
        </row>
        <row r="872">
          <cell r="E872" t="str">
            <v>FP 3.5sq-3C</v>
          </cell>
          <cell r="F872" t="str">
            <v>ｍ</v>
          </cell>
          <cell r="H872">
            <v>384</v>
          </cell>
          <cell r="J872">
            <v>384</v>
          </cell>
          <cell r="L872">
            <v>384</v>
          </cell>
          <cell r="N872">
            <v>384</v>
          </cell>
          <cell r="P872">
            <v>384</v>
          </cell>
          <cell r="R872">
            <v>384</v>
          </cell>
          <cell r="T872">
            <v>384</v>
          </cell>
          <cell r="V872">
            <v>384</v>
          </cell>
          <cell r="X872">
            <v>384</v>
          </cell>
          <cell r="Z872">
            <v>384</v>
          </cell>
          <cell r="AD872">
            <v>2.4E-2</v>
          </cell>
        </row>
        <row r="873">
          <cell r="E873" t="str">
            <v>FP 5.5sq-3C</v>
          </cell>
          <cell r="F873" t="str">
            <v>ｍ</v>
          </cell>
          <cell r="H873">
            <v>526</v>
          </cell>
          <cell r="J873">
            <v>526</v>
          </cell>
          <cell r="L873">
            <v>526</v>
          </cell>
          <cell r="N873">
            <v>526</v>
          </cell>
          <cell r="P873">
            <v>526</v>
          </cell>
          <cell r="R873">
            <v>526</v>
          </cell>
          <cell r="T873">
            <v>526</v>
          </cell>
          <cell r="V873">
            <v>526</v>
          </cell>
          <cell r="X873">
            <v>526</v>
          </cell>
          <cell r="Z873">
            <v>526</v>
          </cell>
          <cell r="AD873">
            <v>0.03</v>
          </cell>
        </row>
        <row r="874">
          <cell r="E874" t="str">
            <v>FP 8sq-3C</v>
          </cell>
          <cell r="F874" t="str">
            <v>ｍ</v>
          </cell>
          <cell r="H874">
            <v>670</v>
          </cell>
          <cell r="J874">
            <v>670</v>
          </cell>
          <cell r="L874">
            <v>670</v>
          </cell>
          <cell r="N874">
            <v>670</v>
          </cell>
          <cell r="P874">
            <v>670</v>
          </cell>
          <cell r="R874">
            <v>670</v>
          </cell>
          <cell r="T874">
            <v>670</v>
          </cell>
          <cell r="V874">
            <v>670</v>
          </cell>
          <cell r="X874">
            <v>670</v>
          </cell>
          <cell r="Z874">
            <v>670</v>
          </cell>
          <cell r="AD874">
            <v>3.5000000000000003E-2</v>
          </cell>
        </row>
        <row r="875">
          <cell r="E875" t="str">
            <v>FP 14sq-3C</v>
          </cell>
          <cell r="F875" t="str">
            <v>ｍ</v>
          </cell>
          <cell r="H875">
            <v>1006</v>
          </cell>
          <cell r="J875">
            <v>1006</v>
          </cell>
          <cell r="L875">
            <v>1006</v>
          </cell>
          <cell r="N875">
            <v>1006</v>
          </cell>
          <cell r="P875">
            <v>1006</v>
          </cell>
          <cell r="R875">
            <v>1006</v>
          </cell>
          <cell r="T875">
            <v>1006</v>
          </cell>
          <cell r="V875">
            <v>1006</v>
          </cell>
          <cell r="X875">
            <v>1006</v>
          </cell>
          <cell r="Z875">
            <v>1006</v>
          </cell>
          <cell r="AD875">
            <v>4.2999999999999997E-2</v>
          </cell>
        </row>
        <row r="876">
          <cell r="E876" t="str">
            <v>FP 22sq-3C</v>
          </cell>
          <cell r="F876" t="str">
            <v>ｍ</v>
          </cell>
          <cell r="H876">
            <v>1409</v>
          </cell>
          <cell r="J876">
            <v>1409</v>
          </cell>
          <cell r="L876">
            <v>1409</v>
          </cell>
          <cell r="N876">
            <v>1409</v>
          </cell>
          <cell r="P876">
            <v>1409</v>
          </cell>
          <cell r="R876">
            <v>1409</v>
          </cell>
          <cell r="T876">
            <v>1409</v>
          </cell>
          <cell r="V876">
            <v>1409</v>
          </cell>
          <cell r="X876">
            <v>1409</v>
          </cell>
          <cell r="Z876">
            <v>1409</v>
          </cell>
          <cell r="AD876">
            <v>5.6000000000000001E-2</v>
          </cell>
        </row>
        <row r="877">
          <cell r="E877" t="str">
            <v>FP 38sq-3C</v>
          </cell>
          <cell r="F877" t="str">
            <v>ｍ</v>
          </cell>
          <cell r="H877">
            <v>2208</v>
          </cell>
          <cell r="J877">
            <v>2208</v>
          </cell>
          <cell r="L877">
            <v>2208</v>
          </cell>
          <cell r="N877">
            <v>2208</v>
          </cell>
          <cell r="P877">
            <v>2208</v>
          </cell>
          <cell r="R877">
            <v>2208</v>
          </cell>
          <cell r="T877">
            <v>2208</v>
          </cell>
          <cell r="V877">
            <v>2208</v>
          </cell>
          <cell r="X877">
            <v>2208</v>
          </cell>
          <cell r="Z877">
            <v>2208</v>
          </cell>
          <cell r="AD877">
            <v>7.3999999999999996E-2</v>
          </cell>
        </row>
        <row r="878">
          <cell r="E878" t="str">
            <v>FP 60sq-3C</v>
          </cell>
          <cell r="F878" t="str">
            <v>ｍ</v>
          </cell>
          <cell r="H878">
            <v>3416</v>
          </cell>
          <cell r="J878">
            <v>3416</v>
          </cell>
          <cell r="L878">
            <v>3416</v>
          </cell>
          <cell r="N878">
            <v>3416</v>
          </cell>
          <cell r="P878">
            <v>3416</v>
          </cell>
          <cell r="R878">
            <v>3416</v>
          </cell>
          <cell r="T878">
            <v>3416</v>
          </cell>
          <cell r="V878">
            <v>3416</v>
          </cell>
          <cell r="X878">
            <v>3416</v>
          </cell>
          <cell r="Z878">
            <v>3416</v>
          </cell>
          <cell r="AD878">
            <v>9.8000000000000004E-2</v>
          </cell>
        </row>
        <row r="879">
          <cell r="E879" t="str">
            <v>FP 100sq-3C</v>
          </cell>
          <cell r="F879" t="str">
            <v>ｍ</v>
          </cell>
          <cell r="H879">
            <v>5097</v>
          </cell>
          <cell r="J879">
            <v>5097</v>
          </cell>
          <cell r="L879">
            <v>5097</v>
          </cell>
          <cell r="N879">
            <v>5097</v>
          </cell>
          <cell r="P879">
            <v>5097</v>
          </cell>
          <cell r="R879">
            <v>5097</v>
          </cell>
          <cell r="T879">
            <v>5097</v>
          </cell>
          <cell r="V879">
            <v>5097</v>
          </cell>
          <cell r="X879">
            <v>5097</v>
          </cell>
          <cell r="Z879">
            <v>5097</v>
          </cell>
          <cell r="AD879">
            <v>0.13400000000000001</v>
          </cell>
        </row>
        <row r="880">
          <cell r="E880" t="str">
            <v>FP 150sq-3C</v>
          </cell>
          <cell r="F880" t="str">
            <v>ｍ</v>
          </cell>
          <cell r="H880">
            <v>7692</v>
          </cell>
          <cell r="J880">
            <v>7692</v>
          </cell>
          <cell r="L880">
            <v>7692</v>
          </cell>
          <cell r="N880">
            <v>7692</v>
          </cell>
          <cell r="P880">
            <v>7692</v>
          </cell>
          <cell r="R880">
            <v>7692</v>
          </cell>
          <cell r="T880">
            <v>7692</v>
          </cell>
          <cell r="V880">
            <v>7692</v>
          </cell>
          <cell r="X880">
            <v>7692</v>
          </cell>
          <cell r="Z880">
            <v>7692</v>
          </cell>
          <cell r="AD880">
            <v>0.16500000000000001</v>
          </cell>
        </row>
        <row r="881">
          <cell r="E881" t="str">
            <v>FP 200sq-3C</v>
          </cell>
          <cell r="F881" t="str">
            <v>ｍ</v>
          </cell>
          <cell r="H881">
            <v>9591</v>
          </cell>
          <cell r="J881">
            <v>9591</v>
          </cell>
          <cell r="L881">
            <v>9591</v>
          </cell>
          <cell r="N881">
            <v>9591</v>
          </cell>
          <cell r="P881">
            <v>9591</v>
          </cell>
          <cell r="R881">
            <v>9591</v>
          </cell>
          <cell r="T881">
            <v>9591</v>
          </cell>
          <cell r="V881">
            <v>9591</v>
          </cell>
          <cell r="X881">
            <v>9591</v>
          </cell>
          <cell r="Z881">
            <v>9591</v>
          </cell>
          <cell r="AD881">
            <v>0.20399999999999999</v>
          </cell>
        </row>
        <row r="882">
          <cell r="E882" t="str">
            <v>FP 250sq-3C</v>
          </cell>
          <cell r="F882" t="str">
            <v>ｍ</v>
          </cell>
          <cell r="H882">
            <v>12478</v>
          </cell>
          <cell r="J882">
            <v>12478</v>
          </cell>
          <cell r="L882">
            <v>12478</v>
          </cell>
          <cell r="N882">
            <v>12478</v>
          </cell>
          <cell r="P882">
            <v>12478</v>
          </cell>
          <cell r="R882">
            <v>12478</v>
          </cell>
          <cell r="T882">
            <v>12478</v>
          </cell>
          <cell r="V882">
            <v>12478</v>
          </cell>
          <cell r="X882">
            <v>12478</v>
          </cell>
          <cell r="Z882">
            <v>12478</v>
          </cell>
          <cell r="AD882">
            <v>0.255</v>
          </cell>
        </row>
        <row r="883">
          <cell r="E883" t="str">
            <v>FP 325sq-3C</v>
          </cell>
          <cell r="F883" t="str">
            <v>ｍ</v>
          </cell>
          <cell r="H883">
            <v>15203</v>
          </cell>
          <cell r="J883">
            <v>15203</v>
          </cell>
          <cell r="L883">
            <v>15203</v>
          </cell>
          <cell r="N883">
            <v>15203</v>
          </cell>
          <cell r="P883">
            <v>15203</v>
          </cell>
          <cell r="R883">
            <v>15203</v>
          </cell>
          <cell r="T883">
            <v>15203</v>
          </cell>
          <cell r="V883">
            <v>15203</v>
          </cell>
          <cell r="X883">
            <v>15203</v>
          </cell>
          <cell r="Z883">
            <v>15203</v>
          </cell>
          <cell r="AD883">
            <v>0.33100000000000002</v>
          </cell>
        </row>
        <row r="884">
          <cell r="E884" t="str">
            <v>FP 1.2mm-4C</v>
          </cell>
          <cell r="F884" t="str">
            <v>ｍ</v>
          </cell>
          <cell r="H884">
            <v>321</v>
          </cell>
          <cell r="J884">
            <v>321</v>
          </cell>
          <cell r="L884">
            <v>321</v>
          </cell>
          <cell r="N884">
            <v>321</v>
          </cell>
          <cell r="P884">
            <v>321</v>
          </cell>
          <cell r="R884">
            <v>321</v>
          </cell>
          <cell r="T884">
            <v>321</v>
          </cell>
          <cell r="V884">
            <v>321</v>
          </cell>
          <cell r="X884">
            <v>321</v>
          </cell>
          <cell r="Z884">
            <v>321</v>
          </cell>
          <cell r="AD884">
            <v>2.1000000000000001E-2</v>
          </cell>
        </row>
        <row r="885">
          <cell r="E885" t="str">
            <v>FP 1.6mm-4C</v>
          </cell>
          <cell r="F885" t="str">
            <v>ｍ</v>
          </cell>
          <cell r="H885">
            <v>399</v>
          </cell>
          <cell r="J885">
            <v>399</v>
          </cell>
          <cell r="L885">
            <v>399</v>
          </cell>
          <cell r="N885">
            <v>399</v>
          </cell>
          <cell r="P885">
            <v>399</v>
          </cell>
          <cell r="R885">
            <v>399</v>
          </cell>
          <cell r="T885">
            <v>399</v>
          </cell>
          <cell r="V885">
            <v>399</v>
          </cell>
          <cell r="X885">
            <v>399</v>
          </cell>
          <cell r="Z885">
            <v>399</v>
          </cell>
          <cell r="AD885">
            <v>2.4E-2</v>
          </cell>
        </row>
        <row r="886">
          <cell r="E886" t="str">
            <v>FP 2.0mm-4C</v>
          </cell>
          <cell r="F886" t="str">
            <v>ｍ</v>
          </cell>
          <cell r="H886">
            <v>488</v>
          </cell>
          <cell r="J886">
            <v>488</v>
          </cell>
          <cell r="L886">
            <v>488</v>
          </cell>
          <cell r="N886">
            <v>488</v>
          </cell>
          <cell r="P886">
            <v>488</v>
          </cell>
          <cell r="R886">
            <v>488</v>
          </cell>
          <cell r="T886">
            <v>488</v>
          </cell>
          <cell r="V886">
            <v>488</v>
          </cell>
          <cell r="X886">
            <v>488</v>
          </cell>
          <cell r="Z886">
            <v>488</v>
          </cell>
          <cell r="AD886">
            <v>0.03</v>
          </cell>
        </row>
        <row r="887">
          <cell r="E887" t="str">
            <v>FP 2.6mm-4C</v>
          </cell>
          <cell r="F887" t="str">
            <v>ｍ</v>
          </cell>
          <cell r="H887">
            <v>677</v>
          </cell>
          <cell r="J887">
            <v>677</v>
          </cell>
          <cell r="L887">
            <v>677</v>
          </cell>
          <cell r="N887">
            <v>677</v>
          </cell>
          <cell r="P887">
            <v>677</v>
          </cell>
          <cell r="R887">
            <v>677</v>
          </cell>
          <cell r="T887">
            <v>677</v>
          </cell>
          <cell r="V887">
            <v>677</v>
          </cell>
          <cell r="X887">
            <v>677</v>
          </cell>
          <cell r="Z887">
            <v>677</v>
          </cell>
          <cell r="AD887">
            <v>3.6999999999999998E-2</v>
          </cell>
        </row>
        <row r="888">
          <cell r="E888" t="str">
            <v>FP 2sq-4C</v>
          </cell>
          <cell r="F888" t="str">
            <v>ｍ</v>
          </cell>
          <cell r="H888">
            <v>412</v>
          </cell>
          <cell r="J888">
            <v>412</v>
          </cell>
          <cell r="L888">
            <v>412</v>
          </cell>
          <cell r="N888">
            <v>412</v>
          </cell>
          <cell r="P888">
            <v>412</v>
          </cell>
          <cell r="R888">
            <v>412</v>
          </cell>
          <cell r="T888">
            <v>412</v>
          </cell>
          <cell r="V888">
            <v>412</v>
          </cell>
          <cell r="X888">
            <v>412</v>
          </cell>
          <cell r="Z888">
            <v>412</v>
          </cell>
          <cell r="AD888">
            <v>2.4E-2</v>
          </cell>
        </row>
        <row r="889">
          <cell r="E889" t="str">
            <v>FP 3.5sq-4C</v>
          </cell>
          <cell r="F889" t="str">
            <v>ｍ</v>
          </cell>
          <cell r="H889">
            <v>552</v>
          </cell>
          <cell r="J889">
            <v>552</v>
          </cell>
          <cell r="L889">
            <v>552</v>
          </cell>
          <cell r="N889">
            <v>552</v>
          </cell>
          <cell r="P889">
            <v>552</v>
          </cell>
          <cell r="R889">
            <v>552</v>
          </cell>
          <cell r="T889">
            <v>552</v>
          </cell>
          <cell r="V889">
            <v>552</v>
          </cell>
          <cell r="X889">
            <v>552</v>
          </cell>
          <cell r="Z889">
            <v>552</v>
          </cell>
          <cell r="AD889">
            <v>0.03</v>
          </cell>
        </row>
        <row r="890">
          <cell r="E890" t="str">
            <v>FP 5.5sq-4C</v>
          </cell>
          <cell r="F890" t="str">
            <v>ｍ</v>
          </cell>
          <cell r="H890">
            <v>704</v>
          </cell>
          <cell r="J890">
            <v>704</v>
          </cell>
          <cell r="L890">
            <v>704</v>
          </cell>
          <cell r="N890">
            <v>704</v>
          </cell>
          <cell r="P890">
            <v>704</v>
          </cell>
          <cell r="R890">
            <v>704</v>
          </cell>
          <cell r="T890">
            <v>704</v>
          </cell>
          <cell r="V890">
            <v>704</v>
          </cell>
          <cell r="X890">
            <v>704</v>
          </cell>
          <cell r="Z890">
            <v>704</v>
          </cell>
          <cell r="AD890">
            <v>3.6999999999999998E-2</v>
          </cell>
        </row>
        <row r="891">
          <cell r="E891" t="str">
            <v>FP 8sq-4C</v>
          </cell>
          <cell r="F891" t="str">
            <v>ｍ</v>
          </cell>
          <cell r="H891">
            <v>886</v>
          </cell>
          <cell r="J891">
            <v>886</v>
          </cell>
          <cell r="L891">
            <v>886</v>
          </cell>
          <cell r="N891">
            <v>886</v>
          </cell>
          <cell r="P891">
            <v>886</v>
          </cell>
          <cell r="R891">
            <v>886</v>
          </cell>
          <cell r="T891">
            <v>886</v>
          </cell>
          <cell r="V891">
            <v>886</v>
          </cell>
          <cell r="X891">
            <v>886</v>
          </cell>
          <cell r="Z891">
            <v>886</v>
          </cell>
          <cell r="AD891">
            <v>4.2000000000000003E-2</v>
          </cell>
        </row>
        <row r="892">
          <cell r="E892" t="str">
            <v>FP 14sq-4C</v>
          </cell>
          <cell r="F892" t="str">
            <v>ｍ</v>
          </cell>
          <cell r="H892">
            <v>1440</v>
          </cell>
          <cell r="J892">
            <v>1440</v>
          </cell>
          <cell r="L892">
            <v>1440</v>
          </cell>
          <cell r="N892">
            <v>1440</v>
          </cell>
          <cell r="P892">
            <v>1440</v>
          </cell>
          <cell r="R892">
            <v>1440</v>
          </cell>
          <cell r="T892">
            <v>1440</v>
          </cell>
          <cell r="V892">
            <v>1440</v>
          </cell>
          <cell r="X892">
            <v>1440</v>
          </cell>
          <cell r="Z892">
            <v>1440</v>
          </cell>
          <cell r="AD892">
            <v>5.1999999999999998E-2</v>
          </cell>
        </row>
        <row r="893">
          <cell r="E893" t="str">
            <v>FP 22sq-4C</v>
          </cell>
          <cell r="F893" t="str">
            <v>ｍ</v>
          </cell>
          <cell r="H893">
            <v>1929</v>
          </cell>
          <cell r="J893">
            <v>1929</v>
          </cell>
          <cell r="L893">
            <v>1929</v>
          </cell>
          <cell r="N893">
            <v>1929</v>
          </cell>
          <cell r="P893">
            <v>1929</v>
          </cell>
          <cell r="R893">
            <v>1929</v>
          </cell>
          <cell r="T893">
            <v>1929</v>
          </cell>
          <cell r="V893">
            <v>1929</v>
          </cell>
          <cell r="X893">
            <v>1929</v>
          </cell>
          <cell r="Z893">
            <v>1929</v>
          </cell>
          <cell r="AD893">
            <v>6.7000000000000004E-2</v>
          </cell>
        </row>
        <row r="894">
          <cell r="E894" t="str">
            <v>FP 38sq-4C</v>
          </cell>
          <cell r="F894" t="str">
            <v>ｍ</v>
          </cell>
          <cell r="H894">
            <v>2896</v>
          </cell>
          <cell r="J894">
            <v>2896</v>
          </cell>
          <cell r="L894">
            <v>2896</v>
          </cell>
          <cell r="N894">
            <v>2896</v>
          </cell>
          <cell r="P894">
            <v>2896</v>
          </cell>
          <cell r="R894">
            <v>2896</v>
          </cell>
          <cell r="T894">
            <v>2896</v>
          </cell>
          <cell r="V894">
            <v>2896</v>
          </cell>
          <cell r="X894">
            <v>2896</v>
          </cell>
          <cell r="Z894">
            <v>2896</v>
          </cell>
          <cell r="AD894">
            <v>8.8999999999999996E-2</v>
          </cell>
        </row>
        <row r="895">
          <cell r="E895" t="str">
            <v>FP 60sq-4C</v>
          </cell>
          <cell r="F895" t="str">
            <v>ｍ</v>
          </cell>
          <cell r="H895">
            <v>4574</v>
          </cell>
          <cell r="J895">
            <v>4574</v>
          </cell>
          <cell r="L895">
            <v>4574</v>
          </cell>
          <cell r="N895">
            <v>4574</v>
          </cell>
          <cell r="P895">
            <v>4574</v>
          </cell>
          <cell r="R895">
            <v>4574</v>
          </cell>
          <cell r="T895">
            <v>4574</v>
          </cell>
          <cell r="V895">
            <v>4574</v>
          </cell>
          <cell r="X895">
            <v>4574</v>
          </cell>
          <cell r="Z895">
            <v>4574</v>
          </cell>
          <cell r="AD895">
            <v>0.11799999999999999</v>
          </cell>
        </row>
        <row r="896">
          <cell r="E896" t="str">
            <v>FP 100sq-4C</v>
          </cell>
          <cell r="F896" t="str">
            <v>ｍ</v>
          </cell>
          <cell r="H896">
            <v>6875</v>
          </cell>
          <cell r="J896">
            <v>6875</v>
          </cell>
          <cell r="L896">
            <v>6875</v>
          </cell>
          <cell r="N896">
            <v>6875</v>
          </cell>
          <cell r="P896">
            <v>6875</v>
          </cell>
          <cell r="R896">
            <v>6875</v>
          </cell>
          <cell r="T896">
            <v>6875</v>
          </cell>
          <cell r="V896">
            <v>6875</v>
          </cell>
          <cell r="X896">
            <v>6875</v>
          </cell>
          <cell r="Z896">
            <v>6875</v>
          </cell>
          <cell r="AD896">
            <v>0.161</v>
          </cell>
        </row>
        <row r="897">
          <cell r="E897" t="str">
            <v>FP 150sq-4C</v>
          </cell>
          <cell r="F897" t="str">
            <v>ｍ</v>
          </cell>
          <cell r="H897">
            <v>10326</v>
          </cell>
          <cell r="J897">
            <v>10326</v>
          </cell>
          <cell r="L897">
            <v>10326</v>
          </cell>
          <cell r="N897">
            <v>10326</v>
          </cell>
          <cell r="P897">
            <v>10326</v>
          </cell>
          <cell r="R897">
            <v>10326</v>
          </cell>
          <cell r="T897">
            <v>10326</v>
          </cell>
          <cell r="V897">
            <v>10326</v>
          </cell>
          <cell r="X897">
            <v>10326</v>
          </cell>
          <cell r="Z897">
            <v>10326</v>
          </cell>
          <cell r="AD897">
            <v>0.19800000000000001</v>
          </cell>
        </row>
        <row r="898">
          <cell r="E898" t="str">
            <v>FP 200sq-4C</v>
          </cell>
          <cell r="F898" t="str">
            <v>ｍ</v>
          </cell>
          <cell r="H898">
            <v>12950</v>
          </cell>
          <cell r="J898">
            <v>12950</v>
          </cell>
          <cell r="L898">
            <v>12950</v>
          </cell>
          <cell r="N898">
            <v>12950</v>
          </cell>
          <cell r="P898">
            <v>12950</v>
          </cell>
          <cell r="R898">
            <v>12950</v>
          </cell>
          <cell r="T898">
            <v>12950</v>
          </cell>
          <cell r="V898">
            <v>12950</v>
          </cell>
          <cell r="X898">
            <v>12950</v>
          </cell>
          <cell r="Z898">
            <v>12950</v>
          </cell>
          <cell r="AD898">
            <v>0.245</v>
          </cell>
        </row>
        <row r="899">
          <cell r="E899" t="str">
            <v>FP 250sq-4C</v>
          </cell>
          <cell r="F899" t="str">
            <v>ｍ</v>
          </cell>
          <cell r="H899">
            <v>16488</v>
          </cell>
          <cell r="J899">
            <v>16488</v>
          </cell>
          <cell r="L899">
            <v>16488</v>
          </cell>
          <cell r="N899">
            <v>16488</v>
          </cell>
          <cell r="P899">
            <v>16488</v>
          </cell>
          <cell r="R899">
            <v>16488</v>
          </cell>
          <cell r="T899">
            <v>16488</v>
          </cell>
          <cell r="V899">
            <v>16488</v>
          </cell>
          <cell r="X899">
            <v>16488</v>
          </cell>
          <cell r="Z899">
            <v>16488</v>
          </cell>
          <cell r="AD899">
            <v>0.30599999999999999</v>
          </cell>
        </row>
        <row r="900">
          <cell r="E900" t="str">
            <v>FP 325sq-4C</v>
          </cell>
          <cell r="F900" t="str">
            <v>ｍ</v>
          </cell>
          <cell r="H900">
            <v>20182</v>
          </cell>
          <cell r="J900">
            <v>20182</v>
          </cell>
          <cell r="L900">
            <v>20182</v>
          </cell>
          <cell r="N900">
            <v>20182</v>
          </cell>
          <cell r="P900">
            <v>20182</v>
          </cell>
          <cell r="R900">
            <v>20182</v>
          </cell>
          <cell r="T900">
            <v>20182</v>
          </cell>
          <cell r="V900">
            <v>20182</v>
          </cell>
          <cell r="X900">
            <v>20182</v>
          </cell>
          <cell r="Z900">
            <v>20182</v>
          </cell>
          <cell r="AD900">
            <v>0.39700000000000002</v>
          </cell>
        </row>
        <row r="937">
          <cell r="E937" t="str">
            <v>3KV CV 8sq-1C</v>
          </cell>
          <cell r="F937" t="str">
            <v>ｍ</v>
          </cell>
          <cell r="H937">
            <v>242</v>
          </cell>
          <cell r="J937">
            <v>246</v>
          </cell>
          <cell r="L937">
            <v>246</v>
          </cell>
          <cell r="N937">
            <v>238</v>
          </cell>
          <cell r="P937">
            <v>233</v>
          </cell>
          <cell r="R937">
            <v>242</v>
          </cell>
          <cell r="T937">
            <v>242</v>
          </cell>
          <cell r="V937">
            <v>246</v>
          </cell>
          <cell r="X937">
            <v>238</v>
          </cell>
          <cell r="Z937">
            <v>246</v>
          </cell>
          <cell r="AD937">
            <v>1.9E-2</v>
          </cell>
        </row>
        <row r="938">
          <cell r="E938" t="str">
            <v>3KV CV 14sq-1C</v>
          </cell>
          <cell r="F938" t="str">
            <v>ｍ</v>
          </cell>
          <cell r="H938">
            <v>325</v>
          </cell>
          <cell r="J938">
            <v>330</v>
          </cell>
          <cell r="L938">
            <v>330</v>
          </cell>
          <cell r="N938">
            <v>320</v>
          </cell>
          <cell r="P938">
            <v>313</v>
          </cell>
          <cell r="R938">
            <v>325</v>
          </cell>
          <cell r="T938">
            <v>325</v>
          </cell>
          <cell r="V938">
            <v>330</v>
          </cell>
          <cell r="X938">
            <v>320</v>
          </cell>
          <cell r="Z938">
            <v>330</v>
          </cell>
          <cell r="AD938">
            <v>2.4E-2</v>
          </cell>
        </row>
        <row r="939">
          <cell r="E939" t="str">
            <v>3KV CV 22sq-1C</v>
          </cell>
          <cell r="F939" t="str">
            <v>ｍ</v>
          </cell>
          <cell r="H939">
            <v>463</v>
          </cell>
          <cell r="J939">
            <v>470</v>
          </cell>
          <cell r="L939">
            <v>470</v>
          </cell>
          <cell r="N939">
            <v>456</v>
          </cell>
          <cell r="P939">
            <v>445</v>
          </cell>
          <cell r="R939">
            <v>463</v>
          </cell>
          <cell r="T939">
            <v>463</v>
          </cell>
          <cell r="V939">
            <v>470</v>
          </cell>
          <cell r="X939">
            <v>456</v>
          </cell>
          <cell r="Z939">
            <v>470</v>
          </cell>
          <cell r="AD939">
            <v>3.1E-2</v>
          </cell>
        </row>
        <row r="940">
          <cell r="E940" t="str">
            <v>3KV CV 38sq-1C</v>
          </cell>
          <cell r="F940" t="str">
            <v>ｍ</v>
          </cell>
          <cell r="H940">
            <v>678</v>
          </cell>
          <cell r="J940">
            <v>688</v>
          </cell>
          <cell r="L940">
            <v>688</v>
          </cell>
          <cell r="N940">
            <v>668</v>
          </cell>
          <cell r="P940">
            <v>652</v>
          </cell>
          <cell r="R940">
            <v>678</v>
          </cell>
          <cell r="T940">
            <v>678</v>
          </cell>
          <cell r="V940">
            <v>688</v>
          </cell>
          <cell r="X940">
            <v>668</v>
          </cell>
          <cell r="Z940">
            <v>688</v>
          </cell>
          <cell r="AD940">
            <v>4.1000000000000002E-2</v>
          </cell>
        </row>
        <row r="941">
          <cell r="E941" t="str">
            <v>3KV CV 60sq-1C</v>
          </cell>
          <cell r="F941" t="str">
            <v>ｍ</v>
          </cell>
          <cell r="H941">
            <v>948</v>
          </cell>
          <cell r="J941">
            <v>962</v>
          </cell>
          <cell r="L941">
            <v>962</v>
          </cell>
          <cell r="N941">
            <v>933</v>
          </cell>
          <cell r="P941">
            <v>911</v>
          </cell>
          <cell r="R941">
            <v>948</v>
          </cell>
          <cell r="T941">
            <v>948</v>
          </cell>
          <cell r="V941">
            <v>962</v>
          </cell>
          <cell r="X941">
            <v>933</v>
          </cell>
          <cell r="Z941">
            <v>962</v>
          </cell>
          <cell r="AD941">
            <v>5.3999999999999999E-2</v>
          </cell>
        </row>
        <row r="942">
          <cell r="E942" t="str">
            <v>3KV CV 100sq-1C</v>
          </cell>
          <cell r="F942" t="str">
            <v>ｍ</v>
          </cell>
          <cell r="H942">
            <v>1399</v>
          </cell>
          <cell r="J942">
            <v>1420</v>
          </cell>
          <cell r="L942">
            <v>1420</v>
          </cell>
          <cell r="N942">
            <v>1377</v>
          </cell>
          <cell r="P942">
            <v>1345</v>
          </cell>
          <cell r="R942">
            <v>1399</v>
          </cell>
          <cell r="T942">
            <v>1399</v>
          </cell>
          <cell r="V942">
            <v>1420</v>
          </cell>
          <cell r="X942">
            <v>1377</v>
          </cell>
          <cell r="Z942">
            <v>1420</v>
          </cell>
          <cell r="AD942">
            <v>7.3999999999999996E-2</v>
          </cell>
        </row>
        <row r="943">
          <cell r="E943" t="str">
            <v>3KV CV 150sq-1C</v>
          </cell>
          <cell r="F943" t="str">
            <v>ｍ</v>
          </cell>
          <cell r="H943">
            <v>1908</v>
          </cell>
          <cell r="J943">
            <v>1938</v>
          </cell>
          <cell r="L943">
            <v>1938</v>
          </cell>
          <cell r="N943">
            <v>1879</v>
          </cell>
          <cell r="P943">
            <v>1835</v>
          </cell>
          <cell r="R943">
            <v>1908</v>
          </cell>
          <cell r="T943">
            <v>1908</v>
          </cell>
          <cell r="V943">
            <v>1938</v>
          </cell>
          <cell r="X943">
            <v>1879</v>
          </cell>
          <cell r="Z943">
            <v>1938</v>
          </cell>
          <cell r="AD943">
            <v>9.0999999999999998E-2</v>
          </cell>
        </row>
        <row r="944">
          <cell r="E944" t="str">
            <v>3KV CV 200sq-1C</v>
          </cell>
          <cell r="F944" t="str">
            <v>ｍ</v>
          </cell>
          <cell r="H944">
            <v>2420</v>
          </cell>
          <cell r="J944">
            <v>2457</v>
          </cell>
          <cell r="L944">
            <v>2457</v>
          </cell>
          <cell r="N944">
            <v>2383</v>
          </cell>
          <cell r="P944">
            <v>2327</v>
          </cell>
          <cell r="R944">
            <v>2420</v>
          </cell>
          <cell r="T944">
            <v>2420</v>
          </cell>
          <cell r="V944">
            <v>2457</v>
          </cell>
          <cell r="X944">
            <v>2383</v>
          </cell>
          <cell r="Z944">
            <v>2457</v>
          </cell>
          <cell r="AD944">
            <v>0.112</v>
          </cell>
        </row>
        <row r="945">
          <cell r="E945" t="str">
            <v>3KV CV 250sq-1C</v>
          </cell>
          <cell r="F945" t="str">
            <v>ｍ</v>
          </cell>
          <cell r="H945">
            <v>3036</v>
          </cell>
          <cell r="J945">
            <v>3082</v>
          </cell>
          <cell r="L945">
            <v>3082</v>
          </cell>
          <cell r="N945">
            <v>2989</v>
          </cell>
          <cell r="P945">
            <v>2919</v>
          </cell>
          <cell r="R945">
            <v>3036</v>
          </cell>
          <cell r="T945">
            <v>3036</v>
          </cell>
          <cell r="V945">
            <v>3082</v>
          </cell>
          <cell r="X945">
            <v>2989</v>
          </cell>
          <cell r="Z945">
            <v>3082</v>
          </cell>
          <cell r="AD945">
            <v>0.129</v>
          </cell>
        </row>
        <row r="946">
          <cell r="E946" t="str">
            <v>3KV CV 325sq-1C</v>
          </cell>
          <cell r="F946" t="str">
            <v>ｍ</v>
          </cell>
          <cell r="H946">
            <v>3847</v>
          </cell>
          <cell r="J946">
            <v>3906</v>
          </cell>
          <cell r="L946">
            <v>3906</v>
          </cell>
          <cell r="N946">
            <v>3788</v>
          </cell>
          <cell r="P946">
            <v>3699</v>
          </cell>
          <cell r="R946">
            <v>3847</v>
          </cell>
          <cell r="T946">
            <v>3847</v>
          </cell>
          <cell r="V946">
            <v>3906</v>
          </cell>
          <cell r="X946">
            <v>3788</v>
          </cell>
          <cell r="Z946">
            <v>3906</v>
          </cell>
          <cell r="AD946">
            <v>0.16400000000000001</v>
          </cell>
        </row>
        <row r="947">
          <cell r="E947" t="str">
            <v>3KV CV 8sq-3C</v>
          </cell>
          <cell r="F947" t="str">
            <v>ｍ</v>
          </cell>
          <cell r="H947">
            <v>696</v>
          </cell>
          <cell r="J947">
            <v>706</v>
          </cell>
          <cell r="L947">
            <v>706</v>
          </cell>
          <cell r="N947">
            <v>685</v>
          </cell>
          <cell r="P947">
            <v>669</v>
          </cell>
          <cell r="R947">
            <v>696</v>
          </cell>
          <cell r="T947">
            <v>696</v>
          </cell>
          <cell r="V947">
            <v>706</v>
          </cell>
          <cell r="X947">
            <v>685</v>
          </cell>
          <cell r="Z947">
            <v>706</v>
          </cell>
          <cell r="AD947">
            <v>3.2000000000000001E-2</v>
          </cell>
        </row>
        <row r="948">
          <cell r="E948" t="str">
            <v>3KV CV 14sq-3C</v>
          </cell>
          <cell r="F948" t="str">
            <v>ｍ</v>
          </cell>
          <cell r="H948">
            <v>886</v>
          </cell>
          <cell r="J948">
            <v>900</v>
          </cell>
          <cell r="L948">
            <v>900</v>
          </cell>
          <cell r="N948">
            <v>872</v>
          </cell>
          <cell r="P948">
            <v>852</v>
          </cell>
          <cell r="R948">
            <v>886</v>
          </cell>
          <cell r="T948">
            <v>886</v>
          </cell>
          <cell r="V948">
            <v>900</v>
          </cell>
          <cell r="X948">
            <v>872</v>
          </cell>
          <cell r="Z948">
            <v>900</v>
          </cell>
          <cell r="AD948">
            <v>0.04</v>
          </cell>
        </row>
        <row r="949">
          <cell r="E949" t="str">
            <v>3KV CV 22sq-3C</v>
          </cell>
          <cell r="F949" t="str">
            <v>ｍ</v>
          </cell>
          <cell r="H949">
            <v>1208</v>
          </cell>
          <cell r="J949">
            <v>1227</v>
          </cell>
          <cell r="L949">
            <v>1227</v>
          </cell>
          <cell r="N949">
            <v>1190</v>
          </cell>
          <cell r="P949">
            <v>1162</v>
          </cell>
          <cell r="R949">
            <v>1208</v>
          </cell>
          <cell r="T949">
            <v>1208</v>
          </cell>
          <cell r="V949">
            <v>1227</v>
          </cell>
          <cell r="X949">
            <v>1190</v>
          </cell>
          <cell r="Z949">
            <v>1227</v>
          </cell>
          <cell r="AD949">
            <v>5.1999999999999998E-2</v>
          </cell>
        </row>
        <row r="950">
          <cell r="E950" t="str">
            <v>3KV CV 38sq-3C</v>
          </cell>
          <cell r="F950" t="str">
            <v>ｍ</v>
          </cell>
          <cell r="H950">
            <v>1720</v>
          </cell>
          <cell r="J950">
            <v>1797</v>
          </cell>
          <cell r="L950">
            <v>1797</v>
          </cell>
          <cell r="N950">
            <v>1743</v>
          </cell>
          <cell r="P950">
            <v>1702</v>
          </cell>
          <cell r="R950">
            <v>1720</v>
          </cell>
          <cell r="T950">
            <v>1720</v>
          </cell>
          <cell r="V950">
            <v>1797</v>
          </cell>
          <cell r="X950">
            <v>1743</v>
          </cell>
          <cell r="Z950">
            <v>1797</v>
          </cell>
          <cell r="AD950">
            <v>6.8000000000000005E-2</v>
          </cell>
        </row>
        <row r="951">
          <cell r="E951" t="str">
            <v>3KV CV 60sq-3C</v>
          </cell>
          <cell r="F951" t="str">
            <v>ｍ</v>
          </cell>
          <cell r="H951">
            <v>2590</v>
          </cell>
          <cell r="J951">
            <v>2629</v>
          </cell>
          <cell r="L951">
            <v>2629</v>
          </cell>
          <cell r="N951">
            <v>2550</v>
          </cell>
          <cell r="P951">
            <v>2490</v>
          </cell>
          <cell r="R951">
            <v>2590</v>
          </cell>
          <cell r="T951">
            <v>2590</v>
          </cell>
          <cell r="V951">
            <v>2629</v>
          </cell>
          <cell r="X951">
            <v>2550</v>
          </cell>
          <cell r="Z951">
            <v>2629</v>
          </cell>
          <cell r="AD951">
            <v>0.09</v>
          </cell>
        </row>
        <row r="952">
          <cell r="E952" t="str">
            <v>3KV CV 100sq-3C</v>
          </cell>
          <cell r="F952" t="str">
            <v>ｍ</v>
          </cell>
          <cell r="H952">
            <v>4016</v>
          </cell>
          <cell r="J952">
            <v>4078</v>
          </cell>
          <cell r="L952">
            <v>4078</v>
          </cell>
          <cell r="N952">
            <v>3955</v>
          </cell>
          <cell r="P952">
            <v>3862</v>
          </cell>
          <cell r="R952">
            <v>4016</v>
          </cell>
          <cell r="T952">
            <v>4016</v>
          </cell>
          <cell r="V952">
            <v>4078</v>
          </cell>
          <cell r="X952">
            <v>3955</v>
          </cell>
          <cell r="Z952">
            <v>4078</v>
          </cell>
          <cell r="AD952">
            <v>0.124</v>
          </cell>
        </row>
        <row r="953">
          <cell r="E953" t="str">
            <v>3KV CV 150sq-3C</v>
          </cell>
          <cell r="F953" t="str">
            <v>ｍ</v>
          </cell>
          <cell r="H953">
            <v>5903</v>
          </cell>
          <cell r="J953">
            <v>5994</v>
          </cell>
          <cell r="L953">
            <v>5994</v>
          </cell>
          <cell r="N953">
            <v>5812</v>
          </cell>
          <cell r="P953">
            <v>5676</v>
          </cell>
          <cell r="R953">
            <v>5903</v>
          </cell>
          <cell r="T953">
            <v>5903</v>
          </cell>
          <cell r="V953">
            <v>5994</v>
          </cell>
          <cell r="X953">
            <v>5812</v>
          </cell>
          <cell r="Z953">
            <v>5994</v>
          </cell>
          <cell r="AD953">
            <v>0.151</v>
          </cell>
        </row>
        <row r="954">
          <cell r="E954" t="str">
            <v>3KV CV 200sq-3C</v>
          </cell>
          <cell r="F954" t="str">
            <v>ｍ</v>
          </cell>
          <cell r="H954">
            <v>8389</v>
          </cell>
          <cell r="J954">
            <v>8518</v>
          </cell>
          <cell r="L954">
            <v>8518</v>
          </cell>
          <cell r="N954">
            <v>8260</v>
          </cell>
          <cell r="P954">
            <v>8066</v>
          </cell>
          <cell r="R954">
            <v>8389</v>
          </cell>
          <cell r="T954">
            <v>8389</v>
          </cell>
          <cell r="V954">
            <v>8518</v>
          </cell>
          <cell r="X954">
            <v>8260</v>
          </cell>
          <cell r="Z954">
            <v>8518</v>
          </cell>
          <cell r="AD954">
            <v>0.188</v>
          </cell>
        </row>
        <row r="955">
          <cell r="E955" t="str">
            <v>3KV CV 250sq-3C</v>
          </cell>
          <cell r="F955" t="str">
            <v>ｍ</v>
          </cell>
          <cell r="H955">
            <v>10509</v>
          </cell>
          <cell r="J955">
            <v>10671</v>
          </cell>
          <cell r="L955">
            <v>10671</v>
          </cell>
          <cell r="N955">
            <v>10348</v>
          </cell>
          <cell r="P955">
            <v>10105</v>
          </cell>
          <cell r="R955">
            <v>10509</v>
          </cell>
          <cell r="T955">
            <v>10509</v>
          </cell>
          <cell r="V955">
            <v>10671</v>
          </cell>
          <cell r="X955">
            <v>10348</v>
          </cell>
          <cell r="Z955">
            <v>10671</v>
          </cell>
          <cell r="AD955">
            <v>0.216</v>
          </cell>
        </row>
        <row r="956">
          <cell r="E956" t="str">
            <v>3KV CV 325sq-3C</v>
          </cell>
          <cell r="F956" t="str">
            <v>ｍ</v>
          </cell>
          <cell r="H956">
            <v>13466</v>
          </cell>
          <cell r="J956">
            <v>13667</v>
          </cell>
          <cell r="L956">
            <v>13667</v>
          </cell>
          <cell r="N956">
            <v>13252</v>
          </cell>
          <cell r="P956">
            <v>12942</v>
          </cell>
          <cell r="R956">
            <v>13466</v>
          </cell>
          <cell r="T956">
            <v>13466</v>
          </cell>
          <cell r="V956">
            <v>13667</v>
          </cell>
          <cell r="X956">
            <v>13252</v>
          </cell>
          <cell r="Z956">
            <v>13667</v>
          </cell>
          <cell r="AD956">
            <v>0.27300000000000002</v>
          </cell>
        </row>
        <row r="957">
          <cell r="E957" t="str">
            <v>6KV CV 8sq-1C</v>
          </cell>
          <cell r="F957" t="str">
            <v>ｍ</v>
          </cell>
          <cell r="H957">
            <v>303</v>
          </cell>
          <cell r="J957">
            <v>308</v>
          </cell>
          <cell r="L957">
            <v>308</v>
          </cell>
          <cell r="N957">
            <v>298</v>
          </cell>
          <cell r="P957">
            <v>291</v>
          </cell>
          <cell r="R957">
            <v>303</v>
          </cell>
          <cell r="T957">
            <v>303</v>
          </cell>
          <cell r="V957">
            <v>308</v>
          </cell>
          <cell r="X957">
            <v>298</v>
          </cell>
          <cell r="Z957">
            <v>308</v>
          </cell>
          <cell r="AD957">
            <v>1.9E-2</v>
          </cell>
        </row>
        <row r="958">
          <cell r="E958" t="str">
            <v>6KV CV 14sq-1C</v>
          </cell>
          <cell r="F958" t="str">
            <v>ｍ</v>
          </cell>
          <cell r="H958">
            <v>441</v>
          </cell>
          <cell r="J958">
            <v>447</v>
          </cell>
          <cell r="L958">
            <v>447</v>
          </cell>
          <cell r="N958">
            <v>434</v>
          </cell>
          <cell r="P958">
            <v>424</v>
          </cell>
          <cell r="R958">
            <v>441</v>
          </cell>
          <cell r="T958">
            <v>441</v>
          </cell>
          <cell r="V958">
            <v>447</v>
          </cell>
          <cell r="X958">
            <v>434</v>
          </cell>
          <cell r="Z958">
            <v>447</v>
          </cell>
          <cell r="AD958">
            <v>2.4E-2</v>
          </cell>
        </row>
        <row r="959">
          <cell r="E959" t="str">
            <v>6KV CV 22sq-1C</v>
          </cell>
          <cell r="F959" t="str">
            <v>ｍ</v>
          </cell>
          <cell r="H959">
            <v>561</v>
          </cell>
          <cell r="J959">
            <v>560</v>
          </cell>
          <cell r="L959">
            <v>560</v>
          </cell>
          <cell r="N959">
            <v>543</v>
          </cell>
          <cell r="P959">
            <v>530</v>
          </cell>
          <cell r="R959">
            <v>561</v>
          </cell>
          <cell r="T959">
            <v>561</v>
          </cell>
          <cell r="V959">
            <v>560</v>
          </cell>
          <cell r="X959">
            <v>543</v>
          </cell>
          <cell r="Z959">
            <v>560</v>
          </cell>
          <cell r="AD959">
            <v>3.1E-2</v>
          </cell>
        </row>
        <row r="960">
          <cell r="E960" t="str">
            <v>6KV CV 38sq-1C</v>
          </cell>
          <cell r="F960" t="str">
            <v>ｍ</v>
          </cell>
          <cell r="H960">
            <v>685</v>
          </cell>
          <cell r="J960">
            <v>696</v>
          </cell>
          <cell r="L960">
            <v>696</v>
          </cell>
          <cell r="N960">
            <v>675</v>
          </cell>
          <cell r="P960">
            <v>659</v>
          </cell>
          <cell r="R960">
            <v>685</v>
          </cell>
          <cell r="T960">
            <v>685</v>
          </cell>
          <cell r="V960">
            <v>696</v>
          </cell>
          <cell r="X960">
            <v>675</v>
          </cell>
          <cell r="Z960">
            <v>696</v>
          </cell>
          <cell r="AD960">
            <v>4.1000000000000002E-2</v>
          </cell>
        </row>
        <row r="961">
          <cell r="E961" t="str">
            <v>6KV CV 60sq-1C</v>
          </cell>
          <cell r="F961" t="str">
            <v>ｍ</v>
          </cell>
          <cell r="H961">
            <v>967</v>
          </cell>
          <cell r="J961">
            <v>982</v>
          </cell>
          <cell r="L961">
            <v>982</v>
          </cell>
          <cell r="N961">
            <v>952</v>
          </cell>
          <cell r="P961">
            <v>930</v>
          </cell>
          <cell r="R961">
            <v>967</v>
          </cell>
          <cell r="T961">
            <v>967</v>
          </cell>
          <cell r="V961">
            <v>982</v>
          </cell>
          <cell r="X961">
            <v>952</v>
          </cell>
          <cell r="Z961">
            <v>982</v>
          </cell>
          <cell r="AD961">
            <v>5.3999999999999999E-2</v>
          </cell>
        </row>
        <row r="962">
          <cell r="E962" t="str">
            <v>6KV CV 100sq-1C</v>
          </cell>
          <cell r="F962" t="str">
            <v>ｍ</v>
          </cell>
          <cell r="H962">
            <v>1439</v>
          </cell>
          <cell r="J962">
            <v>1461</v>
          </cell>
          <cell r="L962">
            <v>1461</v>
          </cell>
          <cell r="N962">
            <v>1417</v>
          </cell>
          <cell r="P962">
            <v>1384</v>
          </cell>
          <cell r="R962">
            <v>1439</v>
          </cell>
          <cell r="T962">
            <v>1439</v>
          </cell>
          <cell r="V962">
            <v>1461</v>
          </cell>
          <cell r="X962">
            <v>1417</v>
          </cell>
          <cell r="Z962">
            <v>1461</v>
          </cell>
          <cell r="AD962">
            <v>7.3999999999999996E-2</v>
          </cell>
        </row>
        <row r="963">
          <cell r="E963" t="str">
            <v>6KV CV 150sq-1C</v>
          </cell>
          <cell r="F963" t="str">
            <v>ｍ</v>
          </cell>
          <cell r="H963">
            <v>1908</v>
          </cell>
          <cell r="J963">
            <v>2018</v>
          </cell>
          <cell r="L963">
            <v>2018</v>
          </cell>
          <cell r="N963">
            <v>1957</v>
          </cell>
          <cell r="P963">
            <v>1911</v>
          </cell>
          <cell r="R963">
            <v>1908</v>
          </cell>
          <cell r="T963">
            <v>1908</v>
          </cell>
          <cell r="V963">
            <v>2018</v>
          </cell>
          <cell r="X963">
            <v>1957</v>
          </cell>
          <cell r="Z963">
            <v>2018</v>
          </cell>
          <cell r="AD963">
            <v>9.0999999999999998E-2</v>
          </cell>
        </row>
        <row r="964">
          <cell r="E964" t="str">
            <v>6KV CV 200sq-1C</v>
          </cell>
          <cell r="F964" t="str">
            <v>ｍ</v>
          </cell>
          <cell r="H964">
            <v>2556</v>
          </cell>
          <cell r="J964">
            <v>2596</v>
          </cell>
          <cell r="L964">
            <v>2596</v>
          </cell>
          <cell r="N964">
            <v>2517</v>
          </cell>
          <cell r="P964">
            <v>2458</v>
          </cell>
          <cell r="R964">
            <v>2556</v>
          </cell>
          <cell r="T964">
            <v>2556</v>
          </cell>
          <cell r="V964">
            <v>2596</v>
          </cell>
          <cell r="X964">
            <v>2517</v>
          </cell>
          <cell r="Z964">
            <v>2596</v>
          </cell>
          <cell r="AD964">
            <v>0.112</v>
          </cell>
        </row>
        <row r="965">
          <cell r="E965" t="str">
            <v>6KV CV 250sq-1C</v>
          </cell>
          <cell r="F965" t="str">
            <v>ｍ</v>
          </cell>
          <cell r="H965">
            <v>3179</v>
          </cell>
          <cell r="J965">
            <v>3228</v>
          </cell>
          <cell r="L965">
            <v>3228</v>
          </cell>
          <cell r="N965">
            <v>3130</v>
          </cell>
          <cell r="P965">
            <v>3057</v>
          </cell>
          <cell r="R965">
            <v>3179</v>
          </cell>
          <cell r="T965">
            <v>3179</v>
          </cell>
          <cell r="V965">
            <v>3228</v>
          </cell>
          <cell r="X965">
            <v>3130</v>
          </cell>
          <cell r="Z965">
            <v>3228</v>
          </cell>
          <cell r="AD965">
            <v>0.129</v>
          </cell>
        </row>
        <row r="966">
          <cell r="E966" t="str">
            <v>6KV CV 325sq-1C</v>
          </cell>
          <cell r="F966" t="str">
            <v>ｍ</v>
          </cell>
          <cell r="H966">
            <v>3950</v>
          </cell>
          <cell r="J966">
            <v>4011</v>
          </cell>
          <cell r="L966">
            <v>4011</v>
          </cell>
          <cell r="N966">
            <v>3889</v>
          </cell>
          <cell r="P966">
            <v>3798</v>
          </cell>
          <cell r="R966">
            <v>3950</v>
          </cell>
          <cell r="T966">
            <v>3950</v>
          </cell>
          <cell r="V966">
            <v>4011</v>
          </cell>
          <cell r="X966">
            <v>3889</v>
          </cell>
          <cell r="Z966">
            <v>4011</v>
          </cell>
          <cell r="AD966">
            <v>0.16400000000000001</v>
          </cell>
        </row>
        <row r="967">
          <cell r="E967" t="str">
            <v>6KV CV 8sq-3C</v>
          </cell>
          <cell r="F967" t="str">
            <v>ｍ</v>
          </cell>
          <cell r="H967">
            <v>956</v>
          </cell>
          <cell r="J967">
            <v>970</v>
          </cell>
          <cell r="L967">
            <v>970</v>
          </cell>
          <cell r="N967">
            <v>941</v>
          </cell>
          <cell r="P967">
            <v>919</v>
          </cell>
          <cell r="R967">
            <v>956</v>
          </cell>
          <cell r="T967">
            <v>956</v>
          </cell>
          <cell r="V967">
            <v>970</v>
          </cell>
          <cell r="X967">
            <v>941</v>
          </cell>
          <cell r="Z967">
            <v>970</v>
          </cell>
          <cell r="AD967">
            <v>3.2000000000000001E-2</v>
          </cell>
        </row>
        <row r="968">
          <cell r="E968" t="str">
            <v>6KV CV 14sq-3C</v>
          </cell>
          <cell r="F968" t="str">
            <v>ｍ</v>
          </cell>
          <cell r="H968">
            <v>1184</v>
          </cell>
          <cell r="J968">
            <v>1203</v>
          </cell>
          <cell r="L968">
            <v>1203</v>
          </cell>
          <cell r="N968">
            <v>1166</v>
          </cell>
          <cell r="P968">
            <v>1139</v>
          </cell>
          <cell r="R968">
            <v>1184</v>
          </cell>
          <cell r="T968">
            <v>1184</v>
          </cell>
          <cell r="V968">
            <v>1203</v>
          </cell>
          <cell r="X968">
            <v>1166</v>
          </cell>
          <cell r="Z968">
            <v>1203</v>
          </cell>
          <cell r="AD968">
            <v>0.04</v>
          </cell>
        </row>
        <row r="969">
          <cell r="E969" t="str">
            <v>6KV CV 22sq-3C</v>
          </cell>
          <cell r="F969" t="str">
            <v>ｍ</v>
          </cell>
          <cell r="H969">
            <v>1507</v>
          </cell>
          <cell r="J969">
            <v>1530</v>
          </cell>
          <cell r="L969">
            <v>1530</v>
          </cell>
          <cell r="N969">
            <v>1484</v>
          </cell>
          <cell r="P969">
            <v>1449</v>
          </cell>
          <cell r="R969">
            <v>1507</v>
          </cell>
          <cell r="T969">
            <v>1507</v>
          </cell>
          <cell r="V969">
            <v>1530</v>
          </cell>
          <cell r="X969">
            <v>1484</v>
          </cell>
          <cell r="Z969">
            <v>1530</v>
          </cell>
          <cell r="AD969">
            <v>5.1999999999999998E-2</v>
          </cell>
        </row>
        <row r="970">
          <cell r="E970" t="str">
            <v>6KV CV 38sq-3C</v>
          </cell>
          <cell r="F970" t="str">
            <v>ｍ</v>
          </cell>
          <cell r="H970">
            <v>2076</v>
          </cell>
          <cell r="J970">
            <v>2108</v>
          </cell>
          <cell r="L970">
            <v>2108</v>
          </cell>
          <cell r="N970">
            <v>2044</v>
          </cell>
          <cell r="P970">
            <v>1996</v>
          </cell>
          <cell r="R970">
            <v>2076</v>
          </cell>
          <cell r="T970">
            <v>2076</v>
          </cell>
          <cell r="V970">
            <v>2108</v>
          </cell>
          <cell r="X970">
            <v>2044</v>
          </cell>
          <cell r="Z970">
            <v>2108</v>
          </cell>
          <cell r="AD970">
            <v>6.8000000000000005E-2</v>
          </cell>
        </row>
        <row r="971">
          <cell r="E971" t="str">
            <v>6KV CV 60sq-3C</v>
          </cell>
          <cell r="F971" t="str">
            <v>ｍ</v>
          </cell>
          <cell r="H971">
            <v>2874</v>
          </cell>
          <cell r="J971">
            <v>2919</v>
          </cell>
          <cell r="L971">
            <v>2919</v>
          </cell>
          <cell r="N971">
            <v>2830</v>
          </cell>
          <cell r="P971">
            <v>2764</v>
          </cell>
          <cell r="R971">
            <v>2874</v>
          </cell>
          <cell r="T971">
            <v>2874</v>
          </cell>
          <cell r="V971">
            <v>2919</v>
          </cell>
          <cell r="X971">
            <v>2830</v>
          </cell>
          <cell r="Z971">
            <v>2919</v>
          </cell>
          <cell r="AD971">
            <v>0.09</v>
          </cell>
        </row>
        <row r="972">
          <cell r="E972" t="str">
            <v>6KV CV 100sq-3C</v>
          </cell>
          <cell r="F972" t="str">
            <v>ｍ</v>
          </cell>
          <cell r="H972">
            <v>4391</v>
          </cell>
          <cell r="J972">
            <v>4458</v>
          </cell>
          <cell r="L972">
            <v>4458</v>
          </cell>
          <cell r="N972">
            <v>4323</v>
          </cell>
          <cell r="P972">
            <v>4222</v>
          </cell>
          <cell r="R972">
            <v>4391</v>
          </cell>
          <cell r="T972">
            <v>4391</v>
          </cell>
          <cell r="V972">
            <v>4458</v>
          </cell>
          <cell r="X972">
            <v>4323</v>
          </cell>
          <cell r="Z972">
            <v>4458</v>
          </cell>
          <cell r="AD972">
            <v>0.124</v>
          </cell>
        </row>
        <row r="973">
          <cell r="E973" t="str">
            <v>6KV CV 150sq-3C</v>
          </cell>
          <cell r="F973" t="str">
            <v>ｍ</v>
          </cell>
          <cell r="H973">
            <v>6403</v>
          </cell>
          <cell r="J973">
            <v>6501</v>
          </cell>
          <cell r="L973">
            <v>6501</v>
          </cell>
          <cell r="N973">
            <v>6304</v>
          </cell>
          <cell r="P973">
            <v>6156</v>
          </cell>
          <cell r="R973">
            <v>6403</v>
          </cell>
          <cell r="T973">
            <v>6403</v>
          </cell>
          <cell r="V973">
            <v>6501</v>
          </cell>
          <cell r="X973">
            <v>6304</v>
          </cell>
          <cell r="Z973">
            <v>6501</v>
          </cell>
          <cell r="AD973">
            <v>0.151</v>
          </cell>
        </row>
        <row r="974">
          <cell r="E974" t="str">
            <v>6KV CV 200sq-3C</v>
          </cell>
          <cell r="F974" t="str">
            <v>ｍ</v>
          </cell>
          <cell r="H974">
            <v>8906</v>
          </cell>
          <cell r="J974">
            <v>9043</v>
          </cell>
          <cell r="L974">
            <v>9043</v>
          </cell>
          <cell r="N974">
            <v>8769</v>
          </cell>
          <cell r="P974">
            <v>8564</v>
          </cell>
          <cell r="R974">
            <v>8906</v>
          </cell>
          <cell r="T974">
            <v>8906</v>
          </cell>
          <cell r="V974">
            <v>9043</v>
          </cell>
          <cell r="X974">
            <v>8769</v>
          </cell>
          <cell r="Z974">
            <v>9043</v>
          </cell>
          <cell r="AD974">
            <v>0.188</v>
          </cell>
        </row>
        <row r="975">
          <cell r="E975" t="str">
            <v>6KV CV 250sq-3C</v>
          </cell>
          <cell r="F975" t="str">
            <v>ｍ</v>
          </cell>
          <cell r="H975">
            <v>11250</v>
          </cell>
          <cell r="J975">
            <v>11423</v>
          </cell>
          <cell r="L975">
            <v>11423</v>
          </cell>
          <cell r="N975">
            <v>11076</v>
          </cell>
          <cell r="P975">
            <v>10817</v>
          </cell>
          <cell r="R975">
            <v>11250</v>
          </cell>
          <cell r="T975">
            <v>11250</v>
          </cell>
          <cell r="V975">
            <v>11423</v>
          </cell>
          <cell r="X975">
            <v>11076</v>
          </cell>
          <cell r="Z975">
            <v>11423</v>
          </cell>
          <cell r="AD975">
            <v>0.216</v>
          </cell>
        </row>
        <row r="976">
          <cell r="E976" t="str">
            <v>6KV CV 325sq-3C</v>
          </cell>
          <cell r="F976" t="str">
            <v>ｍ</v>
          </cell>
          <cell r="H976">
            <v>14199</v>
          </cell>
          <cell r="J976">
            <v>14418</v>
          </cell>
          <cell r="L976">
            <v>14418</v>
          </cell>
          <cell r="N976">
            <v>13981</v>
          </cell>
          <cell r="P976">
            <v>13653</v>
          </cell>
          <cell r="R976">
            <v>14199</v>
          </cell>
          <cell r="T976">
            <v>14199</v>
          </cell>
          <cell r="V976">
            <v>14418</v>
          </cell>
          <cell r="X976">
            <v>13981</v>
          </cell>
          <cell r="Z976">
            <v>14418</v>
          </cell>
          <cell r="AD976">
            <v>0.27300000000000002</v>
          </cell>
        </row>
        <row r="978">
          <cell r="E978" t="str">
            <v>6KV CVT 22sq</v>
          </cell>
          <cell r="F978" t="str">
            <v>ｍ</v>
          </cell>
          <cell r="H978">
            <v>1544</v>
          </cell>
          <cell r="J978">
            <v>1568</v>
          </cell>
          <cell r="L978">
            <v>1568</v>
          </cell>
          <cell r="N978">
            <v>1520</v>
          </cell>
          <cell r="P978">
            <v>1484</v>
          </cell>
          <cell r="R978">
            <v>1544</v>
          </cell>
          <cell r="T978">
            <v>1544</v>
          </cell>
          <cell r="V978">
            <v>1568</v>
          </cell>
          <cell r="X978">
            <v>1520</v>
          </cell>
          <cell r="Z978">
            <v>1568</v>
          </cell>
          <cell r="AD978">
            <v>5.1999999999999998E-2</v>
          </cell>
        </row>
        <row r="979">
          <cell r="E979" t="str">
            <v>6KV CVT 38sq</v>
          </cell>
          <cell r="F979" t="str">
            <v>ｍ</v>
          </cell>
          <cell r="H979">
            <v>2128</v>
          </cell>
          <cell r="J979">
            <v>2161</v>
          </cell>
          <cell r="L979">
            <v>2161</v>
          </cell>
          <cell r="N979">
            <v>2095</v>
          </cell>
          <cell r="P979">
            <v>2045</v>
          </cell>
          <cell r="R979">
            <v>2128</v>
          </cell>
          <cell r="T979">
            <v>2128</v>
          </cell>
          <cell r="V979">
            <v>2161</v>
          </cell>
          <cell r="X979">
            <v>2095</v>
          </cell>
          <cell r="Z979">
            <v>2161</v>
          </cell>
          <cell r="AD979">
            <v>6.8000000000000005E-2</v>
          </cell>
        </row>
        <row r="980">
          <cell r="E980" t="str">
            <v>6KV CVT 60sq</v>
          </cell>
          <cell r="F980" t="str">
            <v>ｍ</v>
          </cell>
          <cell r="H980">
            <v>2911</v>
          </cell>
          <cell r="J980">
            <v>2957</v>
          </cell>
          <cell r="L980">
            <v>2957</v>
          </cell>
          <cell r="N980">
            <v>2866</v>
          </cell>
          <cell r="P980">
            <v>2798</v>
          </cell>
          <cell r="R980">
            <v>2911</v>
          </cell>
          <cell r="T980">
            <v>2911</v>
          </cell>
          <cell r="V980">
            <v>2957</v>
          </cell>
          <cell r="X980">
            <v>2866</v>
          </cell>
          <cell r="Z980">
            <v>2957</v>
          </cell>
          <cell r="AD980">
            <v>0.09</v>
          </cell>
        </row>
        <row r="981">
          <cell r="E981" t="str">
            <v>6KV CVT 100sq</v>
          </cell>
          <cell r="F981" t="str">
            <v>ｍ</v>
          </cell>
          <cell r="H981">
            <v>4345</v>
          </cell>
          <cell r="J981">
            <v>4413</v>
          </cell>
          <cell r="L981">
            <v>4413</v>
          </cell>
          <cell r="N981">
            <v>4277</v>
          </cell>
          <cell r="P981">
            <v>4175</v>
          </cell>
          <cell r="R981">
            <v>4345</v>
          </cell>
          <cell r="T981">
            <v>4345</v>
          </cell>
          <cell r="V981">
            <v>4413</v>
          </cell>
          <cell r="X981">
            <v>4277</v>
          </cell>
          <cell r="Z981">
            <v>4413</v>
          </cell>
          <cell r="AD981">
            <v>0.124</v>
          </cell>
        </row>
        <row r="982">
          <cell r="E982" t="str">
            <v>6KV CVT 150sq</v>
          </cell>
          <cell r="F982" t="str">
            <v>ｍ</v>
          </cell>
          <cell r="H982">
            <v>6170</v>
          </cell>
          <cell r="J982">
            <v>6266</v>
          </cell>
          <cell r="L982">
            <v>6266</v>
          </cell>
          <cell r="N982">
            <v>6073</v>
          </cell>
          <cell r="P982">
            <v>5929</v>
          </cell>
          <cell r="R982">
            <v>6170</v>
          </cell>
          <cell r="T982">
            <v>6170</v>
          </cell>
          <cell r="V982">
            <v>6266</v>
          </cell>
          <cell r="X982">
            <v>6073</v>
          </cell>
          <cell r="Z982">
            <v>6266</v>
          </cell>
          <cell r="AD982">
            <v>0.151</v>
          </cell>
        </row>
        <row r="983">
          <cell r="E983" t="str">
            <v>6KV CVT 200sq</v>
          </cell>
          <cell r="F983" t="str">
            <v>ｍ</v>
          </cell>
          <cell r="H983">
            <v>7762</v>
          </cell>
          <cell r="J983">
            <v>7883</v>
          </cell>
          <cell r="L983">
            <v>7883</v>
          </cell>
          <cell r="N983">
            <v>7641</v>
          </cell>
          <cell r="P983">
            <v>7459</v>
          </cell>
          <cell r="R983">
            <v>7762</v>
          </cell>
          <cell r="T983">
            <v>7762</v>
          </cell>
          <cell r="V983">
            <v>7883</v>
          </cell>
          <cell r="X983">
            <v>7641</v>
          </cell>
          <cell r="Z983">
            <v>7883</v>
          </cell>
          <cell r="AD983">
            <v>0.188</v>
          </cell>
        </row>
        <row r="984">
          <cell r="E984" t="str">
            <v>6KV CVT 250sq</v>
          </cell>
          <cell r="F984" t="str">
            <v>ｍ</v>
          </cell>
          <cell r="H984">
            <v>9811</v>
          </cell>
          <cell r="J984">
            <v>9965</v>
          </cell>
          <cell r="L984">
            <v>9965</v>
          </cell>
          <cell r="N984">
            <v>9658</v>
          </cell>
          <cell r="P984">
            <v>9428</v>
          </cell>
          <cell r="R984">
            <v>9811</v>
          </cell>
          <cell r="T984">
            <v>9811</v>
          </cell>
          <cell r="V984">
            <v>9965</v>
          </cell>
          <cell r="X984">
            <v>9658</v>
          </cell>
          <cell r="Z984">
            <v>9965</v>
          </cell>
          <cell r="AD984">
            <v>0.216</v>
          </cell>
        </row>
        <row r="985">
          <cell r="E985" t="str">
            <v>6KV CVT 325sq</v>
          </cell>
          <cell r="F985" t="str">
            <v>ｍ</v>
          </cell>
          <cell r="H985">
            <v>12310</v>
          </cell>
          <cell r="J985">
            <v>12503</v>
          </cell>
          <cell r="L985">
            <v>12503</v>
          </cell>
          <cell r="N985">
            <v>12118</v>
          </cell>
          <cell r="P985">
            <v>11830</v>
          </cell>
          <cell r="R985">
            <v>12310</v>
          </cell>
          <cell r="T985">
            <v>12310</v>
          </cell>
          <cell r="V985">
            <v>12503</v>
          </cell>
          <cell r="X985">
            <v>12118</v>
          </cell>
          <cell r="Z985">
            <v>12503</v>
          </cell>
          <cell r="AD985">
            <v>0.27300000000000002</v>
          </cell>
        </row>
        <row r="986">
          <cell r="E986" t="str">
            <v>6KV CE 8sq-3C</v>
          </cell>
          <cell r="F986" t="str">
            <v>ｍ</v>
          </cell>
          <cell r="H986">
            <v>1237</v>
          </cell>
          <cell r="J986">
            <v>1256</v>
          </cell>
          <cell r="L986">
            <v>1256</v>
          </cell>
          <cell r="N986">
            <v>1217</v>
          </cell>
          <cell r="P986">
            <v>1189</v>
          </cell>
          <cell r="R986">
            <v>1237</v>
          </cell>
          <cell r="T986">
            <v>1237</v>
          </cell>
          <cell r="V986">
            <v>1237</v>
          </cell>
          <cell r="X986">
            <v>1217</v>
          </cell>
          <cell r="Z986">
            <v>1256</v>
          </cell>
          <cell r="AD986">
            <v>3.2000000000000001E-2</v>
          </cell>
        </row>
        <row r="987">
          <cell r="E987" t="str">
            <v>6KV CE 14sq-3C</v>
          </cell>
          <cell r="F987" t="str">
            <v>ｍ</v>
          </cell>
          <cell r="H987">
            <v>1494</v>
          </cell>
          <cell r="J987">
            <v>1517</v>
          </cell>
          <cell r="L987">
            <v>1517</v>
          </cell>
          <cell r="N987">
            <v>1471</v>
          </cell>
          <cell r="P987">
            <v>1437</v>
          </cell>
          <cell r="R987">
            <v>1494</v>
          </cell>
          <cell r="T987">
            <v>1494</v>
          </cell>
          <cell r="V987">
            <v>1494</v>
          </cell>
          <cell r="X987">
            <v>1471</v>
          </cell>
          <cell r="Z987">
            <v>1517</v>
          </cell>
          <cell r="AD987">
            <v>0.04</v>
          </cell>
        </row>
        <row r="988">
          <cell r="E988" t="str">
            <v>6KV CE 22sq-3C</v>
          </cell>
          <cell r="F988" t="str">
            <v>ｍ</v>
          </cell>
          <cell r="H988">
            <v>1863</v>
          </cell>
          <cell r="J988">
            <v>1891</v>
          </cell>
          <cell r="L988">
            <v>1891</v>
          </cell>
          <cell r="N988">
            <v>1834</v>
          </cell>
          <cell r="P988">
            <v>1791</v>
          </cell>
          <cell r="R988">
            <v>1863</v>
          </cell>
          <cell r="T988">
            <v>1863</v>
          </cell>
          <cell r="V988">
            <v>1863</v>
          </cell>
          <cell r="X988">
            <v>1834</v>
          </cell>
          <cell r="Z988">
            <v>1891</v>
          </cell>
          <cell r="AD988">
            <v>5.1999999999999998E-2</v>
          </cell>
        </row>
        <row r="989">
          <cell r="E989" t="str">
            <v>6KV CE 38sq-3C</v>
          </cell>
          <cell r="F989" t="str">
            <v>ｍ</v>
          </cell>
          <cell r="H989">
            <v>2513</v>
          </cell>
          <cell r="J989">
            <v>2552</v>
          </cell>
          <cell r="L989">
            <v>2552</v>
          </cell>
          <cell r="N989">
            <v>2474</v>
          </cell>
          <cell r="P989">
            <v>2416</v>
          </cell>
          <cell r="R989">
            <v>2513</v>
          </cell>
          <cell r="T989">
            <v>2513</v>
          </cell>
          <cell r="V989">
            <v>2513</v>
          </cell>
          <cell r="X989">
            <v>2474</v>
          </cell>
          <cell r="Z989">
            <v>2552</v>
          </cell>
          <cell r="AD989">
            <v>6.8000000000000005E-2</v>
          </cell>
        </row>
        <row r="990">
          <cell r="E990" t="str">
            <v>6KV CE 60sq-3C</v>
          </cell>
          <cell r="F990" t="str">
            <v>ｍ</v>
          </cell>
          <cell r="H990">
            <v>3396</v>
          </cell>
          <cell r="J990">
            <v>3449</v>
          </cell>
          <cell r="L990">
            <v>3449</v>
          </cell>
          <cell r="N990">
            <v>3344</v>
          </cell>
          <cell r="P990">
            <v>3266</v>
          </cell>
          <cell r="R990">
            <v>3396</v>
          </cell>
          <cell r="T990">
            <v>3396</v>
          </cell>
          <cell r="V990">
            <v>3396</v>
          </cell>
          <cell r="X990">
            <v>3344</v>
          </cell>
          <cell r="Z990">
            <v>3449</v>
          </cell>
          <cell r="AD990">
            <v>0.09</v>
          </cell>
        </row>
        <row r="991">
          <cell r="E991" t="str">
            <v>6KV CE 100sq-3C</v>
          </cell>
          <cell r="F991" t="str">
            <v>ｍ</v>
          </cell>
          <cell r="H991">
            <v>5027</v>
          </cell>
          <cell r="J991">
            <v>5104</v>
          </cell>
          <cell r="L991">
            <v>5104</v>
          </cell>
          <cell r="N991">
            <v>4949</v>
          </cell>
          <cell r="P991">
            <v>4833</v>
          </cell>
          <cell r="R991">
            <v>5027</v>
          </cell>
          <cell r="T991">
            <v>5027</v>
          </cell>
          <cell r="V991">
            <v>5027</v>
          </cell>
          <cell r="X991">
            <v>4949</v>
          </cell>
          <cell r="Z991">
            <v>5104</v>
          </cell>
          <cell r="AD991">
            <v>0.124</v>
          </cell>
        </row>
        <row r="992">
          <cell r="E992" t="str">
            <v>6KV CE 150sq-3C</v>
          </cell>
          <cell r="F992" t="str">
            <v>ｍ</v>
          </cell>
          <cell r="H992">
            <v>7217</v>
          </cell>
          <cell r="J992">
            <v>7328</v>
          </cell>
          <cell r="L992">
            <v>7328</v>
          </cell>
          <cell r="N992">
            <v>7105</v>
          </cell>
          <cell r="P992">
            <v>6939</v>
          </cell>
          <cell r="R992">
            <v>7217</v>
          </cell>
          <cell r="T992">
            <v>7217</v>
          </cell>
          <cell r="V992">
            <v>7217</v>
          </cell>
          <cell r="X992">
            <v>7105</v>
          </cell>
          <cell r="Z992">
            <v>7328</v>
          </cell>
          <cell r="AD992">
            <v>0.151</v>
          </cell>
        </row>
        <row r="993">
          <cell r="E993" t="str">
            <v>6KV CE 200sq-3C</v>
          </cell>
          <cell r="F993" t="str">
            <v>ｍ</v>
          </cell>
          <cell r="H993">
            <v>9886</v>
          </cell>
          <cell r="J993">
            <v>10038</v>
          </cell>
          <cell r="L993">
            <v>10038</v>
          </cell>
          <cell r="N993">
            <v>9734</v>
          </cell>
          <cell r="P993">
            <v>9506</v>
          </cell>
          <cell r="R993">
            <v>9886</v>
          </cell>
          <cell r="T993">
            <v>9886</v>
          </cell>
          <cell r="V993">
            <v>9886</v>
          </cell>
          <cell r="X993">
            <v>9734</v>
          </cell>
          <cell r="Z993">
            <v>10038</v>
          </cell>
          <cell r="AD993">
            <v>0.188</v>
          </cell>
        </row>
        <row r="994">
          <cell r="E994" t="str">
            <v>6KV CE 250sq-3C</v>
          </cell>
          <cell r="F994" t="str">
            <v>ｍ</v>
          </cell>
          <cell r="H994">
            <v>12477</v>
          </cell>
          <cell r="J994">
            <v>12688</v>
          </cell>
          <cell r="L994">
            <v>12688</v>
          </cell>
          <cell r="N994">
            <v>12285</v>
          </cell>
          <cell r="P994">
            <v>11997</v>
          </cell>
          <cell r="R994">
            <v>12477</v>
          </cell>
          <cell r="T994">
            <v>12477</v>
          </cell>
          <cell r="V994">
            <v>12477</v>
          </cell>
          <cell r="X994">
            <v>12285</v>
          </cell>
          <cell r="Z994">
            <v>12688</v>
          </cell>
          <cell r="AD994">
            <v>0.216</v>
          </cell>
        </row>
        <row r="995">
          <cell r="E995" t="str">
            <v>6KV CE 325sq-3C</v>
          </cell>
          <cell r="F995" t="str">
            <v>ｍ</v>
          </cell>
          <cell r="H995">
            <v>15664</v>
          </cell>
          <cell r="J995">
            <v>15905</v>
          </cell>
          <cell r="L995">
            <v>15905</v>
          </cell>
          <cell r="N995">
            <v>15423</v>
          </cell>
          <cell r="P995">
            <v>15062</v>
          </cell>
          <cell r="R995">
            <v>15664</v>
          </cell>
          <cell r="T995">
            <v>15664</v>
          </cell>
          <cell r="V995">
            <v>15664</v>
          </cell>
          <cell r="X995">
            <v>15423</v>
          </cell>
          <cell r="Z995">
            <v>15905</v>
          </cell>
          <cell r="AD995">
            <v>0.27300000000000002</v>
          </cell>
        </row>
        <row r="998">
          <cell r="E998" t="str">
            <v>04_Users</v>
          </cell>
        </row>
        <row r="999">
          <cell r="E999" t="str">
            <v>04_Users</v>
          </cell>
        </row>
        <row r="1000">
          <cell r="E1000" t="str">
            <v>04_Users</v>
          </cell>
        </row>
        <row r="1001">
          <cell r="E1001" t="str">
            <v>04_Users</v>
          </cell>
        </row>
        <row r="1002">
          <cell r="E1002" t="str">
            <v>04_Users</v>
          </cell>
        </row>
        <row r="1003">
          <cell r="E1003" t="str">
            <v>04_Users</v>
          </cell>
        </row>
        <row r="1004">
          <cell r="E1004" t="str">
            <v>04_Users</v>
          </cell>
        </row>
        <row r="1005">
          <cell r="E1005" t="str">
            <v>04_Users</v>
          </cell>
        </row>
        <row r="1006">
          <cell r="E1006" t="str">
            <v>04_Users</v>
          </cell>
        </row>
        <row r="1007">
          <cell r="E1007" t="str">
            <v>04_Users</v>
          </cell>
        </row>
        <row r="1008">
          <cell r="E1008" t="str">
            <v>04_Users</v>
          </cell>
        </row>
        <row r="1009">
          <cell r="E1009" t="str">
            <v>04_Users</v>
          </cell>
        </row>
        <row r="1010">
          <cell r="E1010" t="str">
            <v>04_Users</v>
          </cell>
        </row>
        <row r="1011">
          <cell r="E1011" t="str">
            <v>04_Users</v>
          </cell>
        </row>
        <row r="1012">
          <cell r="E1012" t="str">
            <v>04_Users</v>
          </cell>
        </row>
        <row r="1013">
          <cell r="E1013" t="str">
            <v>04_Users</v>
          </cell>
        </row>
        <row r="1014">
          <cell r="E1014" t="str">
            <v>04_Users</v>
          </cell>
        </row>
        <row r="1015">
          <cell r="E1015" t="str">
            <v>04_Users</v>
          </cell>
        </row>
        <row r="1016">
          <cell r="E1016" t="str">
            <v>04_Users</v>
          </cell>
        </row>
        <row r="1017">
          <cell r="E1017" t="str">
            <v>04_Users</v>
          </cell>
        </row>
        <row r="1018">
          <cell r="E1018" t="str">
            <v>04_Users</v>
          </cell>
        </row>
        <row r="1019">
          <cell r="E1019" t="str">
            <v>04_Users</v>
          </cell>
        </row>
        <row r="1020">
          <cell r="E1020" t="str">
            <v>04_Users</v>
          </cell>
        </row>
        <row r="1021">
          <cell r="E1021" t="str">
            <v>04_Users</v>
          </cell>
        </row>
        <row r="1022">
          <cell r="E1022" t="str">
            <v>04_Users</v>
          </cell>
        </row>
        <row r="1023">
          <cell r="E1023" t="str">
            <v>04_Users</v>
          </cell>
        </row>
        <row r="1024">
          <cell r="E1024" t="str">
            <v>04_Users</v>
          </cell>
        </row>
        <row r="1025">
          <cell r="E1025" t="str">
            <v>04_Users</v>
          </cell>
        </row>
        <row r="1026">
          <cell r="E1026" t="str">
            <v>04_Users</v>
          </cell>
        </row>
        <row r="1027">
          <cell r="E1027" t="str">
            <v>04_Users</v>
          </cell>
        </row>
        <row r="1028">
          <cell r="E1028" t="str">
            <v>04_Users</v>
          </cell>
        </row>
        <row r="1029">
          <cell r="E1029" t="str">
            <v>04_Users</v>
          </cell>
        </row>
        <row r="1030">
          <cell r="E1030" t="str">
            <v>04_Users</v>
          </cell>
        </row>
        <row r="1031">
          <cell r="E1031" t="str">
            <v>04_Users</v>
          </cell>
        </row>
        <row r="1032">
          <cell r="E1032" t="str">
            <v>04_Users</v>
          </cell>
        </row>
        <row r="1033">
          <cell r="E1033" t="str">
            <v>04_Users</v>
          </cell>
        </row>
        <row r="1034">
          <cell r="E1034" t="str">
            <v>04_Users</v>
          </cell>
        </row>
        <row r="1035">
          <cell r="E1035" t="str">
            <v>04_Users</v>
          </cell>
        </row>
        <row r="1036">
          <cell r="E1036" t="str">
            <v>04_Users</v>
          </cell>
        </row>
        <row r="1037">
          <cell r="E1037" t="str">
            <v>04_Users</v>
          </cell>
        </row>
        <row r="1040">
          <cell r="E1040" t="str">
            <v>HP 0.65mm-2C</v>
          </cell>
          <cell r="F1040" t="str">
            <v>ｍ</v>
          </cell>
          <cell r="H1040">
            <v>27.4</v>
          </cell>
          <cell r="J1040">
            <v>27.4</v>
          </cell>
          <cell r="L1040">
            <v>27.4</v>
          </cell>
          <cell r="N1040">
            <v>27.4</v>
          </cell>
          <cell r="P1040">
            <v>27.4</v>
          </cell>
          <cell r="R1040">
            <v>27.4</v>
          </cell>
          <cell r="T1040">
            <v>27.4</v>
          </cell>
          <cell r="V1040">
            <v>27.4</v>
          </cell>
          <cell r="X1040">
            <v>27.4</v>
          </cell>
          <cell r="Z1040">
            <v>27.4</v>
          </cell>
          <cell r="AD1040">
            <v>1.2999999999999999E-2</v>
          </cell>
        </row>
        <row r="1041">
          <cell r="E1041" t="str">
            <v>HP 0.65mm-4C</v>
          </cell>
          <cell r="F1041" t="str">
            <v>ｍ</v>
          </cell>
          <cell r="H1041">
            <v>45.4</v>
          </cell>
          <cell r="J1041">
            <v>45.4</v>
          </cell>
          <cell r="L1041">
            <v>45.4</v>
          </cell>
          <cell r="N1041">
            <v>45.4</v>
          </cell>
          <cell r="P1041">
            <v>45.4</v>
          </cell>
          <cell r="R1041">
            <v>45.4</v>
          </cell>
          <cell r="T1041">
            <v>45.4</v>
          </cell>
          <cell r="V1041">
            <v>45.4</v>
          </cell>
          <cell r="X1041">
            <v>45.4</v>
          </cell>
          <cell r="Z1041">
            <v>45.4</v>
          </cell>
          <cell r="AD1041">
            <v>1.4E-2</v>
          </cell>
        </row>
        <row r="1042">
          <cell r="E1042" t="str">
            <v>HP 0.65mm-6C</v>
          </cell>
          <cell r="F1042" t="str">
            <v>ｍ</v>
          </cell>
          <cell r="H1042">
            <v>66.900000000000006</v>
          </cell>
          <cell r="J1042">
            <v>66.900000000000006</v>
          </cell>
          <cell r="L1042">
            <v>66.900000000000006</v>
          </cell>
          <cell r="N1042">
            <v>66.900000000000006</v>
          </cell>
          <cell r="P1042">
            <v>66.900000000000006</v>
          </cell>
          <cell r="R1042">
            <v>66.900000000000006</v>
          </cell>
          <cell r="T1042">
            <v>66.900000000000006</v>
          </cell>
          <cell r="V1042">
            <v>66.900000000000006</v>
          </cell>
          <cell r="X1042">
            <v>66.900000000000006</v>
          </cell>
          <cell r="Z1042">
            <v>66.900000000000006</v>
          </cell>
          <cell r="AD1042">
            <v>1.4999999999999999E-2</v>
          </cell>
        </row>
        <row r="1043">
          <cell r="E1043" t="str">
            <v>HP 0.65mm-5Pr</v>
          </cell>
          <cell r="F1043" t="str">
            <v>ｍ</v>
          </cell>
          <cell r="H1043">
            <v>125</v>
          </cell>
          <cell r="J1043">
            <v>125</v>
          </cell>
          <cell r="L1043">
            <v>125</v>
          </cell>
          <cell r="N1043">
            <v>125</v>
          </cell>
          <cell r="P1043">
            <v>125</v>
          </cell>
          <cell r="R1043">
            <v>125</v>
          </cell>
          <cell r="T1043">
            <v>125</v>
          </cell>
          <cell r="V1043">
            <v>125</v>
          </cell>
          <cell r="X1043">
            <v>125</v>
          </cell>
          <cell r="Z1043">
            <v>125</v>
          </cell>
          <cell r="AD1043">
            <v>1.7000000000000001E-2</v>
          </cell>
        </row>
        <row r="1044">
          <cell r="E1044" t="str">
            <v>HP 0.65mm-10Pr</v>
          </cell>
          <cell r="F1044" t="str">
            <v>ｍ</v>
          </cell>
          <cell r="H1044">
            <v>235</v>
          </cell>
          <cell r="J1044">
            <v>235</v>
          </cell>
          <cell r="L1044">
            <v>235</v>
          </cell>
          <cell r="N1044">
            <v>235</v>
          </cell>
          <cell r="P1044">
            <v>235</v>
          </cell>
          <cell r="R1044">
            <v>235</v>
          </cell>
          <cell r="T1044">
            <v>235</v>
          </cell>
          <cell r="V1044">
            <v>235</v>
          </cell>
          <cell r="X1044">
            <v>235</v>
          </cell>
          <cell r="Z1044">
            <v>235</v>
          </cell>
          <cell r="AD1044">
            <v>0.02</v>
          </cell>
        </row>
        <row r="1045">
          <cell r="E1045" t="str">
            <v>HP 0.65mm-15Pr</v>
          </cell>
          <cell r="F1045" t="str">
            <v>ｍ</v>
          </cell>
          <cell r="H1045">
            <v>328</v>
          </cell>
          <cell r="J1045">
            <v>328</v>
          </cell>
          <cell r="L1045">
            <v>328</v>
          </cell>
          <cell r="N1045">
            <v>328</v>
          </cell>
          <cell r="P1045">
            <v>328</v>
          </cell>
          <cell r="R1045">
            <v>328</v>
          </cell>
          <cell r="T1045">
            <v>328</v>
          </cell>
          <cell r="V1045">
            <v>328</v>
          </cell>
          <cell r="X1045">
            <v>328</v>
          </cell>
          <cell r="Z1045">
            <v>328</v>
          </cell>
          <cell r="AD1045">
            <v>2.1999999999999999E-2</v>
          </cell>
        </row>
        <row r="1046">
          <cell r="E1046" t="str">
            <v>HP 0.65mm-20Pr</v>
          </cell>
          <cell r="F1046" t="str">
            <v>ｍ</v>
          </cell>
          <cell r="H1046">
            <v>441</v>
          </cell>
          <cell r="J1046">
            <v>441</v>
          </cell>
          <cell r="L1046">
            <v>441</v>
          </cell>
          <cell r="N1046">
            <v>441</v>
          </cell>
          <cell r="P1046">
            <v>441</v>
          </cell>
          <cell r="R1046">
            <v>441</v>
          </cell>
          <cell r="T1046">
            <v>441</v>
          </cell>
          <cell r="V1046">
            <v>441</v>
          </cell>
          <cell r="X1046">
            <v>441</v>
          </cell>
          <cell r="Z1046">
            <v>441</v>
          </cell>
          <cell r="AD1046">
            <v>2.4E-2</v>
          </cell>
        </row>
        <row r="1047">
          <cell r="E1047" t="str">
            <v>HP 0.65mm-30Pr</v>
          </cell>
          <cell r="F1047" t="str">
            <v>ｍ</v>
          </cell>
          <cell r="H1047">
            <v>654</v>
          </cell>
          <cell r="J1047">
            <v>654</v>
          </cell>
          <cell r="L1047">
            <v>654</v>
          </cell>
          <cell r="N1047">
            <v>654</v>
          </cell>
          <cell r="P1047">
            <v>654</v>
          </cell>
          <cell r="R1047">
            <v>654</v>
          </cell>
          <cell r="T1047">
            <v>654</v>
          </cell>
          <cell r="V1047">
            <v>654</v>
          </cell>
          <cell r="X1047">
            <v>654</v>
          </cell>
          <cell r="Z1047">
            <v>654</v>
          </cell>
          <cell r="AD1047">
            <v>2.9000000000000001E-2</v>
          </cell>
        </row>
        <row r="1048">
          <cell r="E1048" t="str">
            <v>HP 0.65mm-40Pr</v>
          </cell>
          <cell r="F1048" t="str">
            <v>ｍ</v>
          </cell>
          <cell r="H1048">
            <v>862</v>
          </cell>
          <cell r="J1048">
            <v>862</v>
          </cell>
          <cell r="L1048">
            <v>862</v>
          </cell>
          <cell r="N1048">
            <v>862</v>
          </cell>
          <cell r="P1048">
            <v>862</v>
          </cell>
          <cell r="R1048">
            <v>862</v>
          </cell>
          <cell r="T1048">
            <v>862</v>
          </cell>
          <cell r="V1048">
            <v>862</v>
          </cell>
          <cell r="X1048">
            <v>862</v>
          </cell>
          <cell r="Z1048">
            <v>862</v>
          </cell>
          <cell r="AD1048">
            <v>3.4000000000000002E-2</v>
          </cell>
        </row>
        <row r="1049">
          <cell r="E1049" t="str">
            <v>HP 0.65mm-50Pr</v>
          </cell>
          <cell r="F1049" t="str">
            <v>ｍ</v>
          </cell>
          <cell r="H1049">
            <v>1050</v>
          </cell>
          <cell r="J1049">
            <v>1050</v>
          </cell>
          <cell r="L1049">
            <v>1050</v>
          </cell>
          <cell r="N1049">
            <v>1050</v>
          </cell>
          <cell r="P1049">
            <v>1050</v>
          </cell>
          <cell r="R1049">
            <v>1050</v>
          </cell>
          <cell r="T1049">
            <v>1050</v>
          </cell>
          <cell r="V1049">
            <v>1050</v>
          </cell>
          <cell r="X1049">
            <v>1050</v>
          </cell>
          <cell r="Z1049">
            <v>1050</v>
          </cell>
          <cell r="AD1049">
            <v>3.9E-2</v>
          </cell>
        </row>
        <row r="1050">
          <cell r="E1050" t="str">
            <v>HP 0.65mm-100Pr</v>
          </cell>
          <cell r="F1050" t="str">
            <v>ｍ</v>
          </cell>
          <cell r="H1050">
            <v>2185</v>
          </cell>
          <cell r="J1050">
            <v>2185</v>
          </cell>
          <cell r="L1050">
            <v>2185</v>
          </cell>
          <cell r="N1050">
            <v>2185</v>
          </cell>
          <cell r="P1050">
            <v>2185</v>
          </cell>
          <cell r="R1050">
            <v>2185</v>
          </cell>
          <cell r="T1050">
            <v>2185</v>
          </cell>
          <cell r="V1050">
            <v>2185</v>
          </cell>
          <cell r="X1050">
            <v>2185</v>
          </cell>
          <cell r="Z1050">
            <v>2185</v>
          </cell>
          <cell r="AD1050">
            <v>6.4000000000000001E-2</v>
          </cell>
        </row>
        <row r="1051">
          <cell r="E1051" t="str">
            <v>HP 0.9mm-1C</v>
          </cell>
          <cell r="F1051" t="str">
            <v>ｍ</v>
          </cell>
          <cell r="H1051">
            <v>16.2</v>
          </cell>
          <cell r="J1051">
            <v>16.2</v>
          </cell>
          <cell r="L1051">
            <v>16.2</v>
          </cell>
          <cell r="N1051">
            <v>16.2</v>
          </cell>
          <cell r="P1051">
            <v>16.2</v>
          </cell>
          <cell r="R1051">
            <v>16.2</v>
          </cell>
          <cell r="T1051">
            <v>16.2</v>
          </cell>
          <cell r="V1051">
            <v>16.2</v>
          </cell>
          <cell r="X1051">
            <v>16.2</v>
          </cell>
          <cell r="Z1051">
            <v>16.2</v>
          </cell>
          <cell r="AD1051">
            <v>1.2E-2</v>
          </cell>
        </row>
        <row r="1052">
          <cell r="E1052" t="str">
            <v>HP 0.9mm-2C</v>
          </cell>
          <cell r="F1052" t="str">
            <v>ｍ</v>
          </cell>
          <cell r="H1052">
            <v>28.7</v>
          </cell>
          <cell r="J1052">
            <v>28.7</v>
          </cell>
          <cell r="L1052">
            <v>28.7</v>
          </cell>
          <cell r="N1052">
            <v>28.7</v>
          </cell>
          <cell r="P1052">
            <v>28.7</v>
          </cell>
          <cell r="R1052">
            <v>28.7</v>
          </cell>
          <cell r="T1052">
            <v>28.7</v>
          </cell>
          <cell r="V1052">
            <v>28.7</v>
          </cell>
          <cell r="X1052">
            <v>28.7</v>
          </cell>
          <cell r="Z1052">
            <v>28.7</v>
          </cell>
          <cell r="AD1052">
            <v>1.4E-2</v>
          </cell>
        </row>
        <row r="1053">
          <cell r="E1053" t="str">
            <v>HP 0.9mm-3C</v>
          </cell>
          <cell r="F1053" t="str">
            <v>ｍ</v>
          </cell>
          <cell r="H1053">
            <v>43</v>
          </cell>
          <cell r="J1053">
            <v>43</v>
          </cell>
          <cell r="L1053">
            <v>43</v>
          </cell>
          <cell r="N1053">
            <v>43</v>
          </cell>
          <cell r="P1053">
            <v>43</v>
          </cell>
          <cell r="R1053">
            <v>43</v>
          </cell>
          <cell r="T1053">
            <v>43</v>
          </cell>
          <cell r="V1053">
            <v>43</v>
          </cell>
          <cell r="X1053">
            <v>43</v>
          </cell>
          <cell r="Z1053">
            <v>43</v>
          </cell>
          <cell r="AD1053">
            <v>1.6E-2</v>
          </cell>
        </row>
        <row r="1054">
          <cell r="E1054" t="str">
            <v>HP 0.9mm-4C</v>
          </cell>
          <cell r="F1054" t="str">
            <v>ｍ</v>
          </cell>
          <cell r="H1054">
            <v>63.1</v>
          </cell>
          <cell r="J1054">
            <v>63.1</v>
          </cell>
          <cell r="L1054">
            <v>63.1</v>
          </cell>
          <cell r="N1054">
            <v>63.1</v>
          </cell>
          <cell r="P1054">
            <v>63.1</v>
          </cell>
          <cell r="R1054">
            <v>63.1</v>
          </cell>
          <cell r="T1054">
            <v>63.1</v>
          </cell>
          <cell r="V1054">
            <v>63.1</v>
          </cell>
          <cell r="X1054">
            <v>63.1</v>
          </cell>
          <cell r="Z1054">
            <v>63.1</v>
          </cell>
          <cell r="AD1054">
            <v>1.7000000000000001E-2</v>
          </cell>
        </row>
        <row r="1055">
          <cell r="E1055" t="str">
            <v>HP 0.9mm-5C</v>
          </cell>
          <cell r="F1055" t="str">
            <v>ｍ</v>
          </cell>
          <cell r="H1055">
            <v>78.900000000000006</v>
          </cell>
          <cell r="J1055">
            <v>78.900000000000006</v>
          </cell>
          <cell r="L1055">
            <v>78.900000000000006</v>
          </cell>
          <cell r="N1055">
            <v>78.900000000000006</v>
          </cell>
          <cell r="P1055">
            <v>78.900000000000006</v>
          </cell>
          <cell r="R1055">
            <v>78.900000000000006</v>
          </cell>
          <cell r="T1055">
            <v>78.900000000000006</v>
          </cell>
          <cell r="V1055">
            <v>78.900000000000006</v>
          </cell>
          <cell r="X1055">
            <v>78.900000000000006</v>
          </cell>
          <cell r="Z1055">
            <v>78.900000000000006</v>
          </cell>
          <cell r="AD1055">
            <v>1.9E-2</v>
          </cell>
        </row>
        <row r="1056">
          <cell r="E1056" t="str">
            <v>HP 0.9mm-6C</v>
          </cell>
          <cell r="F1056" t="str">
            <v>ｍ</v>
          </cell>
          <cell r="H1056">
            <v>90.2</v>
          </cell>
          <cell r="J1056">
            <v>90.2</v>
          </cell>
          <cell r="L1056">
            <v>90.2</v>
          </cell>
          <cell r="N1056">
            <v>90.2</v>
          </cell>
          <cell r="P1056">
            <v>90.2</v>
          </cell>
          <cell r="R1056">
            <v>90.2</v>
          </cell>
          <cell r="T1056">
            <v>90.2</v>
          </cell>
          <cell r="V1056">
            <v>90.2</v>
          </cell>
          <cell r="X1056">
            <v>90.2</v>
          </cell>
          <cell r="Z1056">
            <v>90.2</v>
          </cell>
          <cell r="AD1056">
            <v>1.9E-2</v>
          </cell>
        </row>
        <row r="1057">
          <cell r="E1057" t="str">
            <v>HP 0.9mm-7C</v>
          </cell>
          <cell r="F1057" t="str">
            <v>ｍ</v>
          </cell>
          <cell r="H1057">
            <v>105</v>
          </cell>
          <cell r="J1057">
            <v>105</v>
          </cell>
          <cell r="L1057">
            <v>105</v>
          </cell>
          <cell r="N1057">
            <v>105</v>
          </cell>
          <cell r="P1057">
            <v>105</v>
          </cell>
          <cell r="R1057">
            <v>105</v>
          </cell>
          <cell r="T1057">
            <v>105</v>
          </cell>
          <cell r="V1057">
            <v>105</v>
          </cell>
          <cell r="X1057">
            <v>105</v>
          </cell>
          <cell r="Z1057">
            <v>105</v>
          </cell>
          <cell r="AD1057">
            <v>0.02</v>
          </cell>
        </row>
        <row r="1058">
          <cell r="E1058" t="str">
            <v>HP 0.9mm-3Pr</v>
          </cell>
          <cell r="F1058" t="str">
            <v>ｍ</v>
          </cell>
          <cell r="H1058">
            <v>111</v>
          </cell>
          <cell r="J1058">
            <v>111</v>
          </cell>
          <cell r="L1058">
            <v>111</v>
          </cell>
          <cell r="N1058">
            <v>111</v>
          </cell>
          <cell r="P1058">
            <v>111</v>
          </cell>
          <cell r="R1058">
            <v>111</v>
          </cell>
          <cell r="T1058">
            <v>111</v>
          </cell>
          <cell r="V1058">
            <v>111</v>
          </cell>
          <cell r="X1058">
            <v>111</v>
          </cell>
          <cell r="Z1058">
            <v>111</v>
          </cell>
          <cell r="AD1058">
            <v>2.1000000000000001E-2</v>
          </cell>
        </row>
        <row r="1059">
          <cell r="E1059" t="str">
            <v>HP 0.9mm-5Pr</v>
          </cell>
          <cell r="F1059" t="str">
            <v>ｍ</v>
          </cell>
          <cell r="H1059">
            <v>154</v>
          </cell>
          <cell r="J1059">
            <v>154</v>
          </cell>
          <cell r="L1059">
            <v>154</v>
          </cell>
          <cell r="N1059">
            <v>154</v>
          </cell>
          <cell r="P1059">
            <v>154</v>
          </cell>
          <cell r="R1059">
            <v>154</v>
          </cell>
          <cell r="T1059">
            <v>154</v>
          </cell>
          <cell r="V1059">
            <v>154</v>
          </cell>
          <cell r="X1059">
            <v>154</v>
          </cell>
          <cell r="Z1059">
            <v>154</v>
          </cell>
          <cell r="AD1059">
            <v>2.1999999999999999E-2</v>
          </cell>
        </row>
        <row r="1060">
          <cell r="E1060" t="str">
            <v>HP 0.9mm-7Pr</v>
          </cell>
          <cell r="F1060" t="str">
            <v>ｍ</v>
          </cell>
          <cell r="H1060">
            <v>202</v>
          </cell>
          <cell r="J1060">
            <v>202</v>
          </cell>
          <cell r="L1060">
            <v>202</v>
          </cell>
          <cell r="N1060">
            <v>202</v>
          </cell>
          <cell r="P1060">
            <v>202</v>
          </cell>
          <cell r="R1060">
            <v>202</v>
          </cell>
          <cell r="T1060">
            <v>202</v>
          </cell>
          <cell r="V1060">
            <v>202</v>
          </cell>
          <cell r="X1060">
            <v>202</v>
          </cell>
          <cell r="Z1060">
            <v>202</v>
          </cell>
          <cell r="AD1060">
            <v>2.3E-2</v>
          </cell>
        </row>
        <row r="1061">
          <cell r="E1061" t="str">
            <v>HP 0.9mm-10Pr</v>
          </cell>
          <cell r="F1061" t="str">
            <v>ｍ</v>
          </cell>
          <cell r="H1061">
            <v>290</v>
          </cell>
          <cell r="J1061">
            <v>290</v>
          </cell>
          <cell r="L1061">
            <v>290</v>
          </cell>
          <cell r="N1061">
            <v>290</v>
          </cell>
          <cell r="P1061">
            <v>290</v>
          </cell>
          <cell r="R1061">
            <v>290</v>
          </cell>
          <cell r="T1061">
            <v>290</v>
          </cell>
          <cell r="V1061">
            <v>290</v>
          </cell>
          <cell r="X1061">
            <v>290</v>
          </cell>
          <cell r="Z1061">
            <v>290</v>
          </cell>
          <cell r="AD1061">
            <v>2.5000000000000001E-2</v>
          </cell>
        </row>
        <row r="1062">
          <cell r="E1062" t="str">
            <v>HP 0.9mm-15Pr</v>
          </cell>
          <cell r="F1062" t="str">
            <v>ｍ</v>
          </cell>
          <cell r="H1062">
            <v>426</v>
          </cell>
          <cell r="J1062">
            <v>426</v>
          </cell>
          <cell r="L1062">
            <v>426</v>
          </cell>
          <cell r="N1062">
            <v>426</v>
          </cell>
          <cell r="P1062">
            <v>426</v>
          </cell>
          <cell r="R1062">
            <v>426</v>
          </cell>
          <cell r="T1062">
            <v>426</v>
          </cell>
          <cell r="V1062">
            <v>426</v>
          </cell>
          <cell r="X1062">
            <v>426</v>
          </cell>
          <cell r="Z1062">
            <v>426</v>
          </cell>
          <cell r="AD1062">
            <v>2.8000000000000001E-2</v>
          </cell>
        </row>
        <row r="1063">
          <cell r="E1063" t="str">
            <v>HP 0.9mm-20Pr</v>
          </cell>
          <cell r="F1063" t="str">
            <v>ｍ</v>
          </cell>
          <cell r="H1063">
            <v>546</v>
          </cell>
          <cell r="J1063">
            <v>546</v>
          </cell>
          <cell r="L1063">
            <v>546</v>
          </cell>
          <cell r="N1063">
            <v>546</v>
          </cell>
          <cell r="P1063">
            <v>546</v>
          </cell>
          <cell r="R1063">
            <v>546</v>
          </cell>
          <cell r="T1063">
            <v>546</v>
          </cell>
          <cell r="V1063">
            <v>546</v>
          </cell>
          <cell r="X1063">
            <v>546</v>
          </cell>
          <cell r="Z1063">
            <v>546</v>
          </cell>
          <cell r="AD1063">
            <v>3.1E-2</v>
          </cell>
        </row>
        <row r="1064">
          <cell r="E1064" t="str">
            <v>HP 0.9mm-25Pr</v>
          </cell>
          <cell r="F1064" t="str">
            <v>ｍ</v>
          </cell>
          <cell r="H1064">
            <v>684</v>
          </cell>
          <cell r="J1064">
            <v>684</v>
          </cell>
          <cell r="L1064">
            <v>684</v>
          </cell>
          <cell r="N1064">
            <v>684</v>
          </cell>
          <cell r="P1064">
            <v>684</v>
          </cell>
          <cell r="R1064">
            <v>684</v>
          </cell>
          <cell r="T1064">
            <v>684</v>
          </cell>
          <cell r="V1064">
            <v>684</v>
          </cell>
          <cell r="X1064">
            <v>684</v>
          </cell>
          <cell r="Z1064">
            <v>684</v>
          </cell>
          <cell r="AD1064">
            <v>3.5000000000000003E-2</v>
          </cell>
        </row>
        <row r="1065">
          <cell r="E1065" t="str">
            <v>HP 0.9mm-30Pr</v>
          </cell>
          <cell r="F1065" t="str">
            <v>ｍ</v>
          </cell>
          <cell r="H1065">
            <v>812</v>
          </cell>
          <cell r="J1065">
            <v>812</v>
          </cell>
          <cell r="L1065">
            <v>812</v>
          </cell>
          <cell r="N1065">
            <v>812</v>
          </cell>
          <cell r="P1065">
            <v>812</v>
          </cell>
          <cell r="R1065">
            <v>812</v>
          </cell>
          <cell r="T1065">
            <v>812</v>
          </cell>
          <cell r="V1065">
            <v>812</v>
          </cell>
          <cell r="X1065">
            <v>812</v>
          </cell>
          <cell r="Z1065">
            <v>812</v>
          </cell>
          <cell r="AD1065">
            <v>3.6999999999999998E-2</v>
          </cell>
        </row>
        <row r="1066">
          <cell r="E1066" t="str">
            <v>HP 0.9mm-40Pr</v>
          </cell>
          <cell r="F1066" t="str">
            <v>ｍ</v>
          </cell>
          <cell r="H1066">
            <v>1128</v>
          </cell>
          <cell r="J1066">
            <v>1128</v>
          </cell>
          <cell r="L1066">
            <v>1128</v>
          </cell>
          <cell r="N1066">
            <v>1128</v>
          </cell>
          <cell r="P1066">
            <v>1128</v>
          </cell>
          <cell r="R1066">
            <v>1128</v>
          </cell>
          <cell r="T1066">
            <v>1128</v>
          </cell>
          <cell r="V1066">
            <v>1128</v>
          </cell>
          <cell r="X1066">
            <v>1128</v>
          </cell>
          <cell r="Z1066">
            <v>1128</v>
          </cell>
          <cell r="AD1066">
            <v>4.2999999999999997E-2</v>
          </cell>
        </row>
        <row r="1067">
          <cell r="E1067" t="str">
            <v>HP 0.9mm-50Pr</v>
          </cell>
          <cell r="F1067" t="str">
            <v>ｍ</v>
          </cell>
          <cell r="H1067">
            <v>1318</v>
          </cell>
          <cell r="J1067">
            <v>1318</v>
          </cell>
          <cell r="L1067">
            <v>1318</v>
          </cell>
          <cell r="N1067">
            <v>1318</v>
          </cell>
          <cell r="P1067">
            <v>1318</v>
          </cell>
          <cell r="R1067">
            <v>1318</v>
          </cell>
          <cell r="T1067">
            <v>1318</v>
          </cell>
          <cell r="V1067">
            <v>1318</v>
          </cell>
          <cell r="X1067">
            <v>1318</v>
          </cell>
          <cell r="Z1067">
            <v>1318</v>
          </cell>
          <cell r="AD1067">
            <v>0.05</v>
          </cell>
        </row>
        <row r="1068">
          <cell r="E1068" t="str">
            <v>HP 0.9mm-75Pr</v>
          </cell>
          <cell r="F1068" t="str">
            <v>ｍ</v>
          </cell>
          <cell r="H1068">
            <v>2127</v>
          </cell>
          <cell r="J1068">
            <v>2127</v>
          </cell>
          <cell r="L1068">
            <v>2127</v>
          </cell>
          <cell r="N1068">
            <v>2127</v>
          </cell>
          <cell r="P1068">
            <v>2127</v>
          </cell>
          <cell r="R1068">
            <v>2127</v>
          </cell>
          <cell r="T1068">
            <v>2127</v>
          </cell>
          <cell r="V1068">
            <v>2127</v>
          </cell>
          <cell r="X1068">
            <v>2127</v>
          </cell>
          <cell r="Z1068">
            <v>2127</v>
          </cell>
          <cell r="AD1068">
            <v>6.6000000000000003E-2</v>
          </cell>
        </row>
        <row r="1069">
          <cell r="E1069" t="str">
            <v>HP 0.9mm-100Pr</v>
          </cell>
          <cell r="F1069" t="str">
            <v>ｍ</v>
          </cell>
          <cell r="H1069">
            <v>2737</v>
          </cell>
          <cell r="J1069">
            <v>2737</v>
          </cell>
          <cell r="L1069">
            <v>2737</v>
          </cell>
          <cell r="N1069">
            <v>2737</v>
          </cell>
          <cell r="P1069">
            <v>2737</v>
          </cell>
          <cell r="R1069">
            <v>2737</v>
          </cell>
          <cell r="T1069">
            <v>2737</v>
          </cell>
          <cell r="V1069">
            <v>2737</v>
          </cell>
          <cell r="X1069">
            <v>2737</v>
          </cell>
          <cell r="Z1069">
            <v>2737</v>
          </cell>
          <cell r="AD1069">
            <v>8.3000000000000004E-2</v>
          </cell>
        </row>
        <row r="1070">
          <cell r="E1070" t="str">
            <v>HP 0.9mm-200Pr</v>
          </cell>
          <cell r="F1070" t="str">
            <v>ｍ</v>
          </cell>
          <cell r="H1070">
            <v>5110</v>
          </cell>
          <cell r="J1070">
            <v>5110</v>
          </cell>
          <cell r="L1070">
            <v>5110</v>
          </cell>
          <cell r="N1070">
            <v>5110</v>
          </cell>
          <cell r="P1070">
            <v>5110</v>
          </cell>
          <cell r="R1070">
            <v>5110</v>
          </cell>
          <cell r="T1070">
            <v>5110</v>
          </cell>
          <cell r="V1070">
            <v>5110</v>
          </cell>
          <cell r="X1070">
            <v>5110</v>
          </cell>
          <cell r="Z1070">
            <v>5110</v>
          </cell>
          <cell r="AD1070">
            <v>0.123</v>
          </cell>
        </row>
        <row r="1071">
          <cell r="E1071" t="str">
            <v>HP 1.2mm-1C</v>
          </cell>
          <cell r="F1071" t="str">
            <v>ｍ</v>
          </cell>
          <cell r="H1071">
            <v>29.5</v>
          </cell>
          <cell r="J1071">
            <v>29.5</v>
          </cell>
          <cell r="L1071">
            <v>29.5</v>
          </cell>
          <cell r="N1071">
            <v>29.5</v>
          </cell>
          <cell r="P1071">
            <v>29.5</v>
          </cell>
          <cell r="R1071">
            <v>29.5</v>
          </cell>
          <cell r="T1071">
            <v>29.5</v>
          </cell>
          <cell r="V1071">
            <v>29.5</v>
          </cell>
          <cell r="X1071">
            <v>29.5</v>
          </cell>
          <cell r="Z1071">
            <v>29.5</v>
          </cell>
          <cell r="AD1071">
            <v>1.4E-2</v>
          </cell>
        </row>
        <row r="1072">
          <cell r="E1072" t="str">
            <v>HP 1.2mm-2C</v>
          </cell>
          <cell r="F1072" t="str">
            <v>ｍ</v>
          </cell>
          <cell r="H1072">
            <v>45.6</v>
          </cell>
          <cell r="J1072">
            <v>45.6</v>
          </cell>
          <cell r="L1072">
            <v>45.6</v>
          </cell>
          <cell r="N1072">
            <v>45.6</v>
          </cell>
          <cell r="P1072">
            <v>45.6</v>
          </cell>
          <cell r="R1072">
            <v>45.6</v>
          </cell>
          <cell r="T1072">
            <v>45.6</v>
          </cell>
          <cell r="V1072">
            <v>45.6</v>
          </cell>
          <cell r="X1072">
            <v>45.6</v>
          </cell>
          <cell r="Z1072">
            <v>45.6</v>
          </cell>
          <cell r="AD1072">
            <v>1.4999999999999999E-2</v>
          </cell>
        </row>
        <row r="1073">
          <cell r="E1073" t="str">
            <v>HP 1.2mm-3C</v>
          </cell>
          <cell r="F1073" t="str">
            <v>ｍ</v>
          </cell>
          <cell r="H1073">
            <v>66.599999999999994</v>
          </cell>
          <cell r="J1073">
            <v>66.599999999999994</v>
          </cell>
          <cell r="L1073">
            <v>66.599999999999994</v>
          </cell>
          <cell r="N1073">
            <v>66.599999999999994</v>
          </cell>
          <cell r="P1073">
            <v>66.599999999999994</v>
          </cell>
          <cell r="R1073">
            <v>66.599999999999994</v>
          </cell>
          <cell r="T1073">
            <v>66.599999999999994</v>
          </cell>
          <cell r="V1073">
            <v>66.599999999999994</v>
          </cell>
          <cell r="X1073">
            <v>66.599999999999994</v>
          </cell>
          <cell r="Z1073">
            <v>66.599999999999994</v>
          </cell>
          <cell r="AD1073">
            <v>1.7000000000000001E-2</v>
          </cell>
        </row>
        <row r="1074">
          <cell r="E1074" t="str">
            <v>HP 1.2mm-4C</v>
          </cell>
          <cell r="F1074" t="str">
            <v>ｍ</v>
          </cell>
          <cell r="H1074">
            <v>89.1</v>
          </cell>
          <cell r="J1074">
            <v>89.1</v>
          </cell>
          <cell r="L1074">
            <v>89.1</v>
          </cell>
          <cell r="N1074">
            <v>89.1</v>
          </cell>
          <cell r="P1074">
            <v>89.1</v>
          </cell>
          <cell r="R1074">
            <v>89.1</v>
          </cell>
          <cell r="T1074">
            <v>89.1</v>
          </cell>
          <cell r="V1074">
            <v>89.1</v>
          </cell>
          <cell r="X1074">
            <v>89.1</v>
          </cell>
          <cell r="Z1074">
            <v>89.1</v>
          </cell>
          <cell r="AD1074">
            <v>1.7999999999999999E-2</v>
          </cell>
        </row>
        <row r="1075">
          <cell r="E1075" t="str">
            <v>HP 1.2mm-5C</v>
          </cell>
          <cell r="F1075" t="str">
            <v>ｍ</v>
          </cell>
          <cell r="H1075">
            <v>113</v>
          </cell>
          <cell r="J1075">
            <v>113</v>
          </cell>
          <cell r="L1075">
            <v>113</v>
          </cell>
          <cell r="N1075">
            <v>113</v>
          </cell>
          <cell r="P1075">
            <v>113</v>
          </cell>
          <cell r="R1075">
            <v>113</v>
          </cell>
          <cell r="T1075">
            <v>113</v>
          </cell>
          <cell r="V1075">
            <v>113</v>
          </cell>
          <cell r="X1075">
            <v>113</v>
          </cell>
          <cell r="Z1075">
            <v>113</v>
          </cell>
          <cell r="AD1075">
            <v>0.02</v>
          </cell>
        </row>
        <row r="1076">
          <cell r="E1076" t="str">
            <v>HP 1.2mm-6C</v>
          </cell>
          <cell r="F1076" t="str">
            <v>ｍ</v>
          </cell>
          <cell r="H1076">
            <v>129</v>
          </cell>
          <cell r="J1076">
            <v>129</v>
          </cell>
          <cell r="L1076">
            <v>129</v>
          </cell>
          <cell r="N1076">
            <v>129</v>
          </cell>
          <cell r="P1076">
            <v>129</v>
          </cell>
          <cell r="R1076">
            <v>129</v>
          </cell>
          <cell r="T1076">
            <v>129</v>
          </cell>
          <cell r="V1076">
            <v>129</v>
          </cell>
          <cell r="X1076">
            <v>129</v>
          </cell>
          <cell r="Z1076">
            <v>129</v>
          </cell>
          <cell r="AD1076">
            <v>0.02</v>
          </cell>
        </row>
        <row r="1077">
          <cell r="E1077" t="str">
            <v>HP 1.2mm-7C</v>
          </cell>
          <cell r="F1077" t="str">
            <v>ｍ</v>
          </cell>
          <cell r="H1077">
            <v>154</v>
          </cell>
          <cell r="J1077">
            <v>154</v>
          </cell>
          <cell r="L1077">
            <v>154</v>
          </cell>
          <cell r="N1077">
            <v>154</v>
          </cell>
          <cell r="P1077">
            <v>154</v>
          </cell>
          <cell r="R1077">
            <v>154</v>
          </cell>
          <cell r="T1077">
            <v>154</v>
          </cell>
          <cell r="V1077">
            <v>154</v>
          </cell>
          <cell r="X1077">
            <v>154</v>
          </cell>
          <cell r="Z1077">
            <v>154</v>
          </cell>
          <cell r="AD1077">
            <v>2.1999999999999999E-2</v>
          </cell>
        </row>
        <row r="1078">
          <cell r="E1078" t="str">
            <v>HP 1.2mm-3Pr</v>
          </cell>
          <cell r="F1078" t="str">
            <v>ｍ</v>
          </cell>
          <cell r="H1078">
            <v>162</v>
          </cell>
          <cell r="J1078">
            <v>162</v>
          </cell>
          <cell r="L1078">
            <v>162</v>
          </cell>
          <cell r="N1078">
            <v>162</v>
          </cell>
          <cell r="P1078">
            <v>162</v>
          </cell>
          <cell r="R1078">
            <v>162</v>
          </cell>
          <cell r="T1078">
            <v>162</v>
          </cell>
          <cell r="V1078">
            <v>162</v>
          </cell>
          <cell r="X1078">
            <v>162</v>
          </cell>
          <cell r="Z1078">
            <v>162</v>
          </cell>
          <cell r="AD1078">
            <v>2.5000000000000001E-2</v>
          </cell>
        </row>
        <row r="1079">
          <cell r="E1079" t="str">
            <v>HP 1.2mm-5Pr</v>
          </cell>
          <cell r="F1079" t="str">
            <v>ｍ</v>
          </cell>
          <cell r="H1079">
            <v>216</v>
          </cell>
          <cell r="J1079">
            <v>216</v>
          </cell>
          <cell r="L1079">
            <v>216</v>
          </cell>
          <cell r="N1079">
            <v>216</v>
          </cell>
          <cell r="P1079">
            <v>216</v>
          </cell>
          <cell r="R1079">
            <v>216</v>
          </cell>
          <cell r="T1079">
            <v>216</v>
          </cell>
          <cell r="V1079">
            <v>216</v>
          </cell>
          <cell r="X1079">
            <v>216</v>
          </cell>
          <cell r="Z1079">
            <v>216</v>
          </cell>
          <cell r="AD1079">
            <v>2.7E-2</v>
          </cell>
        </row>
        <row r="1080">
          <cell r="E1080" t="str">
            <v>HP 1.2mm-7Pr</v>
          </cell>
          <cell r="F1080" t="str">
            <v>ｍ</v>
          </cell>
          <cell r="H1080">
            <v>289</v>
          </cell>
          <cell r="J1080">
            <v>289</v>
          </cell>
          <cell r="L1080">
            <v>289</v>
          </cell>
          <cell r="N1080">
            <v>289</v>
          </cell>
          <cell r="P1080">
            <v>289</v>
          </cell>
          <cell r="R1080">
            <v>289</v>
          </cell>
          <cell r="T1080">
            <v>289</v>
          </cell>
          <cell r="V1080">
            <v>289</v>
          </cell>
          <cell r="X1080">
            <v>289</v>
          </cell>
          <cell r="Z1080">
            <v>289</v>
          </cell>
          <cell r="AD1080">
            <v>2.9000000000000001E-2</v>
          </cell>
        </row>
        <row r="1081">
          <cell r="E1081" t="str">
            <v>HP 1.2mm-10Pr</v>
          </cell>
          <cell r="F1081" t="str">
            <v>ｍ</v>
          </cell>
          <cell r="H1081">
            <v>422</v>
          </cell>
          <cell r="J1081">
            <v>422</v>
          </cell>
          <cell r="L1081">
            <v>422</v>
          </cell>
          <cell r="N1081">
            <v>422</v>
          </cell>
          <cell r="P1081">
            <v>422</v>
          </cell>
          <cell r="R1081">
            <v>422</v>
          </cell>
          <cell r="T1081">
            <v>422</v>
          </cell>
          <cell r="V1081">
            <v>422</v>
          </cell>
          <cell r="X1081">
            <v>422</v>
          </cell>
          <cell r="Z1081">
            <v>422</v>
          </cell>
          <cell r="AD1081">
            <v>3.1E-2</v>
          </cell>
        </row>
        <row r="1082">
          <cell r="E1082" t="str">
            <v>HP 1.2mm-15Pr</v>
          </cell>
          <cell r="F1082" t="str">
            <v>ｍ</v>
          </cell>
          <cell r="H1082">
            <v>621</v>
          </cell>
          <cell r="J1082">
            <v>621</v>
          </cell>
          <cell r="L1082">
            <v>621</v>
          </cell>
          <cell r="N1082">
            <v>621</v>
          </cell>
          <cell r="P1082">
            <v>621</v>
          </cell>
          <cell r="R1082">
            <v>621</v>
          </cell>
          <cell r="T1082">
            <v>621</v>
          </cell>
          <cell r="V1082">
            <v>621</v>
          </cell>
          <cell r="X1082">
            <v>621</v>
          </cell>
          <cell r="Z1082">
            <v>621</v>
          </cell>
          <cell r="AD1082">
            <v>3.4000000000000002E-2</v>
          </cell>
        </row>
        <row r="1083">
          <cell r="E1083" t="str">
            <v>HP 1.2mm-20Pr</v>
          </cell>
          <cell r="F1083" t="str">
            <v>ｍ</v>
          </cell>
          <cell r="H1083">
            <v>831</v>
          </cell>
          <cell r="J1083">
            <v>831</v>
          </cell>
          <cell r="L1083">
            <v>831</v>
          </cell>
          <cell r="N1083">
            <v>831</v>
          </cell>
          <cell r="P1083">
            <v>831</v>
          </cell>
          <cell r="R1083">
            <v>831</v>
          </cell>
          <cell r="T1083">
            <v>831</v>
          </cell>
          <cell r="V1083">
            <v>831</v>
          </cell>
          <cell r="X1083">
            <v>831</v>
          </cell>
          <cell r="Z1083">
            <v>831</v>
          </cell>
          <cell r="AD1083">
            <v>3.9E-2</v>
          </cell>
        </row>
        <row r="1084">
          <cell r="E1084" t="str">
            <v>HP 1.2mm-25Pr</v>
          </cell>
          <cell r="F1084" t="str">
            <v>ｍ</v>
          </cell>
          <cell r="H1084">
            <v>1016</v>
          </cell>
          <cell r="J1084">
            <v>1016</v>
          </cell>
          <cell r="L1084">
            <v>1016</v>
          </cell>
          <cell r="N1084">
            <v>1016</v>
          </cell>
          <cell r="P1084">
            <v>1016</v>
          </cell>
          <cell r="R1084">
            <v>1016</v>
          </cell>
          <cell r="T1084">
            <v>1016</v>
          </cell>
          <cell r="V1084">
            <v>1016</v>
          </cell>
          <cell r="X1084">
            <v>1016</v>
          </cell>
          <cell r="Z1084">
            <v>1016</v>
          </cell>
          <cell r="AD1084">
            <v>4.2999999999999997E-2</v>
          </cell>
        </row>
        <row r="1085">
          <cell r="E1085" t="str">
            <v>HP 1.2mm-30Pr</v>
          </cell>
          <cell r="F1085" t="str">
            <v>ｍ</v>
          </cell>
          <cell r="H1085">
            <v>1232</v>
          </cell>
          <cell r="J1085">
            <v>1232</v>
          </cell>
          <cell r="L1085">
            <v>1232</v>
          </cell>
          <cell r="N1085">
            <v>1232</v>
          </cell>
          <cell r="P1085">
            <v>1232</v>
          </cell>
          <cell r="R1085">
            <v>1232</v>
          </cell>
          <cell r="T1085">
            <v>1232</v>
          </cell>
          <cell r="V1085">
            <v>1232</v>
          </cell>
          <cell r="X1085">
            <v>1232</v>
          </cell>
          <cell r="Z1085">
            <v>1232</v>
          </cell>
          <cell r="AD1085">
            <v>4.5999999999999999E-2</v>
          </cell>
        </row>
        <row r="1086">
          <cell r="E1086" t="str">
            <v>HP 1.2mm-40Pr</v>
          </cell>
          <cell r="F1086" t="str">
            <v>ｍ</v>
          </cell>
          <cell r="H1086">
            <v>1627</v>
          </cell>
          <cell r="J1086">
            <v>1627</v>
          </cell>
          <cell r="L1086">
            <v>1627</v>
          </cell>
          <cell r="N1086">
            <v>1627</v>
          </cell>
          <cell r="P1086">
            <v>1627</v>
          </cell>
          <cell r="R1086">
            <v>1627</v>
          </cell>
          <cell r="T1086">
            <v>1627</v>
          </cell>
          <cell r="V1086">
            <v>1627</v>
          </cell>
          <cell r="X1086">
            <v>1627</v>
          </cell>
          <cell r="Z1086">
            <v>1627</v>
          </cell>
          <cell r="AD1086">
            <v>5.3999999999999999E-2</v>
          </cell>
        </row>
        <row r="1087">
          <cell r="E1087" t="str">
            <v>HP 1.2mm-50Pr</v>
          </cell>
          <cell r="F1087" t="str">
            <v>ｍ</v>
          </cell>
          <cell r="H1087">
            <v>2033</v>
          </cell>
          <cell r="J1087">
            <v>2033</v>
          </cell>
          <cell r="L1087">
            <v>2033</v>
          </cell>
          <cell r="N1087">
            <v>2033</v>
          </cell>
          <cell r="P1087">
            <v>2033</v>
          </cell>
          <cell r="R1087">
            <v>2033</v>
          </cell>
          <cell r="T1087">
            <v>2033</v>
          </cell>
          <cell r="V1087">
            <v>2033</v>
          </cell>
          <cell r="X1087">
            <v>2033</v>
          </cell>
          <cell r="Z1087">
            <v>2033</v>
          </cell>
          <cell r="AD1087">
            <v>6.2E-2</v>
          </cell>
        </row>
        <row r="1088">
          <cell r="E1088" t="str">
            <v>HP 1.2mm-75Pr</v>
          </cell>
          <cell r="F1088" t="str">
            <v>ｍ</v>
          </cell>
          <cell r="H1088">
            <v>3004</v>
          </cell>
          <cell r="J1088">
            <v>3004</v>
          </cell>
          <cell r="L1088">
            <v>3004</v>
          </cell>
          <cell r="N1088">
            <v>3004</v>
          </cell>
          <cell r="P1088">
            <v>3004</v>
          </cell>
          <cell r="R1088">
            <v>3004</v>
          </cell>
          <cell r="T1088">
            <v>3004</v>
          </cell>
          <cell r="V1088">
            <v>3004</v>
          </cell>
          <cell r="X1088">
            <v>3004</v>
          </cell>
          <cell r="Z1088">
            <v>3004</v>
          </cell>
          <cell r="AD1088">
            <v>8.2000000000000003E-2</v>
          </cell>
        </row>
        <row r="1089">
          <cell r="E1089" t="str">
            <v>HP 1.2mm-100Pr</v>
          </cell>
          <cell r="F1089" t="str">
            <v>ｍ</v>
          </cell>
          <cell r="H1089">
            <v>4060</v>
          </cell>
          <cell r="J1089">
            <v>4060</v>
          </cell>
          <cell r="L1089">
            <v>4060</v>
          </cell>
          <cell r="N1089">
            <v>4060</v>
          </cell>
          <cell r="P1089">
            <v>4060</v>
          </cell>
          <cell r="R1089">
            <v>4060</v>
          </cell>
          <cell r="T1089">
            <v>4060</v>
          </cell>
          <cell r="V1089">
            <v>4060</v>
          </cell>
          <cell r="X1089">
            <v>4060</v>
          </cell>
          <cell r="Z1089">
            <v>4060</v>
          </cell>
          <cell r="AD1089">
            <v>0.10299999999999999</v>
          </cell>
        </row>
        <row r="1090">
          <cell r="E1090" t="str">
            <v>HP 1.2mm-200Pr</v>
          </cell>
          <cell r="F1090" t="str">
            <v>ｍ</v>
          </cell>
          <cell r="H1090">
            <v>8080</v>
          </cell>
          <cell r="J1090">
            <v>8080</v>
          </cell>
          <cell r="L1090">
            <v>8080</v>
          </cell>
          <cell r="N1090">
            <v>8080</v>
          </cell>
          <cell r="P1090">
            <v>8080</v>
          </cell>
          <cell r="R1090">
            <v>8080</v>
          </cell>
          <cell r="T1090">
            <v>8080</v>
          </cell>
          <cell r="V1090">
            <v>8080</v>
          </cell>
          <cell r="X1090">
            <v>8080</v>
          </cell>
          <cell r="Z1090">
            <v>8080</v>
          </cell>
          <cell r="AD1090">
            <v>0.151</v>
          </cell>
        </row>
        <row r="1091">
          <cell r="E1091" t="str">
            <v>HP 1.6mm-1C</v>
          </cell>
          <cell r="F1091" t="str">
            <v>ｍ</v>
          </cell>
          <cell r="H1091">
            <v>69.2</v>
          </cell>
          <cell r="J1091">
            <v>69.2</v>
          </cell>
          <cell r="L1091">
            <v>69.2</v>
          </cell>
          <cell r="N1091">
            <v>69.2</v>
          </cell>
          <cell r="P1091">
            <v>69.2</v>
          </cell>
          <cell r="R1091">
            <v>69.2</v>
          </cell>
          <cell r="T1091">
            <v>69.2</v>
          </cell>
          <cell r="V1091">
            <v>69.2</v>
          </cell>
          <cell r="X1091">
            <v>69.2</v>
          </cell>
          <cell r="Z1091">
            <v>69.2</v>
          </cell>
          <cell r="AD1091">
            <v>1.4999999999999999E-2</v>
          </cell>
        </row>
        <row r="1092">
          <cell r="E1092" t="str">
            <v>HP 1.6mm-2C</v>
          </cell>
          <cell r="F1092" t="str">
            <v>ｍ</v>
          </cell>
          <cell r="H1092">
            <v>103</v>
          </cell>
          <cell r="J1092">
            <v>103</v>
          </cell>
          <cell r="L1092">
            <v>103</v>
          </cell>
          <cell r="N1092">
            <v>103</v>
          </cell>
          <cell r="P1092">
            <v>103</v>
          </cell>
          <cell r="R1092">
            <v>103</v>
          </cell>
          <cell r="T1092">
            <v>103</v>
          </cell>
          <cell r="V1092">
            <v>103</v>
          </cell>
          <cell r="X1092">
            <v>103</v>
          </cell>
          <cell r="Z1092">
            <v>103</v>
          </cell>
          <cell r="AD1092">
            <v>1.7000000000000001E-2</v>
          </cell>
        </row>
        <row r="1093">
          <cell r="E1093" t="str">
            <v>HP 1.6mm-3C</v>
          </cell>
          <cell r="F1093" t="str">
            <v>ｍ</v>
          </cell>
          <cell r="H1093">
            <v>157</v>
          </cell>
          <cell r="J1093">
            <v>157</v>
          </cell>
          <cell r="L1093">
            <v>157</v>
          </cell>
          <cell r="N1093">
            <v>157</v>
          </cell>
          <cell r="P1093">
            <v>157</v>
          </cell>
          <cell r="R1093">
            <v>157</v>
          </cell>
          <cell r="T1093">
            <v>157</v>
          </cell>
          <cell r="V1093">
            <v>157</v>
          </cell>
          <cell r="X1093">
            <v>157</v>
          </cell>
          <cell r="Z1093">
            <v>157</v>
          </cell>
          <cell r="AD1093">
            <v>1.9E-2</v>
          </cell>
        </row>
        <row r="1094">
          <cell r="E1094" t="str">
            <v>HP 1.6mm-4C</v>
          </cell>
          <cell r="F1094" t="str">
            <v>ｍ</v>
          </cell>
          <cell r="H1094">
            <v>197</v>
          </cell>
          <cell r="J1094">
            <v>197</v>
          </cell>
          <cell r="L1094">
            <v>197</v>
          </cell>
          <cell r="N1094">
            <v>197</v>
          </cell>
          <cell r="P1094">
            <v>197</v>
          </cell>
          <cell r="R1094">
            <v>197</v>
          </cell>
          <cell r="T1094">
            <v>197</v>
          </cell>
          <cell r="V1094">
            <v>197</v>
          </cell>
          <cell r="X1094">
            <v>197</v>
          </cell>
          <cell r="Z1094">
            <v>197</v>
          </cell>
          <cell r="AD1094">
            <v>2.1999999999999999E-2</v>
          </cell>
        </row>
        <row r="1095">
          <cell r="E1095" t="str">
            <v>HP 1.6mm-5C</v>
          </cell>
          <cell r="F1095" t="str">
            <v>ｍ</v>
          </cell>
          <cell r="H1095">
            <v>267</v>
          </cell>
          <cell r="J1095">
            <v>267</v>
          </cell>
          <cell r="L1095">
            <v>267</v>
          </cell>
          <cell r="N1095">
            <v>267</v>
          </cell>
          <cell r="P1095">
            <v>267</v>
          </cell>
          <cell r="R1095">
            <v>267</v>
          </cell>
          <cell r="T1095">
            <v>267</v>
          </cell>
          <cell r="V1095">
            <v>267</v>
          </cell>
          <cell r="X1095">
            <v>267</v>
          </cell>
          <cell r="Z1095">
            <v>267</v>
          </cell>
          <cell r="AD1095">
            <v>2.1999999999999999E-2</v>
          </cell>
        </row>
        <row r="1096">
          <cell r="E1096" t="str">
            <v>HP 1.6mm-6C</v>
          </cell>
          <cell r="F1096" t="str">
            <v>ｍ</v>
          </cell>
          <cell r="H1096">
            <v>357</v>
          </cell>
          <cell r="J1096">
            <v>357</v>
          </cell>
          <cell r="L1096">
            <v>357</v>
          </cell>
          <cell r="N1096">
            <v>357</v>
          </cell>
          <cell r="P1096">
            <v>357</v>
          </cell>
          <cell r="R1096">
            <v>357</v>
          </cell>
          <cell r="T1096">
            <v>357</v>
          </cell>
          <cell r="V1096">
            <v>357</v>
          </cell>
          <cell r="X1096">
            <v>357</v>
          </cell>
          <cell r="Z1096">
            <v>357</v>
          </cell>
          <cell r="AD1096">
            <v>2.1999999999999999E-2</v>
          </cell>
        </row>
        <row r="1097">
          <cell r="E1097" t="str">
            <v>HP 1.6mm-7C</v>
          </cell>
          <cell r="F1097" t="str">
            <v>ｍ</v>
          </cell>
          <cell r="H1097">
            <v>402</v>
          </cell>
          <cell r="J1097">
            <v>402</v>
          </cell>
          <cell r="L1097">
            <v>402</v>
          </cell>
          <cell r="N1097">
            <v>402</v>
          </cell>
          <cell r="P1097">
            <v>402</v>
          </cell>
          <cell r="R1097">
            <v>402</v>
          </cell>
          <cell r="T1097">
            <v>402</v>
          </cell>
          <cell r="V1097">
            <v>402</v>
          </cell>
          <cell r="X1097">
            <v>402</v>
          </cell>
          <cell r="Z1097">
            <v>402</v>
          </cell>
          <cell r="AD1097">
            <v>2.4E-2</v>
          </cell>
        </row>
        <row r="1098">
          <cell r="E1098" t="str">
            <v>HP 1.6mm-3Pr</v>
          </cell>
          <cell r="F1098" t="str">
            <v>ｍ</v>
          </cell>
          <cell r="H1098">
            <v>374</v>
          </cell>
          <cell r="J1098">
            <v>374</v>
          </cell>
          <cell r="L1098">
            <v>374</v>
          </cell>
          <cell r="N1098">
            <v>374</v>
          </cell>
          <cell r="P1098">
            <v>374</v>
          </cell>
          <cell r="R1098">
            <v>374</v>
          </cell>
          <cell r="T1098">
            <v>374</v>
          </cell>
          <cell r="V1098">
            <v>374</v>
          </cell>
          <cell r="X1098">
            <v>374</v>
          </cell>
          <cell r="Z1098">
            <v>374</v>
          </cell>
          <cell r="AD1098">
            <v>0.03</v>
          </cell>
        </row>
        <row r="1099">
          <cell r="E1099" t="str">
            <v>HP 1.6mm-5Pr</v>
          </cell>
          <cell r="F1099" t="str">
            <v>ｍ</v>
          </cell>
          <cell r="H1099">
            <v>573</v>
          </cell>
          <cell r="J1099">
            <v>573</v>
          </cell>
          <cell r="L1099">
            <v>573</v>
          </cell>
          <cell r="N1099">
            <v>573</v>
          </cell>
          <cell r="P1099">
            <v>573</v>
          </cell>
          <cell r="R1099">
            <v>573</v>
          </cell>
          <cell r="T1099">
            <v>573</v>
          </cell>
          <cell r="V1099">
            <v>573</v>
          </cell>
          <cell r="X1099">
            <v>573</v>
          </cell>
          <cell r="Z1099">
            <v>573</v>
          </cell>
          <cell r="AD1099">
            <v>3.2000000000000001E-2</v>
          </cell>
        </row>
        <row r="1100">
          <cell r="E1100" t="str">
            <v>HP 1.6mm-7Pr</v>
          </cell>
          <cell r="F1100" t="str">
            <v>ｍ</v>
          </cell>
          <cell r="H1100">
            <v>829</v>
          </cell>
          <cell r="J1100">
            <v>829</v>
          </cell>
          <cell r="L1100">
            <v>829</v>
          </cell>
          <cell r="N1100">
            <v>829</v>
          </cell>
          <cell r="P1100">
            <v>829</v>
          </cell>
          <cell r="R1100">
            <v>829</v>
          </cell>
          <cell r="T1100">
            <v>829</v>
          </cell>
          <cell r="V1100">
            <v>829</v>
          </cell>
          <cell r="X1100">
            <v>829</v>
          </cell>
          <cell r="Z1100">
            <v>829</v>
          </cell>
          <cell r="AD1100">
            <v>3.4000000000000002E-2</v>
          </cell>
        </row>
        <row r="1101">
          <cell r="E1101" t="str">
            <v>HP 1.6mm-10Pr</v>
          </cell>
          <cell r="F1101" t="str">
            <v>ｍ</v>
          </cell>
          <cell r="H1101">
            <v>1155</v>
          </cell>
          <cell r="J1101">
            <v>1155</v>
          </cell>
          <cell r="L1101">
            <v>1155</v>
          </cell>
          <cell r="N1101">
            <v>1155</v>
          </cell>
          <cell r="P1101">
            <v>1155</v>
          </cell>
          <cell r="R1101">
            <v>1155</v>
          </cell>
          <cell r="T1101">
            <v>1155</v>
          </cell>
          <cell r="V1101">
            <v>1155</v>
          </cell>
          <cell r="X1101">
            <v>1155</v>
          </cell>
          <cell r="Z1101">
            <v>1155</v>
          </cell>
          <cell r="AD1101">
            <v>3.6999999999999998E-2</v>
          </cell>
        </row>
        <row r="1102">
          <cell r="E1102" t="str">
            <v>HP 1.6mm-15Pr</v>
          </cell>
          <cell r="F1102" t="str">
            <v>ｍ</v>
          </cell>
          <cell r="H1102">
            <v>1719</v>
          </cell>
          <cell r="J1102">
            <v>1719</v>
          </cell>
          <cell r="L1102">
            <v>1719</v>
          </cell>
          <cell r="N1102">
            <v>1719</v>
          </cell>
          <cell r="P1102">
            <v>1719</v>
          </cell>
          <cell r="R1102">
            <v>1719</v>
          </cell>
          <cell r="T1102">
            <v>1719</v>
          </cell>
          <cell r="V1102">
            <v>1719</v>
          </cell>
          <cell r="X1102">
            <v>1719</v>
          </cell>
          <cell r="Z1102">
            <v>1719</v>
          </cell>
          <cell r="AD1102">
            <v>0.04</v>
          </cell>
        </row>
        <row r="1103">
          <cell r="E1103" t="str">
            <v>HP 1.6mm-20Pr</v>
          </cell>
          <cell r="F1103" t="str">
            <v>ｍ</v>
          </cell>
          <cell r="H1103">
            <v>2259</v>
          </cell>
          <cell r="J1103">
            <v>2259</v>
          </cell>
          <cell r="L1103">
            <v>2259</v>
          </cell>
          <cell r="N1103">
            <v>2259</v>
          </cell>
          <cell r="P1103">
            <v>2259</v>
          </cell>
          <cell r="R1103">
            <v>2259</v>
          </cell>
          <cell r="T1103">
            <v>2259</v>
          </cell>
          <cell r="V1103">
            <v>2259</v>
          </cell>
          <cell r="X1103">
            <v>2259</v>
          </cell>
          <cell r="Z1103">
            <v>2259</v>
          </cell>
          <cell r="AD1103">
            <v>4.7E-2</v>
          </cell>
        </row>
        <row r="1104">
          <cell r="E1104" t="str">
            <v>HP 1.6mm-25Pr</v>
          </cell>
          <cell r="F1104" t="str">
            <v>ｍ</v>
          </cell>
          <cell r="H1104">
            <v>2804</v>
          </cell>
          <cell r="J1104">
            <v>2804</v>
          </cell>
          <cell r="L1104">
            <v>2804</v>
          </cell>
          <cell r="N1104">
            <v>2804</v>
          </cell>
          <cell r="P1104">
            <v>2804</v>
          </cell>
          <cell r="R1104">
            <v>2804</v>
          </cell>
          <cell r="T1104">
            <v>2804</v>
          </cell>
          <cell r="V1104">
            <v>2804</v>
          </cell>
          <cell r="X1104">
            <v>2804</v>
          </cell>
          <cell r="Z1104">
            <v>2804</v>
          </cell>
          <cell r="AD1104">
            <v>5.0999999999999997E-2</v>
          </cell>
        </row>
        <row r="1105">
          <cell r="E1105" t="str">
            <v>HP 1.6mm-30Pr</v>
          </cell>
          <cell r="F1105" t="str">
            <v>ｍ</v>
          </cell>
          <cell r="H1105">
            <v>3264</v>
          </cell>
          <cell r="J1105">
            <v>3264</v>
          </cell>
          <cell r="L1105">
            <v>3264</v>
          </cell>
          <cell r="N1105">
            <v>3264</v>
          </cell>
          <cell r="P1105">
            <v>3264</v>
          </cell>
          <cell r="R1105">
            <v>3264</v>
          </cell>
          <cell r="T1105">
            <v>3264</v>
          </cell>
          <cell r="V1105">
            <v>3264</v>
          </cell>
          <cell r="X1105">
            <v>3264</v>
          </cell>
          <cell r="Z1105">
            <v>3264</v>
          </cell>
          <cell r="AD1105">
            <v>5.3999999999999999E-2</v>
          </cell>
        </row>
        <row r="1106">
          <cell r="E1106" t="str">
            <v>HP 1.6mm-40Pr</v>
          </cell>
          <cell r="F1106" t="str">
            <v>ｍ</v>
          </cell>
          <cell r="H1106">
            <v>4358</v>
          </cell>
          <cell r="J1106">
            <v>4358</v>
          </cell>
          <cell r="L1106">
            <v>4358</v>
          </cell>
          <cell r="N1106">
            <v>4358</v>
          </cell>
          <cell r="P1106">
            <v>4358</v>
          </cell>
          <cell r="R1106">
            <v>4358</v>
          </cell>
          <cell r="T1106">
            <v>4358</v>
          </cell>
          <cell r="V1106">
            <v>4358</v>
          </cell>
          <cell r="X1106">
            <v>4358</v>
          </cell>
          <cell r="Z1106">
            <v>4358</v>
          </cell>
          <cell r="AD1106">
            <v>6.4000000000000001E-2</v>
          </cell>
        </row>
        <row r="1107">
          <cell r="E1107" t="str">
            <v>HP 1.6mm-50Pr</v>
          </cell>
          <cell r="F1107" t="str">
            <v>ｍ</v>
          </cell>
          <cell r="H1107">
            <v>5061</v>
          </cell>
          <cell r="J1107">
            <v>5061</v>
          </cell>
          <cell r="L1107">
            <v>5061</v>
          </cell>
          <cell r="N1107">
            <v>5061</v>
          </cell>
          <cell r="P1107">
            <v>5061</v>
          </cell>
          <cell r="R1107">
            <v>5061</v>
          </cell>
          <cell r="T1107">
            <v>5061</v>
          </cell>
          <cell r="V1107">
            <v>5061</v>
          </cell>
          <cell r="X1107">
            <v>5061</v>
          </cell>
          <cell r="Z1107">
            <v>5061</v>
          </cell>
          <cell r="AD1107">
            <v>7.3999999999999996E-2</v>
          </cell>
        </row>
        <row r="1108">
          <cell r="E1108" t="str">
            <v>HP 1.6mm-75Pr</v>
          </cell>
          <cell r="F1108" t="str">
            <v>ｍ</v>
          </cell>
          <cell r="H1108">
            <v>7196</v>
          </cell>
          <cell r="J1108">
            <v>7196</v>
          </cell>
          <cell r="L1108">
            <v>7196</v>
          </cell>
          <cell r="N1108">
            <v>7196</v>
          </cell>
          <cell r="P1108">
            <v>7196</v>
          </cell>
          <cell r="R1108">
            <v>7196</v>
          </cell>
          <cell r="T1108">
            <v>7196</v>
          </cell>
          <cell r="V1108">
            <v>7196</v>
          </cell>
          <cell r="X1108">
            <v>7196</v>
          </cell>
          <cell r="Z1108">
            <v>7196</v>
          </cell>
          <cell r="AD1108">
            <v>0.109</v>
          </cell>
        </row>
        <row r="1109">
          <cell r="E1109" t="str">
            <v>HP 1.6mm-100Pr</v>
          </cell>
          <cell r="F1109" t="str">
            <v>ｍ</v>
          </cell>
          <cell r="H1109">
            <v>9733</v>
          </cell>
          <cell r="J1109">
            <v>9733</v>
          </cell>
          <cell r="L1109">
            <v>9733</v>
          </cell>
          <cell r="N1109">
            <v>9733</v>
          </cell>
          <cell r="P1109">
            <v>9733</v>
          </cell>
          <cell r="R1109">
            <v>9733</v>
          </cell>
          <cell r="T1109">
            <v>9733</v>
          </cell>
          <cell r="V1109">
            <v>9733</v>
          </cell>
          <cell r="X1109">
            <v>9733</v>
          </cell>
          <cell r="Z1109">
            <v>9733</v>
          </cell>
          <cell r="AD1109">
            <v>0.14399999999999999</v>
          </cell>
        </row>
        <row r="1110">
          <cell r="E1110" t="str">
            <v>HP 1.6mm-200Pr</v>
          </cell>
          <cell r="F1110" t="str">
            <v>ｍ</v>
          </cell>
          <cell r="H1110">
            <v>17958</v>
          </cell>
          <cell r="J1110">
            <v>17958</v>
          </cell>
          <cell r="L1110">
            <v>17958</v>
          </cell>
          <cell r="N1110">
            <v>17958</v>
          </cell>
          <cell r="P1110">
            <v>17958</v>
          </cell>
          <cell r="R1110">
            <v>17958</v>
          </cell>
          <cell r="T1110">
            <v>17958</v>
          </cell>
          <cell r="V1110">
            <v>17958</v>
          </cell>
          <cell r="X1110">
            <v>17958</v>
          </cell>
          <cell r="Z1110">
            <v>17958</v>
          </cell>
          <cell r="AD1110">
            <v>0.16900000000000001</v>
          </cell>
        </row>
        <row r="1111">
          <cell r="E1111" t="str">
            <v>HP 2.0mm-1C</v>
          </cell>
          <cell r="F1111" t="str">
            <v>ｍ</v>
          </cell>
          <cell r="H1111">
            <v>92.4</v>
          </cell>
          <cell r="J1111">
            <v>92.4</v>
          </cell>
          <cell r="L1111">
            <v>92.4</v>
          </cell>
          <cell r="N1111">
            <v>92.4</v>
          </cell>
          <cell r="P1111">
            <v>92.4</v>
          </cell>
          <cell r="R1111">
            <v>92.4</v>
          </cell>
          <cell r="T1111">
            <v>92.4</v>
          </cell>
          <cell r="V1111">
            <v>92.4</v>
          </cell>
          <cell r="X1111">
            <v>92.4</v>
          </cell>
          <cell r="Z1111">
            <v>92.4</v>
          </cell>
          <cell r="AD1111">
            <v>1.6E-2</v>
          </cell>
        </row>
        <row r="1112">
          <cell r="E1112" t="str">
            <v>HP 2.0mm-2C</v>
          </cell>
          <cell r="F1112" t="str">
            <v>ｍ</v>
          </cell>
          <cell r="H1112">
            <v>154</v>
          </cell>
          <cell r="J1112">
            <v>154</v>
          </cell>
          <cell r="L1112">
            <v>154</v>
          </cell>
          <cell r="N1112">
            <v>154</v>
          </cell>
          <cell r="P1112">
            <v>154</v>
          </cell>
          <cell r="R1112">
            <v>154</v>
          </cell>
          <cell r="T1112">
            <v>154</v>
          </cell>
          <cell r="V1112">
            <v>154</v>
          </cell>
          <cell r="X1112">
            <v>154</v>
          </cell>
          <cell r="Z1112">
            <v>154</v>
          </cell>
          <cell r="AD1112">
            <v>1.7999999999999999E-2</v>
          </cell>
        </row>
        <row r="1113">
          <cell r="E1113" t="str">
            <v>HP 2.0mm-3C</v>
          </cell>
          <cell r="F1113" t="str">
            <v>ｍ</v>
          </cell>
          <cell r="H1113">
            <v>225</v>
          </cell>
          <cell r="J1113">
            <v>225</v>
          </cell>
          <cell r="L1113">
            <v>225</v>
          </cell>
          <cell r="N1113">
            <v>225</v>
          </cell>
          <cell r="P1113">
            <v>225</v>
          </cell>
          <cell r="R1113">
            <v>225</v>
          </cell>
          <cell r="T1113">
            <v>225</v>
          </cell>
          <cell r="V1113">
            <v>225</v>
          </cell>
          <cell r="X1113">
            <v>225</v>
          </cell>
          <cell r="Z1113">
            <v>225</v>
          </cell>
          <cell r="AD1113">
            <v>2.1000000000000001E-2</v>
          </cell>
        </row>
        <row r="1114">
          <cell r="E1114" t="str">
            <v>HP 2.0mm-4C</v>
          </cell>
          <cell r="F1114" t="str">
            <v>ｍ</v>
          </cell>
          <cell r="H1114">
            <v>276</v>
          </cell>
          <cell r="J1114">
            <v>276</v>
          </cell>
          <cell r="L1114">
            <v>276</v>
          </cell>
          <cell r="N1114">
            <v>276</v>
          </cell>
          <cell r="P1114">
            <v>276</v>
          </cell>
          <cell r="R1114">
            <v>276</v>
          </cell>
          <cell r="T1114">
            <v>276</v>
          </cell>
          <cell r="V1114">
            <v>276</v>
          </cell>
          <cell r="X1114">
            <v>276</v>
          </cell>
          <cell r="Z1114">
            <v>276</v>
          </cell>
          <cell r="AD1114">
            <v>2.3E-2</v>
          </cell>
        </row>
        <row r="1115">
          <cell r="E1115" t="str">
            <v>HP 2.0mm-6C</v>
          </cell>
          <cell r="F1115" t="str">
            <v>ｍ</v>
          </cell>
          <cell r="H1115">
            <v>413</v>
          </cell>
          <cell r="J1115">
            <v>413</v>
          </cell>
          <cell r="L1115">
            <v>413</v>
          </cell>
          <cell r="N1115">
            <v>413</v>
          </cell>
          <cell r="P1115">
            <v>413</v>
          </cell>
          <cell r="R1115">
            <v>413</v>
          </cell>
          <cell r="T1115">
            <v>413</v>
          </cell>
          <cell r="V1115">
            <v>413</v>
          </cell>
          <cell r="X1115">
            <v>413</v>
          </cell>
          <cell r="Z1115">
            <v>413</v>
          </cell>
          <cell r="AD1115">
            <v>0.03</v>
          </cell>
        </row>
        <row r="1116">
          <cell r="E1116" t="str">
            <v>HP 2.0mm-10Pr</v>
          </cell>
          <cell r="F1116" t="str">
            <v>ｍ</v>
          </cell>
          <cell r="H1116">
            <v>1453</v>
          </cell>
          <cell r="J1116">
            <v>1453</v>
          </cell>
          <cell r="L1116">
            <v>1453</v>
          </cell>
          <cell r="N1116">
            <v>1453</v>
          </cell>
          <cell r="P1116">
            <v>1453</v>
          </cell>
          <cell r="R1116">
            <v>1453</v>
          </cell>
          <cell r="T1116">
            <v>1453</v>
          </cell>
          <cell r="V1116">
            <v>1453</v>
          </cell>
          <cell r="X1116">
            <v>1453</v>
          </cell>
          <cell r="Z1116">
            <v>1453</v>
          </cell>
          <cell r="AD1116">
            <v>7.6999999999999999E-2</v>
          </cell>
        </row>
        <row r="1117">
          <cell r="E1117" t="str">
            <v>HP 2.0mm-15Pr</v>
          </cell>
          <cell r="F1117" t="str">
            <v>ｍ</v>
          </cell>
          <cell r="H1117">
            <v>2115</v>
          </cell>
          <cell r="J1117">
            <v>2115</v>
          </cell>
          <cell r="L1117">
            <v>2115</v>
          </cell>
          <cell r="N1117">
            <v>2115</v>
          </cell>
          <cell r="P1117">
            <v>2115</v>
          </cell>
          <cell r="R1117">
            <v>2115</v>
          </cell>
          <cell r="T1117">
            <v>2115</v>
          </cell>
          <cell r="V1117">
            <v>2115</v>
          </cell>
          <cell r="X1117">
            <v>2115</v>
          </cell>
          <cell r="Z1117">
            <v>2115</v>
          </cell>
          <cell r="AD1117">
            <v>9.0999999999999998E-2</v>
          </cell>
        </row>
        <row r="1118">
          <cell r="E1118" t="str">
            <v>HP 0.75sq-2C</v>
          </cell>
          <cell r="F1118" t="str">
            <v>ｍ</v>
          </cell>
          <cell r="H1118">
            <v>297</v>
          </cell>
          <cell r="J1118">
            <v>297</v>
          </cell>
          <cell r="L1118">
            <v>297</v>
          </cell>
          <cell r="N1118">
            <v>297</v>
          </cell>
          <cell r="P1118">
            <v>297</v>
          </cell>
          <cell r="R1118">
            <v>297</v>
          </cell>
          <cell r="T1118">
            <v>297</v>
          </cell>
          <cell r="V1118">
            <v>297</v>
          </cell>
          <cell r="X1118">
            <v>297</v>
          </cell>
          <cell r="Z1118">
            <v>297</v>
          </cell>
          <cell r="AD1118">
            <v>1.6E-2</v>
          </cell>
        </row>
        <row r="1119">
          <cell r="E1119" t="str">
            <v>AE 0.65mm-2C</v>
          </cell>
          <cell r="F1119" t="str">
            <v>ｍ</v>
          </cell>
          <cell r="H1119">
            <v>16.3</v>
          </cell>
          <cell r="J1119">
            <v>16.3</v>
          </cell>
          <cell r="L1119">
            <v>16.3</v>
          </cell>
          <cell r="N1119">
            <v>16.3</v>
          </cell>
          <cell r="P1119">
            <v>16.3</v>
          </cell>
          <cell r="R1119">
            <v>16.3</v>
          </cell>
          <cell r="T1119">
            <v>16.3</v>
          </cell>
          <cell r="V1119">
            <v>16.3</v>
          </cell>
          <cell r="X1119">
            <v>16.3</v>
          </cell>
          <cell r="Z1119">
            <v>16.3</v>
          </cell>
          <cell r="AD1119">
            <v>1.2999999999999999E-2</v>
          </cell>
        </row>
        <row r="1120">
          <cell r="E1120" t="str">
            <v>AE 0.65mm-3C</v>
          </cell>
          <cell r="F1120" t="str">
            <v>ｍ</v>
          </cell>
          <cell r="H1120">
            <v>22.7</v>
          </cell>
          <cell r="J1120">
            <v>22.7</v>
          </cell>
          <cell r="L1120">
            <v>22.7</v>
          </cell>
          <cell r="N1120">
            <v>22.7</v>
          </cell>
          <cell r="P1120">
            <v>22.7</v>
          </cell>
          <cell r="R1120">
            <v>22.7</v>
          </cell>
          <cell r="T1120">
            <v>22.7</v>
          </cell>
          <cell r="V1120">
            <v>22.7</v>
          </cell>
          <cell r="X1120">
            <v>22.7</v>
          </cell>
          <cell r="Z1120">
            <v>22.7</v>
          </cell>
          <cell r="AD1120">
            <v>1.4E-2</v>
          </cell>
        </row>
        <row r="1121">
          <cell r="E1121" t="str">
            <v>AE 0.65mm-4C</v>
          </cell>
          <cell r="F1121" t="str">
            <v>ｍ</v>
          </cell>
          <cell r="H1121">
            <v>28.3</v>
          </cell>
          <cell r="J1121">
            <v>28.3</v>
          </cell>
          <cell r="L1121">
            <v>28.3</v>
          </cell>
          <cell r="N1121">
            <v>28.3</v>
          </cell>
          <cell r="P1121">
            <v>28.3</v>
          </cell>
          <cell r="R1121">
            <v>28.3</v>
          </cell>
          <cell r="T1121">
            <v>28.3</v>
          </cell>
          <cell r="V1121">
            <v>28.3</v>
          </cell>
          <cell r="X1121">
            <v>28.3</v>
          </cell>
          <cell r="Z1121">
            <v>28.3</v>
          </cell>
          <cell r="AD1121">
            <v>1.4E-2</v>
          </cell>
        </row>
        <row r="1122">
          <cell r="E1122" t="str">
            <v>AE 0.65mm-6C</v>
          </cell>
          <cell r="F1122" t="str">
            <v>ｍ</v>
          </cell>
          <cell r="H1122">
            <v>45.1</v>
          </cell>
          <cell r="J1122">
            <v>45.1</v>
          </cell>
          <cell r="L1122">
            <v>45.1</v>
          </cell>
          <cell r="N1122">
            <v>45.1</v>
          </cell>
          <cell r="P1122">
            <v>45.1</v>
          </cell>
          <cell r="R1122">
            <v>45.1</v>
          </cell>
          <cell r="T1122">
            <v>45.1</v>
          </cell>
          <cell r="V1122">
            <v>45.1</v>
          </cell>
          <cell r="X1122">
            <v>45.1</v>
          </cell>
          <cell r="Z1122">
            <v>45.1</v>
          </cell>
          <cell r="AD1122">
            <v>1.4999999999999999E-2</v>
          </cell>
        </row>
        <row r="1123">
          <cell r="E1123" t="str">
            <v>AE 0.65mm-5Pr</v>
          </cell>
          <cell r="F1123" t="str">
            <v>ｍ</v>
          </cell>
          <cell r="H1123">
            <v>78.900000000000006</v>
          </cell>
          <cell r="J1123">
            <v>78.900000000000006</v>
          </cell>
          <cell r="L1123">
            <v>78.900000000000006</v>
          </cell>
          <cell r="N1123">
            <v>78.900000000000006</v>
          </cell>
          <cell r="P1123">
            <v>78.900000000000006</v>
          </cell>
          <cell r="R1123">
            <v>78.900000000000006</v>
          </cell>
          <cell r="T1123">
            <v>78.900000000000006</v>
          </cell>
          <cell r="V1123">
            <v>78.900000000000006</v>
          </cell>
          <cell r="X1123">
            <v>78.900000000000006</v>
          </cell>
          <cell r="Z1123">
            <v>78.900000000000006</v>
          </cell>
          <cell r="AD1123">
            <v>1.7000000000000001E-2</v>
          </cell>
        </row>
        <row r="1124">
          <cell r="E1124" t="str">
            <v>AE 0.65mm-10Pr</v>
          </cell>
          <cell r="F1124" t="str">
            <v>ｍ</v>
          </cell>
          <cell r="H1124">
            <v>133</v>
          </cell>
          <cell r="J1124">
            <v>133</v>
          </cell>
          <cell r="L1124">
            <v>133</v>
          </cell>
          <cell r="N1124">
            <v>133</v>
          </cell>
          <cell r="P1124">
            <v>133</v>
          </cell>
          <cell r="R1124">
            <v>133</v>
          </cell>
          <cell r="T1124">
            <v>133</v>
          </cell>
          <cell r="V1124">
            <v>133</v>
          </cell>
          <cell r="X1124">
            <v>133</v>
          </cell>
          <cell r="Z1124">
            <v>133</v>
          </cell>
          <cell r="AD1124">
            <v>0.02</v>
          </cell>
        </row>
        <row r="1125">
          <cell r="E1125" t="str">
            <v>AE 0.65mm-15Pr</v>
          </cell>
          <cell r="F1125" t="str">
            <v>ｍ</v>
          </cell>
          <cell r="H1125">
            <v>193</v>
          </cell>
          <cell r="J1125">
            <v>193</v>
          </cell>
          <cell r="L1125">
            <v>193</v>
          </cell>
          <cell r="N1125">
            <v>193</v>
          </cell>
          <cell r="P1125">
            <v>193</v>
          </cell>
          <cell r="R1125">
            <v>193</v>
          </cell>
          <cell r="T1125">
            <v>193</v>
          </cell>
          <cell r="V1125">
            <v>193</v>
          </cell>
          <cell r="X1125">
            <v>193</v>
          </cell>
          <cell r="Z1125">
            <v>193</v>
          </cell>
          <cell r="AD1125">
            <v>2.1999999999999999E-2</v>
          </cell>
        </row>
        <row r="1126">
          <cell r="E1126" t="str">
            <v>AE 0.65mm-20Pr</v>
          </cell>
          <cell r="F1126" t="str">
            <v>ｍ</v>
          </cell>
          <cell r="H1126">
            <v>256</v>
          </cell>
          <cell r="J1126">
            <v>256</v>
          </cell>
          <cell r="L1126">
            <v>256</v>
          </cell>
          <cell r="N1126">
            <v>256</v>
          </cell>
          <cell r="P1126">
            <v>256</v>
          </cell>
          <cell r="R1126">
            <v>256</v>
          </cell>
          <cell r="T1126">
            <v>256</v>
          </cell>
          <cell r="V1126">
            <v>256</v>
          </cell>
          <cell r="X1126">
            <v>256</v>
          </cell>
          <cell r="Z1126">
            <v>256</v>
          </cell>
          <cell r="AD1126">
            <v>2.4E-2</v>
          </cell>
        </row>
        <row r="1127">
          <cell r="E1127" t="str">
            <v>AE 0.65mm-30Pr</v>
          </cell>
          <cell r="F1127" t="str">
            <v>ｍ</v>
          </cell>
          <cell r="H1127">
            <v>366</v>
          </cell>
          <cell r="J1127">
            <v>366</v>
          </cell>
          <cell r="L1127">
            <v>366</v>
          </cell>
          <cell r="N1127">
            <v>366</v>
          </cell>
          <cell r="P1127">
            <v>366</v>
          </cell>
          <cell r="R1127">
            <v>366</v>
          </cell>
          <cell r="T1127">
            <v>366</v>
          </cell>
          <cell r="V1127">
            <v>366</v>
          </cell>
          <cell r="X1127">
            <v>366</v>
          </cell>
          <cell r="Z1127">
            <v>366</v>
          </cell>
          <cell r="AD1127">
            <v>2.9000000000000001E-2</v>
          </cell>
        </row>
        <row r="1128">
          <cell r="E1128" t="str">
            <v>AE 0.65mm-50Pr</v>
          </cell>
          <cell r="F1128" t="str">
            <v>ｍ</v>
          </cell>
          <cell r="H1128">
            <v>587</v>
          </cell>
          <cell r="J1128">
            <v>587</v>
          </cell>
          <cell r="L1128">
            <v>587</v>
          </cell>
          <cell r="N1128">
            <v>587</v>
          </cell>
          <cell r="P1128">
            <v>587</v>
          </cell>
          <cell r="R1128">
            <v>587</v>
          </cell>
          <cell r="T1128">
            <v>587</v>
          </cell>
          <cell r="V1128">
            <v>587</v>
          </cell>
          <cell r="X1128">
            <v>587</v>
          </cell>
          <cell r="Z1128">
            <v>587</v>
          </cell>
          <cell r="AD1128">
            <v>3.9E-2</v>
          </cell>
        </row>
        <row r="1129">
          <cell r="E1129" t="str">
            <v>AE 0.65mm-100Pr</v>
          </cell>
          <cell r="F1129" t="str">
            <v>ｍ</v>
          </cell>
          <cell r="H1129">
            <v>1127</v>
          </cell>
          <cell r="J1129">
            <v>1127</v>
          </cell>
          <cell r="L1129">
            <v>1127</v>
          </cell>
          <cell r="N1129">
            <v>1127</v>
          </cell>
          <cell r="P1129">
            <v>1127</v>
          </cell>
          <cell r="R1129">
            <v>1127</v>
          </cell>
          <cell r="T1129">
            <v>1127</v>
          </cell>
          <cell r="V1129">
            <v>1127</v>
          </cell>
          <cell r="X1129">
            <v>1127</v>
          </cell>
          <cell r="Z1129">
            <v>1127</v>
          </cell>
          <cell r="AD1129">
            <v>6.4000000000000001E-2</v>
          </cell>
        </row>
        <row r="1130">
          <cell r="E1130" t="str">
            <v>AE 0.9mm-2C</v>
          </cell>
          <cell r="F1130" t="str">
            <v>ｍ</v>
          </cell>
          <cell r="H1130">
            <v>22.5</v>
          </cell>
          <cell r="J1130">
            <v>22.5</v>
          </cell>
          <cell r="L1130">
            <v>22.5</v>
          </cell>
          <cell r="N1130">
            <v>22.5</v>
          </cell>
          <cell r="P1130">
            <v>22.5</v>
          </cell>
          <cell r="R1130">
            <v>22.5</v>
          </cell>
          <cell r="T1130">
            <v>22.5</v>
          </cell>
          <cell r="V1130">
            <v>22.5</v>
          </cell>
          <cell r="X1130">
            <v>22.5</v>
          </cell>
          <cell r="Z1130">
            <v>22.5</v>
          </cell>
          <cell r="AD1130">
            <v>1.4E-2</v>
          </cell>
        </row>
        <row r="1131">
          <cell r="E1131" t="str">
            <v>AE 0.9mm-3C</v>
          </cell>
          <cell r="F1131" t="str">
            <v>ｍ</v>
          </cell>
          <cell r="H1131">
            <v>33.299999999999997</v>
          </cell>
          <cell r="J1131">
            <v>33.299999999999997</v>
          </cell>
          <cell r="L1131">
            <v>33.299999999999997</v>
          </cell>
          <cell r="N1131">
            <v>33.299999999999997</v>
          </cell>
          <cell r="P1131">
            <v>33.299999999999997</v>
          </cell>
          <cell r="R1131">
            <v>33.299999999999997</v>
          </cell>
          <cell r="T1131">
            <v>33.299999999999997</v>
          </cell>
          <cell r="V1131">
            <v>33.299999999999997</v>
          </cell>
          <cell r="X1131">
            <v>33.299999999999997</v>
          </cell>
          <cell r="Z1131">
            <v>33.299999999999997</v>
          </cell>
          <cell r="AD1131">
            <v>1.6E-2</v>
          </cell>
        </row>
        <row r="1132">
          <cell r="E1132" t="str">
            <v>AE 0.9mm-4C</v>
          </cell>
          <cell r="F1132" t="str">
            <v>ｍ</v>
          </cell>
          <cell r="H1132">
            <v>40.700000000000003</v>
          </cell>
          <cell r="J1132">
            <v>40.700000000000003</v>
          </cell>
          <cell r="L1132">
            <v>40.700000000000003</v>
          </cell>
          <cell r="N1132">
            <v>40.700000000000003</v>
          </cell>
          <cell r="P1132">
            <v>40.700000000000003</v>
          </cell>
          <cell r="R1132">
            <v>40.700000000000003</v>
          </cell>
          <cell r="T1132">
            <v>40.700000000000003</v>
          </cell>
          <cell r="V1132">
            <v>40.700000000000003</v>
          </cell>
          <cell r="X1132">
            <v>40.700000000000003</v>
          </cell>
          <cell r="Z1132">
            <v>40.700000000000003</v>
          </cell>
          <cell r="AD1132">
            <v>1.7000000000000001E-2</v>
          </cell>
        </row>
        <row r="1133">
          <cell r="E1133" t="str">
            <v>AE 0.9mm-6C</v>
          </cell>
          <cell r="F1133" t="str">
            <v>ｍ</v>
          </cell>
          <cell r="H1133">
            <v>66.2</v>
          </cell>
          <cell r="J1133">
            <v>66.2</v>
          </cell>
          <cell r="L1133">
            <v>66.2</v>
          </cell>
          <cell r="N1133">
            <v>66.2</v>
          </cell>
          <cell r="P1133">
            <v>66.2</v>
          </cell>
          <cell r="R1133">
            <v>66.2</v>
          </cell>
          <cell r="T1133">
            <v>66.2</v>
          </cell>
          <cell r="V1133">
            <v>66.2</v>
          </cell>
          <cell r="X1133">
            <v>66.2</v>
          </cell>
          <cell r="Z1133">
            <v>66.2</v>
          </cell>
          <cell r="AD1133">
            <v>1.9E-2</v>
          </cell>
        </row>
        <row r="1134">
          <cell r="E1134" t="str">
            <v>AE 0.9mm-5Pr</v>
          </cell>
          <cell r="F1134" t="str">
            <v>ｍ</v>
          </cell>
          <cell r="H1134">
            <v>115</v>
          </cell>
          <cell r="J1134">
            <v>115</v>
          </cell>
          <cell r="L1134">
            <v>115</v>
          </cell>
          <cell r="N1134">
            <v>115</v>
          </cell>
          <cell r="P1134">
            <v>115</v>
          </cell>
          <cell r="R1134">
            <v>115</v>
          </cell>
          <cell r="T1134">
            <v>115</v>
          </cell>
          <cell r="V1134">
            <v>115</v>
          </cell>
          <cell r="X1134">
            <v>115</v>
          </cell>
          <cell r="Z1134">
            <v>115</v>
          </cell>
          <cell r="AD1134">
            <v>2.1999999999999999E-2</v>
          </cell>
        </row>
        <row r="1135">
          <cell r="E1135" t="str">
            <v>AE 0.9mm-6Pr</v>
          </cell>
          <cell r="F1135" t="str">
            <v>ｍ</v>
          </cell>
          <cell r="H1135">
            <v>138</v>
          </cell>
          <cell r="J1135">
            <v>138</v>
          </cell>
          <cell r="L1135">
            <v>138</v>
          </cell>
          <cell r="N1135">
            <v>138</v>
          </cell>
          <cell r="P1135">
            <v>138</v>
          </cell>
          <cell r="R1135">
            <v>138</v>
          </cell>
          <cell r="T1135">
            <v>138</v>
          </cell>
          <cell r="V1135">
            <v>138</v>
          </cell>
          <cell r="X1135">
            <v>138</v>
          </cell>
          <cell r="Z1135">
            <v>138</v>
          </cell>
          <cell r="AD1135">
            <v>2.3E-2</v>
          </cell>
        </row>
        <row r="1136">
          <cell r="E1136" t="str">
            <v>AE 0.9mm-7Pr</v>
          </cell>
          <cell r="F1136" t="str">
            <v>ｍ</v>
          </cell>
          <cell r="H1136">
            <v>161</v>
          </cell>
          <cell r="J1136">
            <v>161</v>
          </cell>
          <cell r="L1136">
            <v>161</v>
          </cell>
          <cell r="N1136">
            <v>161</v>
          </cell>
          <cell r="P1136">
            <v>161</v>
          </cell>
          <cell r="R1136">
            <v>161</v>
          </cell>
          <cell r="T1136">
            <v>161</v>
          </cell>
          <cell r="V1136">
            <v>161</v>
          </cell>
          <cell r="X1136">
            <v>161</v>
          </cell>
          <cell r="Z1136">
            <v>161</v>
          </cell>
          <cell r="AD1136">
            <v>2.3E-2</v>
          </cell>
        </row>
        <row r="1137">
          <cell r="E1137" t="str">
            <v>AE 0.9mm-10Pr</v>
          </cell>
          <cell r="F1137" t="str">
            <v>ｍ</v>
          </cell>
          <cell r="H1137">
            <v>229</v>
          </cell>
          <cell r="J1137">
            <v>229</v>
          </cell>
          <cell r="L1137">
            <v>229</v>
          </cell>
          <cell r="N1137">
            <v>229</v>
          </cell>
          <cell r="P1137">
            <v>229</v>
          </cell>
          <cell r="R1137">
            <v>229</v>
          </cell>
          <cell r="T1137">
            <v>229</v>
          </cell>
          <cell r="V1137">
            <v>229</v>
          </cell>
          <cell r="X1137">
            <v>229</v>
          </cell>
          <cell r="Z1137">
            <v>229</v>
          </cell>
          <cell r="AD1137">
            <v>2.5000000000000001E-2</v>
          </cell>
        </row>
        <row r="1138">
          <cell r="E1138" t="str">
            <v>AE 0.9mm-15Pr</v>
          </cell>
          <cell r="F1138" t="str">
            <v>ｍ</v>
          </cell>
          <cell r="H1138">
            <v>326</v>
          </cell>
          <cell r="J1138">
            <v>326</v>
          </cell>
          <cell r="L1138">
            <v>326</v>
          </cell>
          <cell r="N1138">
            <v>326</v>
          </cell>
          <cell r="P1138">
            <v>326</v>
          </cell>
          <cell r="R1138">
            <v>326</v>
          </cell>
          <cell r="T1138">
            <v>326</v>
          </cell>
          <cell r="V1138">
            <v>326</v>
          </cell>
          <cell r="X1138">
            <v>326</v>
          </cell>
          <cell r="Z1138">
            <v>326</v>
          </cell>
          <cell r="AD1138">
            <v>2.8000000000000001E-2</v>
          </cell>
        </row>
        <row r="1139">
          <cell r="E1139" t="str">
            <v>AE 0.9mm-20Pr</v>
          </cell>
          <cell r="F1139" t="str">
            <v>ｍ</v>
          </cell>
          <cell r="H1139">
            <v>446</v>
          </cell>
          <cell r="J1139">
            <v>446</v>
          </cell>
          <cell r="L1139">
            <v>446</v>
          </cell>
          <cell r="N1139">
            <v>446</v>
          </cell>
          <cell r="P1139">
            <v>446</v>
          </cell>
          <cell r="R1139">
            <v>446</v>
          </cell>
          <cell r="T1139">
            <v>446</v>
          </cell>
          <cell r="V1139">
            <v>446</v>
          </cell>
          <cell r="X1139">
            <v>446</v>
          </cell>
          <cell r="Z1139">
            <v>446</v>
          </cell>
          <cell r="AD1139">
            <v>3.1E-2</v>
          </cell>
        </row>
        <row r="1140">
          <cell r="E1140" t="str">
            <v>AE 0.9mm-30Pr</v>
          </cell>
          <cell r="F1140" t="str">
            <v>ｍ</v>
          </cell>
          <cell r="H1140">
            <v>621</v>
          </cell>
          <cell r="J1140">
            <v>621</v>
          </cell>
          <cell r="L1140">
            <v>621</v>
          </cell>
          <cell r="N1140">
            <v>621</v>
          </cell>
          <cell r="P1140">
            <v>621</v>
          </cell>
          <cell r="R1140">
            <v>621</v>
          </cell>
          <cell r="T1140">
            <v>621</v>
          </cell>
          <cell r="V1140">
            <v>621</v>
          </cell>
          <cell r="X1140">
            <v>621</v>
          </cell>
          <cell r="Z1140">
            <v>621</v>
          </cell>
          <cell r="AD1140">
            <v>3.6999999999999998E-2</v>
          </cell>
        </row>
        <row r="1141">
          <cell r="E1141" t="str">
            <v>AE 0.9mm-50Pr</v>
          </cell>
          <cell r="F1141" t="str">
            <v>ｍ</v>
          </cell>
          <cell r="H1141">
            <v>1028</v>
          </cell>
          <cell r="J1141">
            <v>1028</v>
          </cell>
          <cell r="L1141">
            <v>1028</v>
          </cell>
          <cell r="N1141">
            <v>1028</v>
          </cell>
          <cell r="P1141">
            <v>1028</v>
          </cell>
          <cell r="R1141">
            <v>1028</v>
          </cell>
          <cell r="T1141">
            <v>1028</v>
          </cell>
          <cell r="V1141">
            <v>1028</v>
          </cell>
          <cell r="X1141">
            <v>1028</v>
          </cell>
          <cell r="Z1141">
            <v>1028</v>
          </cell>
          <cell r="AD1141">
            <v>0.05</v>
          </cell>
        </row>
        <row r="1142">
          <cell r="E1142" t="str">
            <v>AE 0.9mm-100Pr</v>
          </cell>
          <cell r="F1142" t="str">
            <v>ｍ</v>
          </cell>
          <cell r="H1142">
            <v>1934</v>
          </cell>
          <cell r="J1142">
            <v>1934</v>
          </cell>
          <cell r="L1142">
            <v>1934</v>
          </cell>
          <cell r="N1142">
            <v>1934</v>
          </cell>
          <cell r="P1142">
            <v>1934</v>
          </cell>
          <cell r="R1142">
            <v>1934</v>
          </cell>
          <cell r="T1142">
            <v>1934</v>
          </cell>
          <cell r="V1142">
            <v>1934</v>
          </cell>
          <cell r="X1142">
            <v>1934</v>
          </cell>
          <cell r="Z1142">
            <v>1934</v>
          </cell>
          <cell r="AD1142">
            <v>8.3000000000000004E-2</v>
          </cell>
        </row>
        <row r="1143">
          <cell r="E1143" t="str">
            <v>AE 1.2mm-2C</v>
          </cell>
          <cell r="F1143" t="str">
            <v>ｍ</v>
          </cell>
          <cell r="H1143">
            <v>38.200000000000003</v>
          </cell>
          <cell r="J1143">
            <v>38.200000000000003</v>
          </cell>
          <cell r="L1143">
            <v>38.200000000000003</v>
          </cell>
          <cell r="N1143">
            <v>38.200000000000003</v>
          </cell>
          <cell r="P1143">
            <v>38.200000000000003</v>
          </cell>
          <cell r="R1143">
            <v>38.200000000000003</v>
          </cell>
          <cell r="T1143">
            <v>38.200000000000003</v>
          </cell>
          <cell r="V1143">
            <v>38.200000000000003</v>
          </cell>
          <cell r="X1143">
            <v>38.200000000000003</v>
          </cell>
          <cell r="Z1143">
            <v>38.200000000000003</v>
          </cell>
          <cell r="AD1143">
            <v>1.4999999999999999E-2</v>
          </cell>
        </row>
        <row r="1144">
          <cell r="E1144" t="str">
            <v>AE 1.2mm-3C</v>
          </cell>
          <cell r="F1144" t="str">
            <v>ｍ</v>
          </cell>
          <cell r="H1144">
            <v>54.3</v>
          </cell>
          <cell r="J1144">
            <v>54.3</v>
          </cell>
          <cell r="L1144">
            <v>54.3</v>
          </cell>
          <cell r="N1144">
            <v>54.3</v>
          </cell>
          <cell r="P1144">
            <v>54.3</v>
          </cell>
          <cell r="R1144">
            <v>54.3</v>
          </cell>
          <cell r="T1144">
            <v>54.3</v>
          </cell>
          <cell r="V1144">
            <v>54.3</v>
          </cell>
          <cell r="X1144">
            <v>54.3</v>
          </cell>
          <cell r="Z1144">
            <v>54.3</v>
          </cell>
          <cell r="AD1144">
            <v>1.7000000000000001E-2</v>
          </cell>
        </row>
        <row r="1145">
          <cell r="E1145" t="str">
            <v>AE 1.2mm-4C</v>
          </cell>
          <cell r="F1145" t="str">
            <v>ｍ</v>
          </cell>
          <cell r="H1145">
            <v>67</v>
          </cell>
          <cell r="J1145">
            <v>67</v>
          </cell>
          <cell r="L1145">
            <v>67</v>
          </cell>
          <cell r="N1145">
            <v>67</v>
          </cell>
          <cell r="P1145">
            <v>67</v>
          </cell>
          <cell r="R1145">
            <v>67</v>
          </cell>
          <cell r="T1145">
            <v>67</v>
          </cell>
          <cell r="V1145">
            <v>67</v>
          </cell>
          <cell r="X1145">
            <v>67</v>
          </cell>
          <cell r="Z1145">
            <v>67</v>
          </cell>
          <cell r="AD1145">
            <v>1.7999999999999999E-2</v>
          </cell>
        </row>
        <row r="1146">
          <cell r="E1146" t="str">
            <v>AE 1.2mm-6C</v>
          </cell>
          <cell r="F1146" t="str">
            <v>ｍ</v>
          </cell>
          <cell r="H1146">
            <v>108</v>
          </cell>
          <cell r="J1146">
            <v>108</v>
          </cell>
          <cell r="L1146">
            <v>108</v>
          </cell>
          <cell r="N1146">
            <v>108</v>
          </cell>
          <cell r="P1146">
            <v>108</v>
          </cell>
          <cell r="R1146">
            <v>108</v>
          </cell>
          <cell r="T1146">
            <v>108</v>
          </cell>
          <cell r="V1146">
            <v>108</v>
          </cell>
          <cell r="X1146">
            <v>108</v>
          </cell>
          <cell r="Z1146">
            <v>108</v>
          </cell>
          <cell r="AD1146">
            <v>0.02</v>
          </cell>
        </row>
        <row r="1147">
          <cell r="E1147" t="str">
            <v>AE 1.2mm-4Pr</v>
          </cell>
          <cell r="F1147" t="str">
            <v>ｍ</v>
          </cell>
          <cell r="H1147">
            <v>160</v>
          </cell>
          <cell r="J1147">
            <v>160</v>
          </cell>
          <cell r="L1147">
            <v>160</v>
          </cell>
          <cell r="N1147">
            <v>160</v>
          </cell>
          <cell r="P1147">
            <v>160</v>
          </cell>
          <cell r="R1147">
            <v>160</v>
          </cell>
          <cell r="T1147">
            <v>160</v>
          </cell>
          <cell r="V1147">
            <v>160</v>
          </cell>
          <cell r="X1147">
            <v>160</v>
          </cell>
          <cell r="Z1147">
            <v>160</v>
          </cell>
          <cell r="AD1147">
            <v>2.5999999999999999E-2</v>
          </cell>
        </row>
        <row r="1148">
          <cell r="E1148" t="str">
            <v>AE 1.2mm-5Pr</v>
          </cell>
          <cell r="F1148" t="str">
            <v>ｍ</v>
          </cell>
          <cell r="H1148">
            <v>196</v>
          </cell>
          <cell r="J1148">
            <v>196</v>
          </cell>
          <cell r="L1148">
            <v>196</v>
          </cell>
          <cell r="N1148">
            <v>196</v>
          </cell>
          <cell r="P1148">
            <v>196</v>
          </cell>
          <cell r="R1148">
            <v>196</v>
          </cell>
          <cell r="T1148">
            <v>196</v>
          </cell>
          <cell r="V1148">
            <v>196</v>
          </cell>
          <cell r="X1148">
            <v>196</v>
          </cell>
          <cell r="Z1148">
            <v>196</v>
          </cell>
          <cell r="AD1148">
            <v>2.7E-2</v>
          </cell>
        </row>
        <row r="1149">
          <cell r="E1149" t="str">
            <v>AE 1.2mm-7Pr</v>
          </cell>
          <cell r="F1149" t="str">
            <v>ｍ</v>
          </cell>
          <cell r="H1149">
            <v>261</v>
          </cell>
          <cell r="J1149">
            <v>261</v>
          </cell>
          <cell r="L1149">
            <v>261</v>
          </cell>
          <cell r="N1149">
            <v>261</v>
          </cell>
          <cell r="P1149">
            <v>261</v>
          </cell>
          <cell r="R1149">
            <v>261</v>
          </cell>
          <cell r="T1149">
            <v>261</v>
          </cell>
          <cell r="V1149">
            <v>261</v>
          </cell>
          <cell r="X1149">
            <v>261</v>
          </cell>
          <cell r="Z1149">
            <v>261</v>
          </cell>
          <cell r="AD1149">
            <v>2.9000000000000001E-2</v>
          </cell>
        </row>
        <row r="1150">
          <cell r="E1150" t="str">
            <v>AE 1.2mm-10Pr</v>
          </cell>
          <cell r="F1150" t="str">
            <v>ｍ</v>
          </cell>
          <cell r="H1150">
            <v>359</v>
          </cell>
          <cell r="J1150">
            <v>359</v>
          </cell>
          <cell r="L1150">
            <v>359</v>
          </cell>
          <cell r="N1150">
            <v>359</v>
          </cell>
          <cell r="P1150">
            <v>359</v>
          </cell>
          <cell r="R1150">
            <v>359</v>
          </cell>
          <cell r="T1150">
            <v>359</v>
          </cell>
          <cell r="V1150">
            <v>359</v>
          </cell>
          <cell r="X1150">
            <v>359</v>
          </cell>
          <cell r="Z1150">
            <v>359</v>
          </cell>
          <cell r="AD1150">
            <v>3.1E-2</v>
          </cell>
        </row>
        <row r="1151">
          <cell r="E1151" t="str">
            <v>AE 1.2mm-15Pr</v>
          </cell>
          <cell r="F1151" t="str">
            <v>ｍ</v>
          </cell>
          <cell r="H1151">
            <v>547</v>
          </cell>
          <cell r="J1151">
            <v>547</v>
          </cell>
          <cell r="L1151">
            <v>547</v>
          </cell>
          <cell r="N1151">
            <v>547</v>
          </cell>
          <cell r="P1151">
            <v>547</v>
          </cell>
          <cell r="R1151">
            <v>547</v>
          </cell>
          <cell r="T1151">
            <v>547</v>
          </cell>
          <cell r="V1151">
            <v>547</v>
          </cell>
          <cell r="X1151">
            <v>547</v>
          </cell>
          <cell r="Z1151">
            <v>547</v>
          </cell>
          <cell r="AD1151">
            <v>3.4000000000000002E-2</v>
          </cell>
        </row>
        <row r="1152">
          <cell r="E1152" t="str">
            <v>AE 1.2mm-20Pr</v>
          </cell>
          <cell r="F1152" t="str">
            <v>ｍ</v>
          </cell>
          <cell r="H1152">
            <v>693</v>
          </cell>
          <cell r="J1152">
            <v>693</v>
          </cell>
          <cell r="L1152">
            <v>693</v>
          </cell>
          <cell r="N1152">
            <v>693</v>
          </cell>
          <cell r="P1152">
            <v>693</v>
          </cell>
          <cell r="R1152">
            <v>693</v>
          </cell>
          <cell r="T1152">
            <v>693</v>
          </cell>
          <cell r="V1152">
            <v>693</v>
          </cell>
          <cell r="X1152">
            <v>693</v>
          </cell>
          <cell r="Z1152">
            <v>693</v>
          </cell>
          <cell r="AD1152">
            <v>3.9E-2</v>
          </cell>
        </row>
        <row r="1153">
          <cell r="E1153" t="str">
            <v>AE 1.2mm-30Pr</v>
          </cell>
          <cell r="F1153" t="str">
            <v>ｍ</v>
          </cell>
          <cell r="H1153">
            <v>1039</v>
          </cell>
          <cell r="J1153">
            <v>1039</v>
          </cell>
          <cell r="L1153">
            <v>1039</v>
          </cell>
          <cell r="N1153">
            <v>1039</v>
          </cell>
          <cell r="P1153">
            <v>1039</v>
          </cell>
          <cell r="R1153">
            <v>1039</v>
          </cell>
          <cell r="T1153">
            <v>1039</v>
          </cell>
          <cell r="V1153">
            <v>1039</v>
          </cell>
          <cell r="X1153">
            <v>1039</v>
          </cell>
          <cell r="Z1153">
            <v>1039</v>
          </cell>
          <cell r="AD1153">
            <v>4.5999999999999999E-2</v>
          </cell>
        </row>
        <row r="1154">
          <cell r="E1154" t="str">
            <v>AE 1.2mm-50Pr</v>
          </cell>
          <cell r="F1154" t="str">
            <v>ｍ</v>
          </cell>
          <cell r="H1154">
            <v>1749</v>
          </cell>
          <cell r="J1154">
            <v>1749</v>
          </cell>
          <cell r="L1154">
            <v>1749</v>
          </cell>
          <cell r="N1154">
            <v>1749</v>
          </cell>
          <cell r="P1154">
            <v>1749</v>
          </cell>
          <cell r="R1154">
            <v>1749</v>
          </cell>
          <cell r="T1154">
            <v>1749</v>
          </cell>
          <cell r="V1154">
            <v>1749</v>
          </cell>
          <cell r="X1154">
            <v>1749</v>
          </cell>
          <cell r="Z1154">
            <v>1749</v>
          </cell>
          <cell r="AD1154">
            <v>6.2E-2</v>
          </cell>
        </row>
        <row r="1155">
          <cell r="E1155" t="str">
            <v>AE 1.2mm-100Pr</v>
          </cell>
          <cell r="F1155" t="str">
            <v>ｍ</v>
          </cell>
          <cell r="H1155">
            <v>3513</v>
          </cell>
          <cell r="J1155">
            <v>3513</v>
          </cell>
          <cell r="L1155">
            <v>3513</v>
          </cell>
          <cell r="N1155">
            <v>3513</v>
          </cell>
          <cell r="P1155">
            <v>3513</v>
          </cell>
          <cell r="R1155">
            <v>3513</v>
          </cell>
          <cell r="T1155">
            <v>3513</v>
          </cell>
          <cell r="V1155">
            <v>3513</v>
          </cell>
          <cell r="X1155">
            <v>3513</v>
          </cell>
          <cell r="Z1155">
            <v>3513</v>
          </cell>
          <cell r="AD1155">
            <v>0.10299999999999999</v>
          </cell>
        </row>
        <row r="1156">
          <cell r="E1156" t="str">
            <v>CCP-P 0.4-10Pr</v>
          </cell>
          <cell r="F1156" t="str">
            <v>ｍ</v>
          </cell>
          <cell r="H1156">
            <v>123</v>
          </cell>
          <cell r="J1156">
            <v>123</v>
          </cell>
          <cell r="L1156">
            <v>123</v>
          </cell>
          <cell r="N1156">
            <v>123</v>
          </cell>
          <cell r="P1156">
            <v>123</v>
          </cell>
          <cell r="R1156">
            <v>123</v>
          </cell>
          <cell r="T1156">
            <v>123</v>
          </cell>
          <cell r="V1156">
            <v>123</v>
          </cell>
          <cell r="X1156">
            <v>123</v>
          </cell>
          <cell r="Z1156">
            <v>123</v>
          </cell>
          <cell r="AD1156">
            <v>2.1999999999999999E-2</v>
          </cell>
        </row>
        <row r="1157">
          <cell r="E1157" t="str">
            <v>CCP-P 0.4-30Pr</v>
          </cell>
          <cell r="F1157" t="str">
            <v>ｍ</v>
          </cell>
          <cell r="H1157">
            <v>213</v>
          </cell>
          <cell r="J1157">
            <v>213</v>
          </cell>
          <cell r="L1157">
            <v>213</v>
          </cell>
          <cell r="N1157">
            <v>213</v>
          </cell>
          <cell r="P1157">
            <v>213</v>
          </cell>
          <cell r="R1157">
            <v>213</v>
          </cell>
          <cell r="T1157">
            <v>213</v>
          </cell>
          <cell r="V1157">
            <v>213</v>
          </cell>
          <cell r="X1157">
            <v>213</v>
          </cell>
          <cell r="Z1157">
            <v>213</v>
          </cell>
          <cell r="AD1157">
            <v>2.9000000000000001E-2</v>
          </cell>
        </row>
        <row r="1158">
          <cell r="E1158" t="str">
            <v>CCP-P 0.4-50Pr</v>
          </cell>
          <cell r="F1158" t="str">
            <v>ｍ</v>
          </cell>
          <cell r="H1158">
            <v>314</v>
          </cell>
          <cell r="J1158">
            <v>314</v>
          </cell>
          <cell r="L1158">
            <v>314</v>
          </cell>
          <cell r="N1158">
            <v>314</v>
          </cell>
          <cell r="P1158">
            <v>314</v>
          </cell>
          <cell r="R1158">
            <v>314</v>
          </cell>
          <cell r="T1158">
            <v>314</v>
          </cell>
          <cell r="V1158">
            <v>314</v>
          </cell>
          <cell r="X1158">
            <v>314</v>
          </cell>
          <cell r="Z1158">
            <v>314</v>
          </cell>
          <cell r="AD1158">
            <v>3.9E-2</v>
          </cell>
        </row>
        <row r="1159">
          <cell r="E1159" t="str">
            <v>CCP-P 0.4-100Pr</v>
          </cell>
          <cell r="F1159" t="str">
            <v>ｍ</v>
          </cell>
          <cell r="H1159">
            <v>548</v>
          </cell>
          <cell r="J1159">
            <v>548</v>
          </cell>
          <cell r="L1159">
            <v>548</v>
          </cell>
          <cell r="N1159">
            <v>548</v>
          </cell>
          <cell r="P1159">
            <v>548</v>
          </cell>
          <cell r="R1159">
            <v>548</v>
          </cell>
          <cell r="T1159">
            <v>548</v>
          </cell>
          <cell r="V1159">
            <v>548</v>
          </cell>
          <cell r="X1159">
            <v>548</v>
          </cell>
          <cell r="Z1159">
            <v>548</v>
          </cell>
          <cell r="AD1159">
            <v>6.4000000000000001E-2</v>
          </cell>
        </row>
        <row r="1160">
          <cell r="E1160" t="str">
            <v>CCP-P 0.4-200Pr</v>
          </cell>
          <cell r="F1160" t="str">
            <v>ｍ</v>
          </cell>
          <cell r="H1160">
            <v>1021</v>
          </cell>
          <cell r="J1160">
            <v>1021</v>
          </cell>
          <cell r="L1160">
            <v>1021</v>
          </cell>
          <cell r="N1160">
            <v>1021</v>
          </cell>
          <cell r="P1160">
            <v>1021</v>
          </cell>
          <cell r="R1160">
            <v>1021</v>
          </cell>
          <cell r="T1160">
            <v>1021</v>
          </cell>
          <cell r="V1160">
            <v>1021</v>
          </cell>
          <cell r="X1160">
            <v>1021</v>
          </cell>
          <cell r="Z1160">
            <v>1021</v>
          </cell>
          <cell r="AD1160">
            <v>9.5000000000000001E-2</v>
          </cell>
        </row>
        <row r="1161">
          <cell r="E1161" t="str">
            <v>CCP-P 0.5-10Pr</v>
          </cell>
          <cell r="F1161" t="str">
            <v>ｍ</v>
          </cell>
          <cell r="H1161">
            <v>141</v>
          </cell>
          <cell r="J1161">
            <v>141</v>
          </cell>
          <cell r="L1161">
            <v>141</v>
          </cell>
          <cell r="N1161">
            <v>141</v>
          </cell>
          <cell r="P1161">
            <v>141</v>
          </cell>
          <cell r="R1161">
            <v>141</v>
          </cell>
          <cell r="T1161">
            <v>141</v>
          </cell>
          <cell r="V1161">
            <v>141</v>
          </cell>
          <cell r="X1161">
            <v>141</v>
          </cell>
          <cell r="Z1161">
            <v>141</v>
          </cell>
          <cell r="AD1161">
            <v>2.1999999999999999E-2</v>
          </cell>
        </row>
        <row r="1162">
          <cell r="E1162" t="str">
            <v>CCP-P 0.5-30Pr</v>
          </cell>
          <cell r="F1162" t="str">
            <v>ｍ</v>
          </cell>
          <cell r="H1162">
            <v>277</v>
          </cell>
          <cell r="J1162">
            <v>277</v>
          </cell>
          <cell r="L1162">
            <v>277</v>
          </cell>
          <cell r="N1162">
            <v>277</v>
          </cell>
          <cell r="P1162">
            <v>277</v>
          </cell>
          <cell r="R1162">
            <v>277</v>
          </cell>
          <cell r="T1162">
            <v>277</v>
          </cell>
          <cell r="V1162">
            <v>277</v>
          </cell>
          <cell r="X1162">
            <v>277</v>
          </cell>
          <cell r="Z1162">
            <v>277</v>
          </cell>
          <cell r="AD1162">
            <v>2.9000000000000001E-2</v>
          </cell>
        </row>
        <row r="1163">
          <cell r="E1163" t="str">
            <v>CCP-P 0.5-50Pr</v>
          </cell>
          <cell r="F1163" t="str">
            <v>ｍ</v>
          </cell>
          <cell r="H1163">
            <v>409</v>
          </cell>
          <cell r="J1163">
            <v>409</v>
          </cell>
          <cell r="L1163">
            <v>409</v>
          </cell>
          <cell r="N1163">
            <v>409</v>
          </cell>
          <cell r="P1163">
            <v>409</v>
          </cell>
          <cell r="R1163">
            <v>409</v>
          </cell>
          <cell r="T1163">
            <v>409</v>
          </cell>
          <cell r="V1163">
            <v>409</v>
          </cell>
          <cell r="X1163">
            <v>409</v>
          </cell>
          <cell r="Z1163">
            <v>409</v>
          </cell>
          <cell r="AD1163">
            <v>3.9E-2</v>
          </cell>
        </row>
        <row r="1164">
          <cell r="E1164" t="str">
            <v>CCP-P 0.5-100Pr</v>
          </cell>
          <cell r="F1164" t="str">
            <v>ｍ</v>
          </cell>
          <cell r="H1164">
            <v>735</v>
          </cell>
          <cell r="J1164">
            <v>735</v>
          </cell>
          <cell r="L1164">
            <v>735</v>
          </cell>
          <cell r="N1164">
            <v>735</v>
          </cell>
          <cell r="P1164">
            <v>735</v>
          </cell>
          <cell r="R1164">
            <v>735</v>
          </cell>
          <cell r="T1164">
            <v>735</v>
          </cell>
          <cell r="V1164">
            <v>735</v>
          </cell>
          <cell r="X1164">
            <v>735</v>
          </cell>
          <cell r="Z1164">
            <v>735</v>
          </cell>
          <cell r="AD1164">
            <v>6.4000000000000001E-2</v>
          </cell>
        </row>
        <row r="1165">
          <cell r="E1165" t="str">
            <v>CCP-P 0.5-200Pr</v>
          </cell>
          <cell r="F1165" t="str">
            <v>ｍ</v>
          </cell>
          <cell r="H1165">
            <v>1364</v>
          </cell>
          <cell r="J1165">
            <v>1364</v>
          </cell>
          <cell r="L1165">
            <v>1364</v>
          </cell>
          <cell r="N1165">
            <v>1364</v>
          </cell>
          <cell r="P1165">
            <v>1364</v>
          </cell>
          <cell r="R1165">
            <v>1364</v>
          </cell>
          <cell r="T1165">
            <v>1364</v>
          </cell>
          <cell r="V1165">
            <v>1364</v>
          </cell>
          <cell r="X1165">
            <v>1364</v>
          </cell>
          <cell r="Z1165">
            <v>1364</v>
          </cell>
          <cell r="AD1165">
            <v>9.5000000000000001E-2</v>
          </cell>
        </row>
        <row r="1166">
          <cell r="E1166" t="str">
            <v>CCP-P 0.65-10Pr</v>
          </cell>
          <cell r="F1166" t="str">
            <v>ｍ</v>
          </cell>
          <cell r="H1166">
            <v>186</v>
          </cell>
          <cell r="J1166">
            <v>186</v>
          </cell>
          <cell r="L1166">
            <v>186</v>
          </cell>
          <cell r="N1166">
            <v>186</v>
          </cell>
          <cell r="P1166">
            <v>186</v>
          </cell>
          <cell r="R1166">
            <v>186</v>
          </cell>
          <cell r="T1166">
            <v>186</v>
          </cell>
          <cell r="V1166">
            <v>186</v>
          </cell>
          <cell r="X1166">
            <v>186</v>
          </cell>
          <cell r="Z1166">
            <v>186</v>
          </cell>
          <cell r="AD1166">
            <v>2.1999999999999999E-2</v>
          </cell>
        </row>
        <row r="1167">
          <cell r="E1167" t="str">
            <v>CCP-P 0.65-30Pr</v>
          </cell>
          <cell r="F1167" t="str">
            <v>ｍ</v>
          </cell>
          <cell r="H1167">
            <v>381</v>
          </cell>
          <cell r="J1167">
            <v>381</v>
          </cell>
          <cell r="L1167">
            <v>381</v>
          </cell>
          <cell r="N1167">
            <v>381</v>
          </cell>
          <cell r="P1167">
            <v>381</v>
          </cell>
          <cell r="R1167">
            <v>381</v>
          </cell>
          <cell r="T1167">
            <v>381</v>
          </cell>
          <cell r="V1167">
            <v>381</v>
          </cell>
          <cell r="X1167">
            <v>381</v>
          </cell>
          <cell r="Z1167">
            <v>381</v>
          </cell>
          <cell r="AD1167">
            <v>2.9000000000000001E-2</v>
          </cell>
        </row>
        <row r="1168">
          <cell r="E1168" t="str">
            <v>CCP-P 0.65-50Pr</v>
          </cell>
          <cell r="F1168" t="str">
            <v>ｍ</v>
          </cell>
          <cell r="H1168">
            <v>593</v>
          </cell>
          <cell r="J1168">
            <v>593</v>
          </cell>
          <cell r="L1168">
            <v>593</v>
          </cell>
          <cell r="N1168">
            <v>593</v>
          </cell>
          <cell r="P1168">
            <v>593</v>
          </cell>
          <cell r="R1168">
            <v>593</v>
          </cell>
          <cell r="T1168">
            <v>593</v>
          </cell>
          <cell r="V1168">
            <v>593</v>
          </cell>
          <cell r="X1168">
            <v>593</v>
          </cell>
          <cell r="Z1168">
            <v>593</v>
          </cell>
          <cell r="AD1168">
            <v>3.9E-2</v>
          </cell>
        </row>
        <row r="1169">
          <cell r="E1169" t="str">
            <v>CCP-P 0.65-100Pr</v>
          </cell>
          <cell r="F1169" t="str">
            <v>ｍ</v>
          </cell>
          <cell r="H1169">
            <v>1102</v>
          </cell>
          <cell r="J1169">
            <v>1102</v>
          </cell>
          <cell r="L1169">
            <v>1102</v>
          </cell>
          <cell r="N1169">
            <v>1102</v>
          </cell>
          <cell r="P1169">
            <v>1102</v>
          </cell>
          <cell r="R1169">
            <v>1102</v>
          </cell>
          <cell r="T1169">
            <v>1102</v>
          </cell>
          <cell r="V1169">
            <v>1102</v>
          </cell>
          <cell r="X1169">
            <v>1102</v>
          </cell>
          <cell r="Z1169">
            <v>1102</v>
          </cell>
          <cell r="AD1169">
            <v>6.4000000000000001E-2</v>
          </cell>
        </row>
        <row r="1170">
          <cell r="E1170" t="str">
            <v>CCP-P 0.65-200Pr</v>
          </cell>
          <cell r="F1170" t="str">
            <v>ｍ</v>
          </cell>
          <cell r="H1170">
            <v>2060</v>
          </cell>
          <cell r="J1170">
            <v>2060</v>
          </cell>
          <cell r="L1170">
            <v>2060</v>
          </cell>
          <cell r="N1170">
            <v>2060</v>
          </cell>
          <cell r="P1170">
            <v>2060</v>
          </cell>
          <cell r="R1170">
            <v>2060</v>
          </cell>
          <cell r="T1170">
            <v>2060</v>
          </cell>
          <cell r="V1170">
            <v>2060</v>
          </cell>
          <cell r="X1170">
            <v>2060</v>
          </cell>
          <cell r="Z1170">
            <v>2060</v>
          </cell>
          <cell r="AD1170">
            <v>9.5000000000000001E-2</v>
          </cell>
        </row>
        <row r="1171">
          <cell r="E1171" t="str">
            <v>CCP-P 0.9-10Pr</v>
          </cell>
          <cell r="F1171" t="str">
            <v>ｍ</v>
          </cell>
          <cell r="H1171">
            <v>267</v>
          </cell>
          <cell r="J1171">
            <v>267</v>
          </cell>
          <cell r="L1171">
            <v>267</v>
          </cell>
          <cell r="N1171">
            <v>267</v>
          </cell>
          <cell r="P1171">
            <v>267</v>
          </cell>
          <cell r="R1171">
            <v>267</v>
          </cell>
          <cell r="T1171">
            <v>267</v>
          </cell>
          <cell r="V1171">
            <v>267</v>
          </cell>
          <cell r="X1171">
            <v>267</v>
          </cell>
          <cell r="Z1171">
            <v>267</v>
          </cell>
          <cell r="AD1171">
            <v>2.5000000000000001E-2</v>
          </cell>
        </row>
        <row r="1172">
          <cell r="E1172" t="str">
            <v>CCP-P 0.9-30Pr</v>
          </cell>
          <cell r="F1172" t="str">
            <v>ｍ</v>
          </cell>
          <cell r="H1172">
            <v>642</v>
          </cell>
          <cell r="J1172">
            <v>642</v>
          </cell>
          <cell r="L1172">
            <v>642</v>
          </cell>
          <cell r="N1172">
            <v>642</v>
          </cell>
          <cell r="P1172">
            <v>642</v>
          </cell>
          <cell r="R1172">
            <v>642</v>
          </cell>
          <cell r="T1172">
            <v>642</v>
          </cell>
          <cell r="V1172">
            <v>642</v>
          </cell>
          <cell r="X1172">
            <v>642</v>
          </cell>
          <cell r="Z1172">
            <v>642</v>
          </cell>
          <cell r="AD1172">
            <v>3.6999999999999998E-2</v>
          </cell>
        </row>
        <row r="1173">
          <cell r="E1173" t="str">
            <v>CCP-P 0.9-50Pr</v>
          </cell>
          <cell r="F1173" t="str">
            <v>ｍ</v>
          </cell>
          <cell r="H1173">
            <v>1010</v>
          </cell>
          <cell r="J1173">
            <v>1010</v>
          </cell>
          <cell r="L1173">
            <v>1010</v>
          </cell>
          <cell r="N1173">
            <v>1010</v>
          </cell>
          <cell r="P1173">
            <v>1010</v>
          </cell>
          <cell r="R1173">
            <v>1010</v>
          </cell>
          <cell r="T1173">
            <v>1010</v>
          </cell>
          <cell r="V1173">
            <v>1010</v>
          </cell>
          <cell r="X1173">
            <v>1010</v>
          </cell>
          <cell r="Z1173">
            <v>1010</v>
          </cell>
          <cell r="AD1173">
            <v>0.05</v>
          </cell>
        </row>
        <row r="1174">
          <cell r="E1174" t="str">
            <v>CCP-P 0.9-100Pr</v>
          </cell>
          <cell r="F1174" t="str">
            <v>ｍ</v>
          </cell>
          <cell r="H1174">
            <v>1902</v>
          </cell>
          <cell r="J1174">
            <v>1902</v>
          </cell>
          <cell r="L1174">
            <v>1902</v>
          </cell>
          <cell r="N1174">
            <v>1902</v>
          </cell>
          <cell r="P1174">
            <v>1902</v>
          </cell>
          <cell r="R1174">
            <v>1902</v>
          </cell>
          <cell r="T1174">
            <v>1902</v>
          </cell>
          <cell r="V1174">
            <v>1902</v>
          </cell>
          <cell r="X1174">
            <v>1902</v>
          </cell>
          <cell r="Z1174">
            <v>1902</v>
          </cell>
          <cell r="AD1174">
            <v>8.3000000000000004E-2</v>
          </cell>
        </row>
        <row r="1175">
          <cell r="E1175" t="str">
            <v>CCP-P-SS 0.4-30Pr</v>
          </cell>
          <cell r="F1175" t="str">
            <v>ｍ</v>
          </cell>
          <cell r="H1175">
            <v>291</v>
          </cell>
          <cell r="J1175">
            <v>291</v>
          </cell>
          <cell r="L1175">
            <v>291</v>
          </cell>
          <cell r="N1175">
            <v>291</v>
          </cell>
          <cell r="P1175">
            <v>291</v>
          </cell>
          <cell r="R1175">
            <v>291</v>
          </cell>
          <cell r="T1175">
            <v>291</v>
          </cell>
          <cell r="V1175">
            <v>291</v>
          </cell>
          <cell r="X1175">
            <v>291</v>
          </cell>
          <cell r="Z1175">
            <v>291</v>
          </cell>
          <cell r="AD1175">
            <v>2.9000000000000001E-2</v>
          </cell>
        </row>
        <row r="1176">
          <cell r="E1176" t="str">
            <v>CCP-P-SS 0.4-50Pr</v>
          </cell>
          <cell r="F1176" t="str">
            <v>ｍ</v>
          </cell>
          <cell r="H1176">
            <v>388</v>
          </cell>
          <cell r="J1176">
            <v>388</v>
          </cell>
          <cell r="L1176">
            <v>388</v>
          </cell>
          <cell r="N1176">
            <v>388</v>
          </cell>
          <cell r="P1176">
            <v>388</v>
          </cell>
          <cell r="R1176">
            <v>388</v>
          </cell>
          <cell r="T1176">
            <v>388</v>
          </cell>
          <cell r="V1176">
            <v>388</v>
          </cell>
          <cell r="X1176">
            <v>388</v>
          </cell>
          <cell r="Z1176">
            <v>388</v>
          </cell>
          <cell r="AD1176">
            <v>3.9E-2</v>
          </cell>
        </row>
        <row r="1177">
          <cell r="E1177" t="str">
            <v>CCP-P-SS 0.4-100Pr</v>
          </cell>
          <cell r="F1177" t="str">
            <v>ｍ</v>
          </cell>
          <cell r="H1177">
            <v>645</v>
          </cell>
          <cell r="J1177">
            <v>645</v>
          </cell>
          <cell r="L1177">
            <v>645</v>
          </cell>
          <cell r="N1177">
            <v>645</v>
          </cell>
          <cell r="P1177">
            <v>645</v>
          </cell>
          <cell r="R1177">
            <v>645</v>
          </cell>
          <cell r="T1177">
            <v>645</v>
          </cell>
          <cell r="V1177">
            <v>645</v>
          </cell>
          <cell r="X1177">
            <v>645</v>
          </cell>
          <cell r="Z1177">
            <v>645</v>
          </cell>
          <cell r="AD1177">
            <v>6.4000000000000001E-2</v>
          </cell>
        </row>
        <row r="1178">
          <cell r="E1178" t="str">
            <v>CCP-P-SS 0.4-200Pr</v>
          </cell>
          <cell r="F1178" t="str">
            <v>ｍ</v>
          </cell>
          <cell r="H1178">
            <v>1157</v>
          </cell>
          <cell r="J1178">
            <v>1157</v>
          </cell>
          <cell r="L1178">
            <v>1157</v>
          </cell>
          <cell r="N1178">
            <v>1157</v>
          </cell>
          <cell r="P1178">
            <v>1157</v>
          </cell>
          <cell r="R1178">
            <v>1157</v>
          </cell>
          <cell r="T1178">
            <v>1157</v>
          </cell>
          <cell r="V1178">
            <v>1157</v>
          </cell>
          <cell r="X1178">
            <v>1157</v>
          </cell>
          <cell r="Z1178">
            <v>1157</v>
          </cell>
          <cell r="AD1178">
            <v>9.5000000000000001E-2</v>
          </cell>
        </row>
        <row r="1179">
          <cell r="E1179" t="str">
            <v>CCP-P-SS 0.5-30Pr</v>
          </cell>
          <cell r="F1179" t="str">
            <v>ｍ</v>
          </cell>
          <cell r="H1179">
            <v>351</v>
          </cell>
          <cell r="J1179">
            <v>351</v>
          </cell>
          <cell r="L1179">
            <v>351</v>
          </cell>
          <cell r="N1179">
            <v>351</v>
          </cell>
          <cell r="P1179">
            <v>351</v>
          </cell>
          <cell r="R1179">
            <v>351</v>
          </cell>
          <cell r="T1179">
            <v>351</v>
          </cell>
          <cell r="V1179">
            <v>351</v>
          </cell>
          <cell r="X1179">
            <v>351</v>
          </cell>
          <cell r="Z1179">
            <v>351</v>
          </cell>
          <cell r="AD1179">
            <v>2.9000000000000001E-2</v>
          </cell>
        </row>
        <row r="1180">
          <cell r="E1180" t="str">
            <v>CCP-P-SS 0.5-50Pr</v>
          </cell>
          <cell r="F1180" t="str">
            <v>ｍ</v>
          </cell>
          <cell r="H1180">
            <v>492</v>
          </cell>
          <cell r="J1180">
            <v>492</v>
          </cell>
          <cell r="L1180">
            <v>492</v>
          </cell>
          <cell r="N1180">
            <v>492</v>
          </cell>
          <cell r="P1180">
            <v>492</v>
          </cell>
          <cell r="R1180">
            <v>492</v>
          </cell>
          <cell r="T1180">
            <v>492</v>
          </cell>
          <cell r="V1180">
            <v>492</v>
          </cell>
          <cell r="X1180">
            <v>492</v>
          </cell>
          <cell r="Z1180">
            <v>492</v>
          </cell>
          <cell r="AD1180">
            <v>3.9E-2</v>
          </cell>
        </row>
        <row r="1181">
          <cell r="E1181" t="str">
            <v>CCP-P-SS 0.5-100Pr</v>
          </cell>
          <cell r="F1181" t="str">
            <v>ｍ</v>
          </cell>
          <cell r="H1181">
            <v>838</v>
          </cell>
          <cell r="J1181">
            <v>838</v>
          </cell>
          <cell r="L1181">
            <v>838</v>
          </cell>
          <cell r="N1181">
            <v>838</v>
          </cell>
          <cell r="P1181">
            <v>838</v>
          </cell>
          <cell r="R1181">
            <v>838</v>
          </cell>
          <cell r="T1181">
            <v>838</v>
          </cell>
          <cell r="V1181">
            <v>838</v>
          </cell>
          <cell r="X1181">
            <v>838</v>
          </cell>
          <cell r="Z1181">
            <v>838</v>
          </cell>
          <cell r="AD1181">
            <v>6.4000000000000001E-2</v>
          </cell>
        </row>
        <row r="1182">
          <cell r="E1182" t="str">
            <v>CCP-P-SS 0.5-200Pr</v>
          </cell>
          <cell r="F1182" t="str">
            <v>ｍ</v>
          </cell>
          <cell r="H1182">
            <v>1519</v>
          </cell>
          <cell r="J1182">
            <v>1519</v>
          </cell>
          <cell r="L1182">
            <v>1519</v>
          </cell>
          <cell r="N1182">
            <v>1519</v>
          </cell>
          <cell r="P1182">
            <v>1519</v>
          </cell>
          <cell r="R1182">
            <v>1519</v>
          </cell>
          <cell r="T1182">
            <v>1519</v>
          </cell>
          <cell r="V1182">
            <v>1519</v>
          </cell>
          <cell r="X1182">
            <v>1519</v>
          </cell>
          <cell r="Z1182">
            <v>1519</v>
          </cell>
          <cell r="AD1182">
            <v>9.5000000000000001E-2</v>
          </cell>
        </row>
        <row r="1183">
          <cell r="E1183" t="str">
            <v>CCP-P-SS 0.65-30Pr</v>
          </cell>
          <cell r="F1183" t="str">
            <v>ｍ</v>
          </cell>
          <cell r="H1183">
            <v>480</v>
          </cell>
          <cell r="J1183">
            <v>480</v>
          </cell>
          <cell r="L1183">
            <v>480</v>
          </cell>
          <cell r="N1183">
            <v>480</v>
          </cell>
          <cell r="P1183">
            <v>480</v>
          </cell>
          <cell r="R1183">
            <v>480</v>
          </cell>
          <cell r="T1183">
            <v>480</v>
          </cell>
          <cell r="V1183">
            <v>480</v>
          </cell>
          <cell r="X1183">
            <v>480</v>
          </cell>
          <cell r="Z1183">
            <v>480</v>
          </cell>
          <cell r="AD1183">
            <v>2.9000000000000001E-2</v>
          </cell>
        </row>
        <row r="1184">
          <cell r="E1184" t="str">
            <v>CCP-P-SS 0.65-50Pr</v>
          </cell>
          <cell r="F1184" t="str">
            <v>ｍ</v>
          </cell>
          <cell r="H1184">
            <v>690</v>
          </cell>
          <cell r="J1184">
            <v>690</v>
          </cell>
          <cell r="L1184">
            <v>690</v>
          </cell>
          <cell r="N1184">
            <v>690</v>
          </cell>
          <cell r="P1184">
            <v>690</v>
          </cell>
          <cell r="R1184">
            <v>690</v>
          </cell>
          <cell r="T1184">
            <v>690</v>
          </cell>
          <cell r="V1184">
            <v>690</v>
          </cell>
          <cell r="X1184">
            <v>690</v>
          </cell>
          <cell r="Z1184">
            <v>690</v>
          </cell>
          <cell r="AD1184">
            <v>3.9E-2</v>
          </cell>
        </row>
        <row r="1185">
          <cell r="E1185" t="str">
            <v>CCP-P-SS 0.65-100Pr</v>
          </cell>
          <cell r="F1185" t="str">
            <v>ｍ</v>
          </cell>
          <cell r="H1185">
            <v>1252</v>
          </cell>
          <cell r="J1185">
            <v>1252</v>
          </cell>
          <cell r="L1185">
            <v>1252</v>
          </cell>
          <cell r="N1185">
            <v>1252</v>
          </cell>
          <cell r="P1185">
            <v>1252</v>
          </cell>
          <cell r="R1185">
            <v>1252</v>
          </cell>
          <cell r="T1185">
            <v>1252</v>
          </cell>
          <cell r="V1185">
            <v>1252</v>
          </cell>
          <cell r="X1185">
            <v>1252</v>
          </cell>
          <cell r="Z1185">
            <v>1252</v>
          </cell>
          <cell r="AD1185">
            <v>6.4000000000000001E-2</v>
          </cell>
        </row>
        <row r="1186">
          <cell r="E1186" t="str">
            <v>CCP-P-SS 0.9-30Pr</v>
          </cell>
          <cell r="F1186" t="str">
            <v>ｍ</v>
          </cell>
          <cell r="H1186">
            <v>784</v>
          </cell>
          <cell r="J1186">
            <v>784</v>
          </cell>
          <cell r="L1186">
            <v>784</v>
          </cell>
          <cell r="N1186">
            <v>784</v>
          </cell>
          <cell r="P1186">
            <v>784</v>
          </cell>
          <cell r="R1186">
            <v>784</v>
          </cell>
          <cell r="T1186">
            <v>784</v>
          </cell>
          <cell r="V1186">
            <v>784</v>
          </cell>
          <cell r="X1186">
            <v>784</v>
          </cell>
          <cell r="Z1186">
            <v>784</v>
          </cell>
          <cell r="AD1186">
            <v>2.9000000000000001E-2</v>
          </cell>
        </row>
        <row r="1187">
          <cell r="E1187" t="str">
            <v>CCP-P-SS 0.9-50Pr</v>
          </cell>
          <cell r="F1187" t="str">
            <v>ｍ</v>
          </cell>
          <cell r="H1187">
            <v>1170</v>
          </cell>
          <cell r="J1187">
            <v>1170</v>
          </cell>
          <cell r="L1187">
            <v>1170</v>
          </cell>
          <cell r="N1187">
            <v>1170</v>
          </cell>
          <cell r="P1187">
            <v>1170</v>
          </cell>
          <cell r="R1187">
            <v>1170</v>
          </cell>
          <cell r="T1187">
            <v>1170</v>
          </cell>
          <cell r="V1187">
            <v>1170</v>
          </cell>
          <cell r="X1187">
            <v>1170</v>
          </cell>
          <cell r="Z1187">
            <v>1170</v>
          </cell>
          <cell r="AD1187">
            <v>3.9E-2</v>
          </cell>
        </row>
        <row r="1188">
          <cell r="E1188" t="str">
            <v>CCP-AP 0.4-10Pr</v>
          </cell>
          <cell r="F1188" t="str">
            <v>ｍ</v>
          </cell>
          <cell r="H1188">
            <v>162</v>
          </cell>
          <cell r="J1188">
            <v>162</v>
          </cell>
          <cell r="L1188">
            <v>162</v>
          </cell>
          <cell r="N1188">
            <v>162</v>
          </cell>
          <cell r="P1188">
            <v>162</v>
          </cell>
          <cell r="R1188">
            <v>162</v>
          </cell>
          <cell r="T1188">
            <v>162</v>
          </cell>
          <cell r="V1188">
            <v>162</v>
          </cell>
          <cell r="X1188">
            <v>162</v>
          </cell>
          <cell r="Z1188">
            <v>162</v>
          </cell>
          <cell r="AD1188">
            <v>2.1999999999999999E-2</v>
          </cell>
        </row>
        <row r="1189">
          <cell r="E1189" t="str">
            <v>CCP-AP 0.4-30Pr</v>
          </cell>
          <cell r="F1189" t="str">
            <v>ｍ</v>
          </cell>
          <cell r="H1189">
            <v>285</v>
          </cell>
          <cell r="J1189">
            <v>285</v>
          </cell>
          <cell r="L1189">
            <v>285</v>
          </cell>
          <cell r="N1189">
            <v>285</v>
          </cell>
          <cell r="P1189">
            <v>285</v>
          </cell>
          <cell r="R1189">
            <v>285</v>
          </cell>
          <cell r="T1189">
            <v>285</v>
          </cell>
          <cell r="V1189">
            <v>285</v>
          </cell>
          <cell r="X1189">
            <v>285</v>
          </cell>
          <cell r="Z1189">
            <v>285</v>
          </cell>
          <cell r="AD1189">
            <v>2.9000000000000001E-2</v>
          </cell>
        </row>
        <row r="1190">
          <cell r="E1190" t="str">
            <v>CCP-AP 0.4-50Pr</v>
          </cell>
          <cell r="F1190" t="str">
            <v>ｍ</v>
          </cell>
          <cell r="H1190">
            <v>390</v>
          </cell>
          <cell r="J1190">
            <v>390</v>
          </cell>
          <cell r="L1190">
            <v>390</v>
          </cell>
          <cell r="N1190">
            <v>390</v>
          </cell>
          <cell r="P1190">
            <v>390</v>
          </cell>
          <cell r="R1190">
            <v>390</v>
          </cell>
          <cell r="T1190">
            <v>390</v>
          </cell>
          <cell r="V1190">
            <v>390</v>
          </cell>
          <cell r="X1190">
            <v>390</v>
          </cell>
          <cell r="Z1190">
            <v>390</v>
          </cell>
          <cell r="AD1190">
            <v>3.9E-2</v>
          </cell>
        </row>
        <row r="1191">
          <cell r="E1191" t="str">
            <v>CCP-AP 0.4-100Pr</v>
          </cell>
          <cell r="F1191" t="str">
            <v>ｍ</v>
          </cell>
          <cell r="H1191">
            <v>662</v>
          </cell>
          <cell r="J1191">
            <v>662</v>
          </cell>
          <cell r="L1191">
            <v>662</v>
          </cell>
          <cell r="N1191">
            <v>662</v>
          </cell>
          <cell r="P1191">
            <v>662</v>
          </cell>
          <cell r="R1191">
            <v>662</v>
          </cell>
          <cell r="T1191">
            <v>662</v>
          </cell>
          <cell r="V1191">
            <v>662</v>
          </cell>
          <cell r="X1191">
            <v>662</v>
          </cell>
          <cell r="Z1191">
            <v>662</v>
          </cell>
          <cell r="AD1191">
            <v>6.4000000000000001E-2</v>
          </cell>
        </row>
        <row r="1192">
          <cell r="E1192" t="str">
            <v>CCP-AP 0.4-200Pr</v>
          </cell>
          <cell r="F1192" t="str">
            <v>ｍ</v>
          </cell>
          <cell r="H1192">
            <v>1165</v>
          </cell>
          <cell r="J1192">
            <v>1165</v>
          </cell>
          <cell r="L1192">
            <v>1165</v>
          </cell>
          <cell r="N1192">
            <v>1165</v>
          </cell>
          <cell r="P1192">
            <v>1165</v>
          </cell>
          <cell r="R1192">
            <v>1165</v>
          </cell>
          <cell r="T1192">
            <v>1165</v>
          </cell>
          <cell r="V1192">
            <v>1165</v>
          </cell>
          <cell r="X1192">
            <v>1165</v>
          </cell>
          <cell r="Z1192">
            <v>1165</v>
          </cell>
          <cell r="AD1192">
            <v>9.5000000000000001E-2</v>
          </cell>
        </row>
        <row r="1193">
          <cell r="E1193" t="str">
            <v>CCP-AP 0.5-10Pr</v>
          </cell>
          <cell r="F1193" t="str">
            <v>ｍ</v>
          </cell>
          <cell r="H1193">
            <v>195</v>
          </cell>
          <cell r="J1193">
            <v>195</v>
          </cell>
          <cell r="L1193">
            <v>195</v>
          </cell>
          <cell r="N1193">
            <v>195</v>
          </cell>
          <cell r="P1193">
            <v>195</v>
          </cell>
          <cell r="R1193">
            <v>195</v>
          </cell>
          <cell r="T1193">
            <v>195</v>
          </cell>
          <cell r="V1193">
            <v>195</v>
          </cell>
          <cell r="X1193">
            <v>195</v>
          </cell>
          <cell r="Z1193">
            <v>195</v>
          </cell>
          <cell r="AD1193">
            <v>2.1999999999999999E-2</v>
          </cell>
        </row>
        <row r="1194">
          <cell r="E1194" t="str">
            <v>CCP-AP 0.5-30Pr</v>
          </cell>
          <cell r="F1194" t="str">
            <v>ｍ</v>
          </cell>
          <cell r="H1194">
            <v>351</v>
          </cell>
          <cell r="J1194">
            <v>351</v>
          </cell>
          <cell r="L1194">
            <v>351</v>
          </cell>
          <cell r="N1194">
            <v>351</v>
          </cell>
          <cell r="P1194">
            <v>351</v>
          </cell>
          <cell r="R1194">
            <v>351</v>
          </cell>
          <cell r="T1194">
            <v>351</v>
          </cell>
          <cell r="V1194">
            <v>351</v>
          </cell>
          <cell r="X1194">
            <v>351</v>
          </cell>
          <cell r="Z1194">
            <v>351</v>
          </cell>
          <cell r="AD1194">
            <v>2.9000000000000001E-2</v>
          </cell>
        </row>
        <row r="1195">
          <cell r="E1195" t="str">
            <v>CCP-AP 0.5-50Pr</v>
          </cell>
          <cell r="F1195" t="str">
            <v>ｍ</v>
          </cell>
          <cell r="H1195">
            <v>487</v>
          </cell>
          <cell r="J1195">
            <v>487</v>
          </cell>
          <cell r="L1195">
            <v>487</v>
          </cell>
          <cell r="N1195">
            <v>487</v>
          </cell>
          <cell r="P1195">
            <v>487</v>
          </cell>
          <cell r="R1195">
            <v>487</v>
          </cell>
          <cell r="T1195">
            <v>487</v>
          </cell>
          <cell r="V1195">
            <v>487</v>
          </cell>
          <cell r="X1195">
            <v>487</v>
          </cell>
          <cell r="Z1195">
            <v>487</v>
          </cell>
          <cell r="AD1195">
            <v>3.9E-2</v>
          </cell>
        </row>
        <row r="1196">
          <cell r="E1196" t="str">
            <v>CCP-AP 0.5-100Pr</v>
          </cell>
          <cell r="F1196" t="str">
            <v>ｍ</v>
          </cell>
          <cell r="H1196">
            <v>852</v>
          </cell>
          <cell r="J1196">
            <v>852</v>
          </cell>
          <cell r="L1196">
            <v>852</v>
          </cell>
          <cell r="N1196">
            <v>852</v>
          </cell>
          <cell r="P1196">
            <v>852</v>
          </cell>
          <cell r="R1196">
            <v>852</v>
          </cell>
          <cell r="T1196">
            <v>852</v>
          </cell>
          <cell r="V1196">
            <v>852</v>
          </cell>
          <cell r="X1196">
            <v>852</v>
          </cell>
          <cell r="Z1196">
            <v>852</v>
          </cell>
          <cell r="AD1196">
            <v>6.4000000000000001E-2</v>
          </cell>
        </row>
        <row r="1197">
          <cell r="E1197" t="str">
            <v>CCP-AP 0.5-200Pr</v>
          </cell>
          <cell r="F1197" t="str">
            <v>ｍ</v>
          </cell>
          <cell r="H1197">
            <v>1526</v>
          </cell>
          <cell r="J1197">
            <v>1526</v>
          </cell>
          <cell r="L1197">
            <v>1526</v>
          </cell>
          <cell r="N1197">
            <v>1526</v>
          </cell>
          <cell r="P1197">
            <v>1526</v>
          </cell>
          <cell r="R1197">
            <v>1526</v>
          </cell>
          <cell r="T1197">
            <v>1526</v>
          </cell>
          <cell r="V1197">
            <v>1526</v>
          </cell>
          <cell r="X1197">
            <v>1526</v>
          </cell>
          <cell r="Z1197">
            <v>1526</v>
          </cell>
          <cell r="AD1197">
            <v>9.5000000000000001E-2</v>
          </cell>
        </row>
        <row r="1198">
          <cell r="E1198" t="str">
            <v>CCP-AP 0.65-10Pr</v>
          </cell>
          <cell r="F1198" t="str">
            <v>ｍ</v>
          </cell>
          <cell r="H1198">
            <v>243</v>
          </cell>
          <cell r="J1198">
            <v>243</v>
          </cell>
          <cell r="L1198">
            <v>243</v>
          </cell>
          <cell r="N1198">
            <v>243</v>
          </cell>
          <cell r="P1198">
            <v>243</v>
          </cell>
          <cell r="R1198">
            <v>243</v>
          </cell>
          <cell r="T1198">
            <v>243</v>
          </cell>
          <cell r="V1198">
            <v>243</v>
          </cell>
          <cell r="X1198">
            <v>243</v>
          </cell>
          <cell r="Z1198">
            <v>243</v>
          </cell>
          <cell r="AD1198">
            <v>2.1999999999999999E-2</v>
          </cell>
        </row>
        <row r="1199">
          <cell r="E1199" t="str">
            <v>CCP-AP 0.65-30Pr</v>
          </cell>
          <cell r="F1199" t="str">
            <v>ｍ</v>
          </cell>
          <cell r="H1199">
            <v>466</v>
          </cell>
          <cell r="J1199">
            <v>466</v>
          </cell>
          <cell r="L1199">
            <v>466</v>
          </cell>
          <cell r="N1199">
            <v>466</v>
          </cell>
          <cell r="P1199">
            <v>466</v>
          </cell>
          <cell r="R1199">
            <v>466</v>
          </cell>
          <cell r="T1199">
            <v>466</v>
          </cell>
          <cell r="V1199">
            <v>466</v>
          </cell>
          <cell r="X1199">
            <v>466</v>
          </cell>
          <cell r="Z1199">
            <v>466</v>
          </cell>
          <cell r="AD1199">
            <v>2.9000000000000001E-2</v>
          </cell>
        </row>
        <row r="1200">
          <cell r="E1200" t="str">
            <v>CCP-AP 0.65-50Pr</v>
          </cell>
          <cell r="F1200" t="str">
            <v>ｍ</v>
          </cell>
          <cell r="H1200">
            <v>689</v>
          </cell>
          <cell r="J1200">
            <v>689</v>
          </cell>
          <cell r="L1200">
            <v>689</v>
          </cell>
          <cell r="N1200">
            <v>689</v>
          </cell>
          <cell r="P1200">
            <v>689</v>
          </cell>
          <cell r="R1200">
            <v>689</v>
          </cell>
          <cell r="T1200">
            <v>689</v>
          </cell>
          <cell r="V1200">
            <v>689</v>
          </cell>
          <cell r="X1200">
            <v>689</v>
          </cell>
          <cell r="Z1200">
            <v>689</v>
          </cell>
          <cell r="AD1200">
            <v>3.9E-2</v>
          </cell>
        </row>
        <row r="1201">
          <cell r="E1201" t="str">
            <v>CCP-AP 0.65-100Pr</v>
          </cell>
          <cell r="F1201" t="str">
            <v>ｍ</v>
          </cell>
          <cell r="H1201">
            <v>1249</v>
          </cell>
          <cell r="J1201">
            <v>1249</v>
          </cell>
          <cell r="L1201">
            <v>1249</v>
          </cell>
          <cell r="N1201">
            <v>1249</v>
          </cell>
          <cell r="P1201">
            <v>1249</v>
          </cell>
          <cell r="R1201">
            <v>1249</v>
          </cell>
          <cell r="T1201">
            <v>1249</v>
          </cell>
          <cell r="V1201">
            <v>1249</v>
          </cell>
          <cell r="X1201">
            <v>1249</v>
          </cell>
          <cell r="Z1201">
            <v>1249</v>
          </cell>
          <cell r="AD1201">
            <v>6.4000000000000001E-2</v>
          </cell>
        </row>
        <row r="1202">
          <cell r="E1202" t="str">
            <v>CCP-AP 0.65-200Pr</v>
          </cell>
          <cell r="F1202" t="str">
            <v>ｍ</v>
          </cell>
          <cell r="H1202">
            <v>2314</v>
          </cell>
          <cell r="J1202">
            <v>2314</v>
          </cell>
          <cell r="L1202">
            <v>2314</v>
          </cell>
          <cell r="N1202">
            <v>2314</v>
          </cell>
          <cell r="P1202">
            <v>2314</v>
          </cell>
          <cell r="R1202">
            <v>2314</v>
          </cell>
          <cell r="T1202">
            <v>2314</v>
          </cell>
          <cell r="V1202">
            <v>2314</v>
          </cell>
          <cell r="X1202">
            <v>2314</v>
          </cell>
          <cell r="Z1202">
            <v>2314</v>
          </cell>
          <cell r="AD1202">
            <v>9.5000000000000001E-2</v>
          </cell>
        </row>
        <row r="1203">
          <cell r="E1203" t="str">
            <v>CCP-AP 0.9-10Pr</v>
          </cell>
          <cell r="F1203" t="str">
            <v>ｍ</v>
          </cell>
          <cell r="H1203">
            <v>339</v>
          </cell>
          <cell r="J1203">
            <v>339</v>
          </cell>
          <cell r="L1203">
            <v>339</v>
          </cell>
          <cell r="N1203">
            <v>339</v>
          </cell>
          <cell r="P1203">
            <v>339</v>
          </cell>
          <cell r="R1203">
            <v>339</v>
          </cell>
          <cell r="T1203">
            <v>339</v>
          </cell>
          <cell r="V1203">
            <v>339</v>
          </cell>
          <cell r="X1203">
            <v>339</v>
          </cell>
          <cell r="Z1203">
            <v>339</v>
          </cell>
          <cell r="AD1203">
            <v>2.5000000000000001E-2</v>
          </cell>
        </row>
        <row r="1204">
          <cell r="E1204" t="str">
            <v>CCP-AP 0.9-30Pr</v>
          </cell>
          <cell r="F1204" t="str">
            <v>ｍ</v>
          </cell>
          <cell r="H1204">
            <v>776</v>
          </cell>
          <cell r="J1204">
            <v>776</v>
          </cell>
          <cell r="L1204">
            <v>776</v>
          </cell>
          <cell r="N1204">
            <v>776</v>
          </cell>
          <cell r="P1204">
            <v>776</v>
          </cell>
          <cell r="R1204">
            <v>776</v>
          </cell>
          <cell r="T1204">
            <v>776</v>
          </cell>
          <cell r="V1204">
            <v>776</v>
          </cell>
          <cell r="X1204">
            <v>776</v>
          </cell>
          <cell r="Z1204">
            <v>776</v>
          </cell>
          <cell r="AD1204">
            <v>3.6999999999999998E-2</v>
          </cell>
        </row>
        <row r="1205">
          <cell r="E1205" t="str">
            <v>CCP-AP 0.9-50Pr</v>
          </cell>
          <cell r="F1205" t="str">
            <v>ｍ</v>
          </cell>
          <cell r="H1205">
            <v>1176</v>
          </cell>
          <cell r="J1205">
            <v>1176</v>
          </cell>
          <cell r="L1205">
            <v>1176</v>
          </cell>
          <cell r="N1205">
            <v>1176</v>
          </cell>
          <cell r="P1205">
            <v>1176</v>
          </cell>
          <cell r="R1205">
            <v>1176</v>
          </cell>
          <cell r="T1205">
            <v>1176</v>
          </cell>
          <cell r="V1205">
            <v>1176</v>
          </cell>
          <cell r="X1205">
            <v>1176</v>
          </cell>
          <cell r="Z1205">
            <v>1176</v>
          </cell>
          <cell r="AD1205">
            <v>0.05</v>
          </cell>
        </row>
        <row r="1206">
          <cell r="E1206" t="str">
            <v>CCP-AP 0.9-100Pr</v>
          </cell>
          <cell r="F1206" t="str">
            <v>ｍ</v>
          </cell>
          <cell r="H1206">
            <v>2172</v>
          </cell>
          <cell r="J1206">
            <v>2172</v>
          </cell>
          <cell r="L1206">
            <v>2172</v>
          </cell>
          <cell r="N1206">
            <v>2172</v>
          </cell>
          <cell r="P1206">
            <v>2172</v>
          </cell>
          <cell r="R1206">
            <v>2172</v>
          </cell>
          <cell r="T1206">
            <v>2172</v>
          </cell>
          <cell r="V1206">
            <v>2172</v>
          </cell>
          <cell r="X1206">
            <v>2172</v>
          </cell>
          <cell r="Z1206">
            <v>2172</v>
          </cell>
          <cell r="AD1206">
            <v>8.3000000000000004E-2</v>
          </cell>
        </row>
        <row r="1207">
          <cell r="E1207" t="str">
            <v>CCP-AP-SS 0.4-30Pr</v>
          </cell>
          <cell r="F1207" t="str">
            <v>ｍ</v>
          </cell>
          <cell r="H1207">
            <v>353</v>
          </cell>
          <cell r="J1207">
            <v>353</v>
          </cell>
          <cell r="L1207">
            <v>353</v>
          </cell>
          <cell r="N1207">
            <v>353</v>
          </cell>
          <cell r="P1207">
            <v>353</v>
          </cell>
          <cell r="R1207">
            <v>353</v>
          </cell>
          <cell r="T1207">
            <v>353</v>
          </cell>
          <cell r="V1207">
            <v>353</v>
          </cell>
          <cell r="X1207">
            <v>353</v>
          </cell>
          <cell r="Z1207">
            <v>353</v>
          </cell>
          <cell r="AD1207">
            <v>2.9000000000000001E-2</v>
          </cell>
        </row>
        <row r="1208">
          <cell r="E1208" t="str">
            <v>CCP-AP-SS 0.4-50Pr</v>
          </cell>
          <cell r="F1208" t="str">
            <v>ｍ</v>
          </cell>
          <cell r="H1208">
            <v>469</v>
          </cell>
          <cell r="J1208">
            <v>469</v>
          </cell>
          <cell r="L1208">
            <v>469</v>
          </cell>
          <cell r="N1208">
            <v>469</v>
          </cell>
          <cell r="P1208">
            <v>469</v>
          </cell>
          <cell r="R1208">
            <v>469</v>
          </cell>
          <cell r="T1208">
            <v>469</v>
          </cell>
          <cell r="V1208">
            <v>469</v>
          </cell>
          <cell r="X1208">
            <v>469</v>
          </cell>
          <cell r="Z1208">
            <v>469</v>
          </cell>
          <cell r="AD1208">
            <v>3.9E-2</v>
          </cell>
        </row>
        <row r="1209">
          <cell r="E1209" t="str">
            <v>CCP-AP-SS 0.4-100Pr</v>
          </cell>
          <cell r="F1209" t="str">
            <v>ｍ</v>
          </cell>
          <cell r="H1209">
            <v>739</v>
          </cell>
          <cell r="J1209">
            <v>739</v>
          </cell>
          <cell r="L1209">
            <v>739</v>
          </cell>
          <cell r="N1209">
            <v>739</v>
          </cell>
          <cell r="P1209">
            <v>739</v>
          </cell>
          <cell r="R1209">
            <v>739</v>
          </cell>
          <cell r="T1209">
            <v>739</v>
          </cell>
          <cell r="V1209">
            <v>739</v>
          </cell>
          <cell r="X1209">
            <v>739</v>
          </cell>
          <cell r="Z1209">
            <v>739</v>
          </cell>
          <cell r="AD1209">
            <v>6.4000000000000001E-2</v>
          </cell>
        </row>
        <row r="1210">
          <cell r="E1210" t="str">
            <v>CCP-AP-SS 0.4-200Pr</v>
          </cell>
          <cell r="F1210" t="str">
            <v>ｍ</v>
          </cell>
          <cell r="H1210">
            <v>1259</v>
          </cell>
          <cell r="J1210">
            <v>1259</v>
          </cell>
          <cell r="L1210">
            <v>1259</v>
          </cell>
          <cell r="N1210">
            <v>1259</v>
          </cell>
          <cell r="P1210">
            <v>1259</v>
          </cell>
          <cell r="R1210">
            <v>1259</v>
          </cell>
          <cell r="T1210">
            <v>1259</v>
          </cell>
          <cell r="V1210">
            <v>1259</v>
          </cell>
          <cell r="X1210">
            <v>1259</v>
          </cell>
          <cell r="Z1210">
            <v>1259</v>
          </cell>
          <cell r="AD1210">
            <v>9.5000000000000001E-2</v>
          </cell>
        </row>
        <row r="1211">
          <cell r="E1211" t="str">
            <v>CCP-AP-SS 0.5-30Pr</v>
          </cell>
          <cell r="F1211" t="str">
            <v>ｍ</v>
          </cell>
          <cell r="H1211">
            <v>433</v>
          </cell>
          <cell r="J1211">
            <v>433</v>
          </cell>
          <cell r="L1211">
            <v>433</v>
          </cell>
          <cell r="N1211">
            <v>433</v>
          </cell>
          <cell r="P1211">
            <v>433</v>
          </cell>
          <cell r="R1211">
            <v>433</v>
          </cell>
          <cell r="T1211">
            <v>433</v>
          </cell>
          <cell r="V1211">
            <v>433</v>
          </cell>
          <cell r="X1211">
            <v>433</v>
          </cell>
          <cell r="Z1211">
            <v>433</v>
          </cell>
          <cell r="AD1211">
            <v>2.9000000000000001E-2</v>
          </cell>
        </row>
        <row r="1212">
          <cell r="E1212" t="str">
            <v>CCP-AP-SS 0.5-50Pr</v>
          </cell>
          <cell r="F1212" t="str">
            <v>ｍ</v>
          </cell>
          <cell r="H1212">
            <v>567</v>
          </cell>
          <cell r="J1212">
            <v>567</v>
          </cell>
          <cell r="L1212">
            <v>567</v>
          </cell>
          <cell r="N1212">
            <v>567</v>
          </cell>
          <cell r="P1212">
            <v>567</v>
          </cell>
          <cell r="R1212">
            <v>567</v>
          </cell>
          <cell r="T1212">
            <v>567</v>
          </cell>
          <cell r="V1212">
            <v>567</v>
          </cell>
          <cell r="X1212">
            <v>567</v>
          </cell>
          <cell r="Z1212">
            <v>567</v>
          </cell>
          <cell r="AD1212">
            <v>3.9E-2</v>
          </cell>
        </row>
        <row r="1213">
          <cell r="E1213" t="str">
            <v>CCP-AP-SS 0.5-100Pr</v>
          </cell>
          <cell r="F1213" t="str">
            <v>ｍ</v>
          </cell>
          <cell r="H1213">
            <v>967</v>
          </cell>
          <cell r="J1213">
            <v>967</v>
          </cell>
          <cell r="L1213">
            <v>967</v>
          </cell>
          <cell r="N1213">
            <v>967</v>
          </cell>
          <cell r="P1213">
            <v>967</v>
          </cell>
          <cell r="R1213">
            <v>967</v>
          </cell>
          <cell r="T1213">
            <v>967</v>
          </cell>
          <cell r="V1213">
            <v>967</v>
          </cell>
          <cell r="X1213">
            <v>967</v>
          </cell>
          <cell r="Z1213">
            <v>967</v>
          </cell>
          <cell r="AD1213">
            <v>6.4000000000000001E-2</v>
          </cell>
        </row>
        <row r="1214">
          <cell r="E1214" t="str">
            <v>CCP-AP-SS 0.5-200Pr</v>
          </cell>
          <cell r="F1214" t="str">
            <v>ｍ</v>
          </cell>
          <cell r="H1214">
            <v>1673</v>
          </cell>
          <cell r="J1214">
            <v>1673</v>
          </cell>
          <cell r="L1214">
            <v>1673</v>
          </cell>
          <cell r="N1214">
            <v>1673</v>
          </cell>
          <cell r="P1214">
            <v>1673</v>
          </cell>
          <cell r="R1214">
            <v>1673</v>
          </cell>
          <cell r="T1214">
            <v>1673</v>
          </cell>
          <cell r="V1214">
            <v>1673</v>
          </cell>
          <cell r="X1214">
            <v>1673</v>
          </cell>
          <cell r="Z1214">
            <v>1673</v>
          </cell>
          <cell r="AD1214">
            <v>9.5000000000000001E-2</v>
          </cell>
        </row>
        <row r="1215">
          <cell r="E1215" t="str">
            <v>CCP-AP-SS 0.65-30Pr</v>
          </cell>
          <cell r="F1215" t="str">
            <v>ｍ</v>
          </cell>
          <cell r="H1215">
            <v>560</v>
          </cell>
          <cell r="J1215">
            <v>560</v>
          </cell>
          <cell r="L1215">
            <v>560</v>
          </cell>
          <cell r="N1215">
            <v>560</v>
          </cell>
          <cell r="P1215">
            <v>560</v>
          </cell>
          <cell r="R1215">
            <v>560</v>
          </cell>
          <cell r="T1215">
            <v>560</v>
          </cell>
          <cell r="V1215">
            <v>560</v>
          </cell>
          <cell r="X1215">
            <v>560</v>
          </cell>
          <cell r="Z1215">
            <v>560</v>
          </cell>
          <cell r="AD1215">
            <v>2.9000000000000001E-2</v>
          </cell>
        </row>
        <row r="1216">
          <cell r="E1216" t="str">
            <v>CCP-AP-SS 0.65-50Pr</v>
          </cell>
          <cell r="F1216" t="str">
            <v>ｍ</v>
          </cell>
          <cell r="H1216">
            <v>821</v>
          </cell>
          <cell r="J1216">
            <v>821</v>
          </cell>
          <cell r="L1216">
            <v>821</v>
          </cell>
          <cell r="N1216">
            <v>821</v>
          </cell>
          <cell r="P1216">
            <v>821</v>
          </cell>
          <cell r="R1216">
            <v>821</v>
          </cell>
          <cell r="T1216">
            <v>821</v>
          </cell>
          <cell r="V1216">
            <v>821</v>
          </cell>
          <cell r="X1216">
            <v>821</v>
          </cell>
          <cell r="Z1216">
            <v>821</v>
          </cell>
          <cell r="AD1216">
            <v>3.9E-2</v>
          </cell>
        </row>
        <row r="1217">
          <cell r="E1217" t="str">
            <v>CCP-AP-SS 0.65-100Pr</v>
          </cell>
          <cell r="F1217" t="str">
            <v>ｍ</v>
          </cell>
          <cell r="H1217">
            <v>1402</v>
          </cell>
          <cell r="J1217">
            <v>1402</v>
          </cell>
          <cell r="L1217">
            <v>1402</v>
          </cell>
          <cell r="N1217">
            <v>1402</v>
          </cell>
          <cell r="P1217">
            <v>1402</v>
          </cell>
          <cell r="R1217">
            <v>1402</v>
          </cell>
          <cell r="T1217">
            <v>1402</v>
          </cell>
          <cell r="V1217">
            <v>1402</v>
          </cell>
          <cell r="X1217">
            <v>1402</v>
          </cell>
          <cell r="Z1217">
            <v>1402</v>
          </cell>
          <cell r="AD1217">
            <v>6.4000000000000001E-2</v>
          </cell>
        </row>
        <row r="1218">
          <cell r="E1218" t="str">
            <v>CCP-AP-SS 0.9-30Pr</v>
          </cell>
          <cell r="F1218" t="str">
            <v>ｍ</v>
          </cell>
          <cell r="H1218">
            <v>891</v>
          </cell>
          <cell r="J1218">
            <v>891</v>
          </cell>
          <cell r="L1218">
            <v>891</v>
          </cell>
          <cell r="N1218">
            <v>891</v>
          </cell>
          <cell r="P1218">
            <v>891</v>
          </cell>
          <cell r="R1218">
            <v>891</v>
          </cell>
          <cell r="T1218">
            <v>891</v>
          </cell>
          <cell r="V1218">
            <v>891</v>
          </cell>
          <cell r="X1218">
            <v>891</v>
          </cell>
          <cell r="Z1218">
            <v>891</v>
          </cell>
          <cell r="AD1218">
            <v>3.6999999999999998E-2</v>
          </cell>
        </row>
        <row r="1219">
          <cell r="E1219" t="str">
            <v>CCP-AP-SS 0.9-50Pr</v>
          </cell>
          <cell r="F1219" t="str">
            <v>ｍ</v>
          </cell>
          <cell r="H1219">
            <v>1317</v>
          </cell>
          <cell r="J1219">
            <v>1317</v>
          </cell>
          <cell r="L1219">
            <v>1317</v>
          </cell>
          <cell r="N1219">
            <v>1317</v>
          </cell>
          <cell r="P1219">
            <v>1317</v>
          </cell>
          <cell r="R1219">
            <v>1317</v>
          </cell>
          <cell r="T1219">
            <v>1317</v>
          </cell>
          <cell r="V1219">
            <v>1317</v>
          </cell>
          <cell r="X1219">
            <v>1317</v>
          </cell>
          <cell r="Z1219">
            <v>1317</v>
          </cell>
          <cell r="AD1219">
            <v>0.05</v>
          </cell>
        </row>
        <row r="1220">
          <cell r="E1220" t="str">
            <v>FCPEV 0.65-1Pr</v>
          </cell>
          <cell r="F1220" t="str">
            <v>ｍ</v>
          </cell>
          <cell r="H1220">
            <v>44</v>
          </cell>
          <cell r="J1220">
            <v>44</v>
          </cell>
          <cell r="L1220">
            <v>44</v>
          </cell>
          <cell r="N1220">
            <v>44</v>
          </cell>
          <cell r="P1220">
            <v>44</v>
          </cell>
          <cell r="R1220">
            <v>44</v>
          </cell>
          <cell r="T1220">
            <v>44</v>
          </cell>
          <cell r="V1220">
            <v>44</v>
          </cell>
          <cell r="X1220">
            <v>44</v>
          </cell>
          <cell r="Z1220">
            <v>44</v>
          </cell>
          <cell r="AD1220">
            <v>1.2999999999999999E-2</v>
          </cell>
        </row>
        <row r="1221">
          <cell r="E1221" t="str">
            <v>FCPEV 0.65-2Pr</v>
          </cell>
          <cell r="F1221" t="str">
            <v>ｍ</v>
          </cell>
          <cell r="H1221">
            <v>60.5</v>
          </cell>
          <cell r="J1221">
            <v>60.5</v>
          </cell>
          <cell r="L1221">
            <v>60.5</v>
          </cell>
          <cell r="N1221">
            <v>60.5</v>
          </cell>
          <cell r="P1221">
            <v>60.5</v>
          </cell>
          <cell r="R1221">
            <v>60.5</v>
          </cell>
          <cell r="T1221">
            <v>60.5</v>
          </cell>
          <cell r="V1221">
            <v>60.5</v>
          </cell>
          <cell r="X1221">
            <v>60.5</v>
          </cell>
          <cell r="Z1221">
            <v>60.5</v>
          </cell>
          <cell r="AD1221">
            <v>1.4E-2</v>
          </cell>
        </row>
        <row r="1222">
          <cell r="E1222" t="str">
            <v>FCPEV 0.65-3Pr</v>
          </cell>
          <cell r="F1222" t="str">
            <v>ｍ</v>
          </cell>
          <cell r="H1222">
            <v>72.599999999999994</v>
          </cell>
          <cell r="J1222">
            <v>72.599999999999994</v>
          </cell>
          <cell r="L1222">
            <v>72.599999999999994</v>
          </cell>
          <cell r="N1222">
            <v>72.599999999999994</v>
          </cell>
          <cell r="P1222">
            <v>72.599999999999994</v>
          </cell>
          <cell r="R1222">
            <v>72.599999999999994</v>
          </cell>
          <cell r="T1222">
            <v>72.599999999999994</v>
          </cell>
          <cell r="V1222">
            <v>72.599999999999994</v>
          </cell>
          <cell r="X1222">
            <v>72.599999999999994</v>
          </cell>
          <cell r="Z1222">
            <v>72.599999999999994</v>
          </cell>
          <cell r="AD1222">
            <v>1.4999999999999999E-2</v>
          </cell>
        </row>
        <row r="1223">
          <cell r="E1223" t="str">
            <v>FCPEV 0.65-5Pr</v>
          </cell>
          <cell r="F1223" t="str">
            <v>ｍ</v>
          </cell>
          <cell r="H1223">
            <v>105</v>
          </cell>
          <cell r="J1223">
            <v>105</v>
          </cell>
          <cell r="L1223">
            <v>105</v>
          </cell>
          <cell r="N1223">
            <v>105</v>
          </cell>
          <cell r="P1223">
            <v>105</v>
          </cell>
          <cell r="R1223">
            <v>105</v>
          </cell>
          <cell r="T1223">
            <v>105</v>
          </cell>
          <cell r="V1223">
            <v>105</v>
          </cell>
          <cell r="X1223">
            <v>105</v>
          </cell>
          <cell r="Z1223">
            <v>105</v>
          </cell>
          <cell r="AD1223">
            <v>1.7000000000000001E-2</v>
          </cell>
        </row>
        <row r="1224">
          <cell r="E1224" t="str">
            <v>FCPEV 0.65-7Pr</v>
          </cell>
          <cell r="F1224" t="str">
            <v>ｍ</v>
          </cell>
          <cell r="H1224">
            <v>132</v>
          </cell>
          <cell r="J1224">
            <v>132</v>
          </cell>
          <cell r="L1224">
            <v>132</v>
          </cell>
          <cell r="N1224">
            <v>132</v>
          </cell>
          <cell r="P1224">
            <v>132</v>
          </cell>
          <cell r="R1224">
            <v>132</v>
          </cell>
          <cell r="T1224">
            <v>132</v>
          </cell>
          <cell r="V1224">
            <v>132</v>
          </cell>
          <cell r="X1224">
            <v>132</v>
          </cell>
          <cell r="Z1224">
            <v>132</v>
          </cell>
          <cell r="AD1224">
            <v>1.7999999999999999E-2</v>
          </cell>
        </row>
        <row r="1225">
          <cell r="E1225" t="str">
            <v>FCPEV 0.65-10Pr</v>
          </cell>
          <cell r="F1225" t="str">
            <v>ｍ</v>
          </cell>
          <cell r="H1225">
            <v>180</v>
          </cell>
          <cell r="J1225">
            <v>180</v>
          </cell>
          <cell r="L1225">
            <v>180</v>
          </cell>
          <cell r="N1225">
            <v>180</v>
          </cell>
          <cell r="P1225">
            <v>180</v>
          </cell>
          <cell r="R1225">
            <v>180</v>
          </cell>
          <cell r="T1225">
            <v>180</v>
          </cell>
          <cell r="V1225">
            <v>180</v>
          </cell>
          <cell r="X1225">
            <v>180</v>
          </cell>
          <cell r="Z1225">
            <v>180</v>
          </cell>
          <cell r="AD1225">
            <v>0.02</v>
          </cell>
        </row>
        <row r="1226">
          <cell r="E1226" t="str">
            <v>FCPEV 0.65-15Pr</v>
          </cell>
          <cell r="F1226" t="str">
            <v>ｍ</v>
          </cell>
          <cell r="H1226">
            <v>228</v>
          </cell>
          <cell r="J1226">
            <v>228</v>
          </cell>
          <cell r="L1226">
            <v>228</v>
          </cell>
          <cell r="N1226">
            <v>228</v>
          </cell>
          <cell r="P1226">
            <v>228</v>
          </cell>
          <cell r="R1226">
            <v>228</v>
          </cell>
          <cell r="T1226">
            <v>228</v>
          </cell>
          <cell r="V1226">
            <v>228</v>
          </cell>
          <cell r="X1226">
            <v>228</v>
          </cell>
          <cell r="Z1226">
            <v>228</v>
          </cell>
          <cell r="AD1226">
            <v>2.1999999999999999E-2</v>
          </cell>
        </row>
        <row r="1227">
          <cell r="E1227" t="str">
            <v>FCPEV 0.65-20Pr</v>
          </cell>
          <cell r="F1227" t="str">
            <v>ｍ</v>
          </cell>
          <cell r="H1227">
            <v>279</v>
          </cell>
          <cell r="J1227">
            <v>279</v>
          </cell>
          <cell r="L1227">
            <v>279</v>
          </cell>
          <cell r="N1227">
            <v>279</v>
          </cell>
          <cell r="P1227">
            <v>279</v>
          </cell>
          <cell r="R1227">
            <v>279</v>
          </cell>
          <cell r="T1227">
            <v>279</v>
          </cell>
          <cell r="V1227">
            <v>279</v>
          </cell>
          <cell r="X1227">
            <v>279</v>
          </cell>
          <cell r="Z1227">
            <v>279</v>
          </cell>
          <cell r="AD1227">
            <v>2.4E-2</v>
          </cell>
        </row>
        <row r="1228">
          <cell r="E1228" t="str">
            <v>FCPEV 0.65-30Pr</v>
          </cell>
          <cell r="F1228" t="str">
            <v>ｍ</v>
          </cell>
          <cell r="H1228">
            <v>382</v>
          </cell>
          <cell r="J1228">
            <v>382</v>
          </cell>
          <cell r="L1228">
            <v>382</v>
          </cell>
          <cell r="N1228">
            <v>382</v>
          </cell>
          <cell r="P1228">
            <v>382</v>
          </cell>
          <cell r="R1228">
            <v>382</v>
          </cell>
          <cell r="T1228">
            <v>382</v>
          </cell>
          <cell r="V1228">
            <v>382</v>
          </cell>
          <cell r="X1228">
            <v>382</v>
          </cell>
          <cell r="Z1228">
            <v>382</v>
          </cell>
          <cell r="AD1228">
            <v>2.9000000000000001E-2</v>
          </cell>
        </row>
        <row r="1229">
          <cell r="E1229" t="str">
            <v>FCPEV 0.65-50Pr</v>
          </cell>
          <cell r="F1229" t="str">
            <v>ｍ</v>
          </cell>
          <cell r="H1229">
            <v>620</v>
          </cell>
          <cell r="J1229">
            <v>620</v>
          </cell>
          <cell r="L1229">
            <v>620</v>
          </cell>
          <cell r="N1229">
            <v>620</v>
          </cell>
          <cell r="P1229">
            <v>620</v>
          </cell>
          <cell r="R1229">
            <v>620</v>
          </cell>
          <cell r="T1229">
            <v>620</v>
          </cell>
          <cell r="V1229">
            <v>620</v>
          </cell>
          <cell r="X1229">
            <v>620</v>
          </cell>
          <cell r="Z1229">
            <v>620</v>
          </cell>
          <cell r="AD1229">
            <v>3.9E-2</v>
          </cell>
        </row>
        <row r="1230">
          <cell r="E1230" t="str">
            <v>FCPEV 0.65-70Pr</v>
          </cell>
          <cell r="F1230" t="str">
            <v>ｍ</v>
          </cell>
          <cell r="H1230">
            <v>827</v>
          </cell>
          <cell r="J1230">
            <v>827</v>
          </cell>
          <cell r="L1230">
            <v>827</v>
          </cell>
          <cell r="N1230">
            <v>827</v>
          </cell>
          <cell r="P1230">
            <v>827</v>
          </cell>
          <cell r="R1230">
            <v>827</v>
          </cell>
          <cell r="T1230">
            <v>827</v>
          </cell>
          <cell r="V1230">
            <v>827</v>
          </cell>
          <cell r="X1230">
            <v>827</v>
          </cell>
          <cell r="Z1230">
            <v>827</v>
          </cell>
          <cell r="AD1230">
            <v>5.0999999999999997E-2</v>
          </cell>
        </row>
        <row r="1231">
          <cell r="E1231" t="str">
            <v>FCPEV 0.65-100Pr</v>
          </cell>
          <cell r="F1231" t="str">
            <v>ｍ</v>
          </cell>
          <cell r="H1231">
            <v>1166</v>
          </cell>
          <cell r="J1231">
            <v>1166</v>
          </cell>
          <cell r="L1231">
            <v>1166</v>
          </cell>
          <cell r="N1231">
            <v>1166</v>
          </cell>
          <cell r="P1231">
            <v>1166</v>
          </cell>
          <cell r="R1231">
            <v>1166</v>
          </cell>
          <cell r="T1231">
            <v>1166</v>
          </cell>
          <cell r="V1231">
            <v>1166</v>
          </cell>
          <cell r="X1231">
            <v>1166</v>
          </cell>
          <cell r="Z1231">
            <v>1166</v>
          </cell>
          <cell r="AD1231">
            <v>6.4000000000000001E-2</v>
          </cell>
        </row>
        <row r="1232">
          <cell r="E1232" t="str">
            <v>FCPEV 0.65-150Pr</v>
          </cell>
          <cell r="F1232" t="str">
            <v>ｍ</v>
          </cell>
          <cell r="H1232">
            <v>1730</v>
          </cell>
          <cell r="J1232">
            <v>1730</v>
          </cell>
          <cell r="L1232">
            <v>1730</v>
          </cell>
          <cell r="N1232">
            <v>1730</v>
          </cell>
          <cell r="P1232">
            <v>1730</v>
          </cell>
          <cell r="R1232">
            <v>1730</v>
          </cell>
          <cell r="T1232">
            <v>1730</v>
          </cell>
          <cell r="V1232">
            <v>1730</v>
          </cell>
          <cell r="X1232">
            <v>1730</v>
          </cell>
          <cell r="Z1232">
            <v>1730</v>
          </cell>
          <cell r="AD1232">
            <v>8.3000000000000004E-2</v>
          </cell>
        </row>
        <row r="1233">
          <cell r="E1233" t="str">
            <v>FCPEV 0.65-200Pr</v>
          </cell>
          <cell r="F1233" t="str">
            <v>ｍ</v>
          </cell>
          <cell r="H1233">
            <v>2254</v>
          </cell>
          <cell r="J1233">
            <v>2254</v>
          </cell>
          <cell r="L1233">
            <v>2254</v>
          </cell>
          <cell r="N1233">
            <v>2254</v>
          </cell>
          <cell r="P1233">
            <v>2254</v>
          </cell>
          <cell r="R1233">
            <v>2254</v>
          </cell>
          <cell r="T1233">
            <v>2254</v>
          </cell>
          <cell r="V1233">
            <v>2254</v>
          </cell>
          <cell r="X1233">
            <v>2254</v>
          </cell>
          <cell r="Z1233">
            <v>2254</v>
          </cell>
          <cell r="AD1233">
            <v>9.5000000000000001E-2</v>
          </cell>
        </row>
        <row r="1234">
          <cell r="E1234" t="str">
            <v>FCPEV 0.9-1Pr</v>
          </cell>
          <cell r="F1234" t="str">
            <v>ｍ</v>
          </cell>
          <cell r="H1234">
            <v>59.9</v>
          </cell>
          <cell r="J1234">
            <v>59.9</v>
          </cell>
          <cell r="L1234">
            <v>59.9</v>
          </cell>
          <cell r="N1234">
            <v>59.9</v>
          </cell>
          <cell r="P1234">
            <v>59.9</v>
          </cell>
          <cell r="R1234">
            <v>59.9</v>
          </cell>
          <cell r="T1234">
            <v>59.9</v>
          </cell>
          <cell r="V1234">
            <v>59.9</v>
          </cell>
          <cell r="X1234">
            <v>59.9</v>
          </cell>
          <cell r="Z1234">
            <v>59.9</v>
          </cell>
          <cell r="AD1234">
            <v>1.6E-2</v>
          </cell>
        </row>
        <row r="1235">
          <cell r="E1235" t="str">
            <v>FCPEV 0.9-2Pr</v>
          </cell>
          <cell r="F1235" t="str">
            <v>ｍ</v>
          </cell>
          <cell r="H1235">
            <v>86.8</v>
          </cell>
          <cell r="J1235">
            <v>86.8</v>
          </cell>
          <cell r="L1235">
            <v>86.8</v>
          </cell>
          <cell r="N1235">
            <v>86.8</v>
          </cell>
          <cell r="P1235">
            <v>86.8</v>
          </cell>
          <cell r="R1235">
            <v>86.8</v>
          </cell>
          <cell r="T1235">
            <v>86.8</v>
          </cell>
          <cell r="V1235">
            <v>86.8</v>
          </cell>
          <cell r="X1235">
            <v>86.8</v>
          </cell>
          <cell r="Z1235">
            <v>86.8</v>
          </cell>
          <cell r="AD1235">
            <v>1.7999999999999999E-2</v>
          </cell>
        </row>
        <row r="1236">
          <cell r="E1236" t="str">
            <v>FCPEV 0.9-3Pr</v>
          </cell>
          <cell r="F1236" t="str">
            <v>ｍ</v>
          </cell>
          <cell r="H1236">
            <v>107</v>
          </cell>
          <cell r="J1236">
            <v>107</v>
          </cell>
          <cell r="L1236">
            <v>107</v>
          </cell>
          <cell r="N1236">
            <v>107</v>
          </cell>
          <cell r="P1236">
            <v>107</v>
          </cell>
          <cell r="R1236">
            <v>107</v>
          </cell>
          <cell r="T1236">
            <v>107</v>
          </cell>
          <cell r="V1236">
            <v>107</v>
          </cell>
          <cell r="X1236">
            <v>107</v>
          </cell>
          <cell r="Z1236">
            <v>107</v>
          </cell>
          <cell r="AD1236">
            <v>0.02</v>
          </cell>
        </row>
        <row r="1237">
          <cell r="E1237" t="str">
            <v>FCPEV 0.9-5Pr</v>
          </cell>
          <cell r="F1237" t="str">
            <v>ｍ</v>
          </cell>
          <cell r="H1237">
            <v>137</v>
          </cell>
          <cell r="J1237">
            <v>137</v>
          </cell>
          <cell r="L1237">
            <v>137</v>
          </cell>
          <cell r="N1237">
            <v>137</v>
          </cell>
          <cell r="P1237">
            <v>137</v>
          </cell>
          <cell r="R1237">
            <v>137</v>
          </cell>
          <cell r="T1237">
            <v>137</v>
          </cell>
          <cell r="V1237">
            <v>137</v>
          </cell>
          <cell r="X1237">
            <v>137</v>
          </cell>
          <cell r="Z1237">
            <v>137</v>
          </cell>
          <cell r="AD1237">
            <v>2.1999999999999999E-2</v>
          </cell>
        </row>
        <row r="1238">
          <cell r="E1238" t="str">
            <v>FCPEV 0.9-7Pr</v>
          </cell>
          <cell r="F1238" t="str">
            <v>ｍ</v>
          </cell>
          <cell r="H1238">
            <v>186</v>
          </cell>
          <cell r="J1238">
            <v>186</v>
          </cell>
          <cell r="L1238">
            <v>186</v>
          </cell>
          <cell r="N1238">
            <v>186</v>
          </cell>
          <cell r="P1238">
            <v>186</v>
          </cell>
          <cell r="R1238">
            <v>186</v>
          </cell>
          <cell r="T1238">
            <v>186</v>
          </cell>
          <cell r="V1238">
            <v>186</v>
          </cell>
          <cell r="X1238">
            <v>186</v>
          </cell>
          <cell r="Z1238">
            <v>186</v>
          </cell>
          <cell r="AD1238">
            <v>2.3E-2</v>
          </cell>
        </row>
        <row r="1239">
          <cell r="E1239" t="str">
            <v>FCPEV 0.9-10Pr</v>
          </cell>
          <cell r="F1239" t="str">
            <v>ｍ</v>
          </cell>
          <cell r="H1239">
            <v>240</v>
          </cell>
          <cell r="J1239">
            <v>240</v>
          </cell>
          <cell r="L1239">
            <v>240</v>
          </cell>
          <cell r="N1239">
            <v>240</v>
          </cell>
          <cell r="P1239">
            <v>240</v>
          </cell>
          <cell r="R1239">
            <v>240</v>
          </cell>
          <cell r="T1239">
            <v>240</v>
          </cell>
          <cell r="V1239">
            <v>240</v>
          </cell>
          <cell r="X1239">
            <v>240</v>
          </cell>
          <cell r="Z1239">
            <v>240</v>
          </cell>
          <cell r="AD1239">
            <v>2.5000000000000001E-2</v>
          </cell>
        </row>
        <row r="1240">
          <cell r="E1240" t="str">
            <v>FCPEV 0.9-15Pr</v>
          </cell>
          <cell r="F1240" t="str">
            <v>ｍ</v>
          </cell>
          <cell r="H1240">
            <v>321</v>
          </cell>
          <cell r="J1240">
            <v>321</v>
          </cell>
          <cell r="L1240">
            <v>321</v>
          </cell>
          <cell r="N1240">
            <v>321</v>
          </cell>
          <cell r="P1240">
            <v>321</v>
          </cell>
          <cell r="R1240">
            <v>321</v>
          </cell>
          <cell r="T1240">
            <v>321</v>
          </cell>
          <cell r="V1240">
            <v>321</v>
          </cell>
          <cell r="X1240">
            <v>321</v>
          </cell>
          <cell r="Z1240">
            <v>321</v>
          </cell>
          <cell r="AD1240">
            <v>2.8000000000000001E-2</v>
          </cell>
        </row>
        <row r="1241">
          <cell r="E1241" t="str">
            <v>FCPEV 0.9-20Pr</v>
          </cell>
          <cell r="F1241" t="str">
            <v>ｍ</v>
          </cell>
          <cell r="H1241">
            <v>417</v>
          </cell>
          <cell r="J1241">
            <v>417</v>
          </cell>
          <cell r="L1241">
            <v>417</v>
          </cell>
          <cell r="N1241">
            <v>417</v>
          </cell>
          <cell r="P1241">
            <v>417</v>
          </cell>
          <cell r="R1241">
            <v>417</v>
          </cell>
          <cell r="T1241">
            <v>417</v>
          </cell>
          <cell r="V1241">
            <v>417</v>
          </cell>
          <cell r="X1241">
            <v>417</v>
          </cell>
          <cell r="Z1241">
            <v>417</v>
          </cell>
          <cell r="AD1241">
            <v>3.1E-2</v>
          </cell>
        </row>
        <row r="1242">
          <cell r="E1242" t="str">
            <v>FCPEV 0.9-30Pr</v>
          </cell>
          <cell r="F1242" t="str">
            <v>ｍ</v>
          </cell>
          <cell r="H1242">
            <v>599</v>
          </cell>
          <cell r="J1242">
            <v>599</v>
          </cell>
          <cell r="L1242">
            <v>599</v>
          </cell>
          <cell r="N1242">
            <v>599</v>
          </cell>
          <cell r="P1242">
            <v>599</v>
          </cell>
          <cell r="R1242">
            <v>599</v>
          </cell>
          <cell r="T1242">
            <v>599</v>
          </cell>
          <cell r="V1242">
            <v>599</v>
          </cell>
          <cell r="X1242">
            <v>599</v>
          </cell>
          <cell r="Z1242">
            <v>599</v>
          </cell>
          <cell r="AD1242">
            <v>3.6999999999999998E-2</v>
          </cell>
        </row>
        <row r="1243">
          <cell r="E1243" t="str">
            <v>FCPEV 0.9-50Pr</v>
          </cell>
          <cell r="F1243" t="str">
            <v>ｍ</v>
          </cell>
          <cell r="H1243">
            <v>1025</v>
          </cell>
          <cell r="J1243">
            <v>1025</v>
          </cell>
          <cell r="L1243">
            <v>1025</v>
          </cell>
          <cell r="N1243">
            <v>1025</v>
          </cell>
          <cell r="P1243">
            <v>1025</v>
          </cell>
          <cell r="R1243">
            <v>1025</v>
          </cell>
          <cell r="T1243">
            <v>1025</v>
          </cell>
          <cell r="V1243">
            <v>1025</v>
          </cell>
          <cell r="X1243">
            <v>1025</v>
          </cell>
          <cell r="Z1243">
            <v>1025</v>
          </cell>
          <cell r="AD1243">
            <v>0.05</v>
          </cell>
        </row>
        <row r="1244">
          <cell r="E1244" t="str">
            <v>FCPEV 0.9-70Pr</v>
          </cell>
          <cell r="F1244" t="str">
            <v>ｍ</v>
          </cell>
          <cell r="H1244">
            <v>1479</v>
          </cell>
          <cell r="J1244">
            <v>1479</v>
          </cell>
          <cell r="L1244">
            <v>1479</v>
          </cell>
          <cell r="N1244">
            <v>1479</v>
          </cell>
          <cell r="P1244">
            <v>1479</v>
          </cell>
          <cell r="R1244">
            <v>1479</v>
          </cell>
          <cell r="T1244">
            <v>1479</v>
          </cell>
          <cell r="V1244">
            <v>1479</v>
          </cell>
          <cell r="X1244">
            <v>1479</v>
          </cell>
          <cell r="Z1244">
            <v>1479</v>
          </cell>
          <cell r="AD1244">
            <v>6.6000000000000003E-2</v>
          </cell>
        </row>
        <row r="1245">
          <cell r="E1245" t="str">
            <v>FCPEV 0.9-100Pr</v>
          </cell>
          <cell r="F1245" t="str">
            <v>ｍ</v>
          </cell>
          <cell r="H1245">
            <v>1944</v>
          </cell>
          <cell r="J1245">
            <v>1944</v>
          </cell>
          <cell r="L1245">
            <v>1944</v>
          </cell>
          <cell r="N1245">
            <v>1944</v>
          </cell>
          <cell r="P1245">
            <v>1944</v>
          </cell>
          <cell r="R1245">
            <v>1944</v>
          </cell>
          <cell r="T1245">
            <v>1944</v>
          </cell>
          <cell r="V1245">
            <v>1944</v>
          </cell>
          <cell r="X1245">
            <v>1944</v>
          </cell>
          <cell r="Z1245">
            <v>1944</v>
          </cell>
          <cell r="AD1245">
            <v>8.3000000000000004E-2</v>
          </cell>
        </row>
        <row r="1246">
          <cell r="E1246" t="str">
            <v>FCPEV 0.9-150Pr</v>
          </cell>
          <cell r="F1246" t="str">
            <v>ｍ</v>
          </cell>
          <cell r="H1246">
            <v>2818</v>
          </cell>
          <cell r="J1246">
            <v>2818</v>
          </cell>
          <cell r="L1246">
            <v>2818</v>
          </cell>
          <cell r="N1246">
            <v>2818</v>
          </cell>
          <cell r="P1246">
            <v>2818</v>
          </cell>
          <cell r="R1246">
            <v>2818</v>
          </cell>
          <cell r="T1246">
            <v>2818</v>
          </cell>
          <cell r="V1246">
            <v>2818</v>
          </cell>
          <cell r="X1246">
            <v>2818</v>
          </cell>
          <cell r="Z1246">
            <v>2818</v>
          </cell>
          <cell r="AD1246">
            <v>0.10299999999999999</v>
          </cell>
        </row>
        <row r="1247">
          <cell r="E1247" t="str">
            <v>FCPEV 0.9-200Pr</v>
          </cell>
          <cell r="F1247" t="str">
            <v>ｍ</v>
          </cell>
          <cell r="H1247">
            <v>3669</v>
          </cell>
          <cell r="J1247">
            <v>3669</v>
          </cell>
          <cell r="L1247">
            <v>3669</v>
          </cell>
          <cell r="N1247">
            <v>3669</v>
          </cell>
          <cell r="P1247">
            <v>3669</v>
          </cell>
          <cell r="R1247">
            <v>3669</v>
          </cell>
          <cell r="T1247">
            <v>3669</v>
          </cell>
          <cell r="V1247">
            <v>3669</v>
          </cell>
          <cell r="X1247">
            <v>3669</v>
          </cell>
          <cell r="Z1247">
            <v>3669</v>
          </cell>
          <cell r="AD1247">
            <v>0.123</v>
          </cell>
        </row>
        <row r="1248">
          <cell r="E1248" t="str">
            <v>FCPEV 1.2-1Pr</v>
          </cell>
          <cell r="F1248" t="str">
            <v>ｍ</v>
          </cell>
          <cell r="H1248">
            <v>86.6</v>
          </cell>
          <cell r="J1248">
            <v>86.6</v>
          </cell>
          <cell r="L1248">
            <v>86.6</v>
          </cell>
          <cell r="N1248">
            <v>86.6</v>
          </cell>
          <cell r="P1248">
            <v>86.6</v>
          </cell>
          <cell r="R1248">
            <v>86.6</v>
          </cell>
          <cell r="T1248">
            <v>86.6</v>
          </cell>
          <cell r="V1248">
            <v>86.6</v>
          </cell>
          <cell r="X1248">
            <v>86.6</v>
          </cell>
          <cell r="Z1248">
            <v>86.6</v>
          </cell>
          <cell r="AD1248">
            <v>2.1000000000000001E-2</v>
          </cell>
        </row>
        <row r="1249">
          <cell r="E1249" t="str">
            <v>FCPEV 1.2-2Pr</v>
          </cell>
          <cell r="F1249" t="str">
            <v>ｍ</v>
          </cell>
          <cell r="H1249">
            <v>123</v>
          </cell>
          <cell r="J1249">
            <v>123</v>
          </cell>
          <cell r="L1249">
            <v>123</v>
          </cell>
          <cell r="N1249">
            <v>123</v>
          </cell>
          <cell r="P1249">
            <v>123</v>
          </cell>
          <cell r="R1249">
            <v>123</v>
          </cell>
          <cell r="T1249">
            <v>123</v>
          </cell>
          <cell r="V1249">
            <v>123</v>
          </cell>
          <cell r="X1249">
            <v>123</v>
          </cell>
          <cell r="Z1249">
            <v>123</v>
          </cell>
          <cell r="AD1249">
            <v>2.3E-2</v>
          </cell>
        </row>
        <row r="1250">
          <cell r="E1250" t="str">
            <v>FCPEV 1.2-3Pr</v>
          </cell>
          <cell r="F1250" t="str">
            <v>ｍ</v>
          </cell>
          <cell r="H1250">
            <v>147</v>
          </cell>
          <cell r="J1250">
            <v>147</v>
          </cell>
          <cell r="L1250">
            <v>147</v>
          </cell>
          <cell r="N1250">
            <v>147</v>
          </cell>
          <cell r="P1250">
            <v>147</v>
          </cell>
          <cell r="R1250">
            <v>147</v>
          </cell>
          <cell r="T1250">
            <v>147</v>
          </cell>
          <cell r="V1250">
            <v>147</v>
          </cell>
          <cell r="X1250">
            <v>147</v>
          </cell>
          <cell r="Z1250">
            <v>147</v>
          </cell>
          <cell r="AD1250">
            <v>2.5000000000000001E-2</v>
          </cell>
        </row>
        <row r="1251">
          <cell r="E1251" t="str">
            <v>FCPEV 1.2-5Pr</v>
          </cell>
          <cell r="F1251" t="str">
            <v>ｍ</v>
          </cell>
          <cell r="H1251">
            <v>221</v>
          </cell>
          <cell r="J1251">
            <v>221</v>
          </cell>
          <cell r="L1251">
            <v>221</v>
          </cell>
          <cell r="N1251">
            <v>221</v>
          </cell>
          <cell r="P1251">
            <v>221</v>
          </cell>
          <cell r="R1251">
            <v>221</v>
          </cell>
          <cell r="T1251">
            <v>221</v>
          </cell>
          <cell r="V1251">
            <v>221</v>
          </cell>
          <cell r="X1251">
            <v>221</v>
          </cell>
          <cell r="Z1251">
            <v>221</v>
          </cell>
          <cell r="AD1251">
            <v>2.7E-2</v>
          </cell>
        </row>
        <row r="1252">
          <cell r="E1252" t="str">
            <v>FCPEV 1.2-7Pr</v>
          </cell>
          <cell r="F1252" t="str">
            <v>ｍ</v>
          </cell>
          <cell r="H1252">
            <v>284</v>
          </cell>
          <cell r="J1252">
            <v>284</v>
          </cell>
          <cell r="L1252">
            <v>284</v>
          </cell>
          <cell r="N1252">
            <v>284</v>
          </cell>
          <cell r="P1252">
            <v>284</v>
          </cell>
          <cell r="R1252">
            <v>284</v>
          </cell>
          <cell r="T1252">
            <v>284</v>
          </cell>
          <cell r="V1252">
            <v>284</v>
          </cell>
          <cell r="X1252">
            <v>284</v>
          </cell>
          <cell r="Z1252">
            <v>284</v>
          </cell>
          <cell r="AD1252">
            <v>2.9000000000000001E-2</v>
          </cell>
        </row>
        <row r="1253">
          <cell r="E1253" t="str">
            <v>FCPEV 1.2-10Pr</v>
          </cell>
          <cell r="F1253" t="str">
            <v>ｍ</v>
          </cell>
          <cell r="H1253">
            <v>369</v>
          </cell>
          <cell r="J1253">
            <v>369</v>
          </cell>
          <cell r="L1253">
            <v>369</v>
          </cell>
          <cell r="N1253">
            <v>369</v>
          </cell>
          <cell r="P1253">
            <v>369</v>
          </cell>
          <cell r="R1253">
            <v>369</v>
          </cell>
          <cell r="T1253">
            <v>369</v>
          </cell>
          <cell r="V1253">
            <v>369</v>
          </cell>
          <cell r="X1253">
            <v>369</v>
          </cell>
          <cell r="Z1253">
            <v>369</v>
          </cell>
          <cell r="AD1253">
            <v>3.1E-2</v>
          </cell>
        </row>
        <row r="1254">
          <cell r="E1254" t="str">
            <v>FCPEV 1.2-15Pr</v>
          </cell>
          <cell r="F1254" t="str">
            <v>ｍ</v>
          </cell>
          <cell r="H1254">
            <v>507</v>
          </cell>
          <cell r="J1254">
            <v>507</v>
          </cell>
          <cell r="L1254">
            <v>507</v>
          </cell>
          <cell r="N1254">
            <v>507</v>
          </cell>
          <cell r="P1254">
            <v>507</v>
          </cell>
          <cell r="R1254">
            <v>507</v>
          </cell>
          <cell r="T1254">
            <v>507</v>
          </cell>
          <cell r="V1254">
            <v>507</v>
          </cell>
          <cell r="X1254">
            <v>507</v>
          </cell>
          <cell r="Z1254">
            <v>507</v>
          </cell>
          <cell r="AD1254">
            <v>3.4000000000000002E-2</v>
          </cell>
        </row>
        <row r="1255">
          <cell r="E1255" t="str">
            <v>FCPEV 1.2-20Pr</v>
          </cell>
          <cell r="F1255" t="str">
            <v>ｍ</v>
          </cell>
          <cell r="H1255">
            <v>648</v>
          </cell>
          <cell r="J1255">
            <v>648</v>
          </cell>
          <cell r="L1255">
            <v>648</v>
          </cell>
          <cell r="N1255">
            <v>648</v>
          </cell>
          <cell r="P1255">
            <v>648</v>
          </cell>
          <cell r="R1255">
            <v>648</v>
          </cell>
          <cell r="T1255">
            <v>648</v>
          </cell>
          <cell r="V1255">
            <v>648</v>
          </cell>
          <cell r="X1255">
            <v>648</v>
          </cell>
          <cell r="Z1255">
            <v>648</v>
          </cell>
          <cell r="AD1255">
            <v>3.9E-2</v>
          </cell>
        </row>
        <row r="1256">
          <cell r="E1256" t="str">
            <v>FCPEV 1.2-30Pr</v>
          </cell>
          <cell r="F1256" t="str">
            <v>ｍ</v>
          </cell>
          <cell r="H1256">
            <v>905</v>
          </cell>
          <cell r="J1256">
            <v>905</v>
          </cell>
          <cell r="L1256">
            <v>905</v>
          </cell>
          <cell r="N1256">
            <v>905</v>
          </cell>
          <cell r="P1256">
            <v>905</v>
          </cell>
          <cell r="R1256">
            <v>905</v>
          </cell>
          <cell r="T1256">
            <v>905</v>
          </cell>
          <cell r="V1256">
            <v>905</v>
          </cell>
          <cell r="X1256">
            <v>905</v>
          </cell>
          <cell r="Z1256">
            <v>905</v>
          </cell>
          <cell r="AD1256">
            <v>4.5999999999999999E-2</v>
          </cell>
        </row>
        <row r="1257">
          <cell r="E1257" t="str">
            <v>FCPEV 1.2-50Pr</v>
          </cell>
          <cell r="F1257" t="str">
            <v>ｍ</v>
          </cell>
          <cell r="H1257">
            <v>1537</v>
          </cell>
          <cell r="J1257">
            <v>1537</v>
          </cell>
          <cell r="L1257">
            <v>1537</v>
          </cell>
          <cell r="N1257">
            <v>1537</v>
          </cell>
          <cell r="P1257">
            <v>1537</v>
          </cell>
          <cell r="R1257">
            <v>1537</v>
          </cell>
          <cell r="T1257">
            <v>1537</v>
          </cell>
          <cell r="V1257">
            <v>1537</v>
          </cell>
          <cell r="X1257">
            <v>1537</v>
          </cell>
          <cell r="Z1257">
            <v>1537</v>
          </cell>
          <cell r="AD1257">
            <v>6.2E-2</v>
          </cell>
        </row>
        <row r="1258">
          <cell r="E1258" t="str">
            <v>FCPEV 1.2-70Pr</v>
          </cell>
          <cell r="F1258" t="str">
            <v>ｍ</v>
          </cell>
          <cell r="H1258">
            <v>2090</v>
          </cell>
          <cell r="J1258">
            <v>2090</v>
          </cell>
          <cell r="L1258">
            <v>2090</v>
          </cell>
          <cell r="N1258">
            <v>2090</v>
          </cell>
          <cell r="P1258">
            <v>2090</v>
          </cell>
          <cell r="R1258">
            <v>2090</v>
          </cell>
          <cell r="T1258">
            <v>2090</v>
          </cell>
          <cell r="V1258">
            <v>2090</v>
          </cell>
          <cell r="X1258">
            <v>2090</v>
          </cell>
          <cell r="Z1258">
            <v>2090</v>
          </cell>
          <cell r="AD1258">
            <v>8.2000000000000003E-2</v>
          </cell>
        </row>
        <row r="1259">
          <cell r="E1259" t="str">
            <v>FCPEV 1.2-100Pr</v>
          </cell>
          <cell r="F1259" t="str">
            <v>ｍ</v>
          </cell>
          <cell r="H1259">
            <v>2967</v>
          </cell>
          <cell r="J1259">
            <v>2967</v>
          </cell>
          <cell r="L1259">
            <v>2967</v>
          </cell>
          <cell r="N1259">
            <v>2967</v>
          </cell>
          <cell r="P1259">
            <v>2967</v>
          </cell>
          <cell r="R1259">
            <v>2967</v>
          </cell>
          <cell r="T1259">
            <v>2967</v>
          </cell>
          <cell r="V1259">
            <v>2967</v>
          </cell>
          <cell r="X1259">
            <v>2967</v>
          </cell>
          <cell r="Z1259">
            <v>2967</v>
          </cell>
          <cell r="AD1259">
            <v>0.10299999999999999</v>
          </cell>
        </row>
        <row r="1260">
          <cell r="E1260" t="str">
            <v>FCPEV 1.2-150Pr</v>
          </cell>
          <cell r="F1260" t="str">
            <v>ｍ</v>
          </cell>
          <cell r="H1260">
            <v>4380</v>
          </cell>
          <cell r="J1260">
            <v>4380</v>
          </cell>
          <cell r="L1260">
            <v>4380</v>
          </cell>
          <cell r="N1260">
            <v>4380</v>
          </cell>
          <cell r="P1260">
            <v>4380</v>
          </cell>
          <cell r="R1260">
            <v>4380</v>
          </cell>
          <cell r="T1260">
            <v>4380</v>
          </cell>
          <cell r="V1260">
            <v>4380</v>
          </cell>
          <cell r="X1260">
            <v>4380</v>
          </cell>
          <cell r="Z1260">
            <v>4380</v>
          </cell>
          <cell r="AD1260">
            <v>0.13300000000000001</v>
          </cell>
        </row>
        <row r="1261">
          <cell r="E1261" t="str">
            <v>FCPEV 1.2-200Pr</v>
          </cell>
          <cell r="F1261" t="str">
            <v>ｍ</v>
          </cell>
          <cell r="H1261">
            <v>5804</v>
          </cell>
          <cell r="J1261">
            <v>5804</v>
          </cell>
          <cell r="L1261">
            <v>5804</v>
          </cell>
          <cell r="N1261">
            <v>5804</v>
          </cell>
          <cell r="P1261">
            <v>5804</v>
          </cell>
          <cell r="R1261">
            <v>5804</v>
          </cell>
          <cell r="T1261">
            <v>5804</v>
          </cell>
          <cell r="V1261">
            <v>5804</v>
          </cell>
          <cell r="X1261">
            <v>5804</v>
          </cell>
          <cell r="Z1261">
            <v>5804</v>
          </cell>
          <cell r="AD1261">
            <v>0.151</v>
          </cell>
        </row>
        <row r="1262">
          <cell r="E1262" t="str">
            <v>KPEV 0.5sq-1Pr</v>
          </cell>
          <cell r="F1262" t="str">
            <v>ｍ</v>
          </cell>
          <cell r="H1262">
            <v>56.5</v>
          </cell>
          <cell r="J1262">
            <v>56.5</v>
          </cell>
          <cell r="L1262">
            <v>56.5</v>
          </cell>
          <cell r="N1262">
            <v>56.5</v>
          </cell>
          <cell r="P1262">
            <v>56.5</v>
          </cell>
          <cell r="R1262">
            <v>56.5</v>
          </cell>
          <cell r="T1262">
            <v>56.5</v>
          </cell>
          <cell r="V1262">
            <v>56.5</v>
          </cell>
          <cell r="X1262">
            <v>56.5</v>
          </cell>
          <cell r="Z1262">
            <v>56.5</v>
          </cell>
          <cell r="AD1262">
            <v>1.2999999999999999E-2</v>
          </cell>
        </row>
        <row r="1263">
          <cell r="E1263" t="str">
            <v>KPEV 0.5sq-2Pr</v>
          </cell>
          <cell r="F1263" t="str">
            <v>ｍ</v>
          </cell>
          <cell r="H1263">
            <v>114</v>
          </cell>
          <cell r="J1263">
            <v>114</v>
          </cell>
          <cell r="L1263">
            <v>114</v>
          </cell>
          <cell r="N1263">
            <v>114</v>
          </cell>
          <cell r="P1263">
            <v>114</v>
          </cell>
          <cell r="R1263">
            <v>114</v>
          </cell>
          <cell r="T1263">
            <v>114</v>
          </cell>
          <cell r="V1263">
            <v>114</v>
          </cell>
          <cell r="X1263">
            <v>114</v>
          </cell>
          <cell r="Z1263">
            <v>114</v>
          </cell>
          <cell r="AD1263">
            <v>1.4E-2</v>
          </cell>
        </row>
        <row r="1264">
          <cell r="E1264" t="str">
            <v>KPEV 0.5sq-5Pr</v>
          </cell>
          <cell r="F1264" t="str">
            <v>ｍ</v>
          </cell>
          <cell r="H1264">
            <v>234</v>
          </cell>
          <cell r="J1264">
            <v>234</v>
          </cell>
          <cell r="L1264">
            <v>234</v>
          </cell>
          <cell r="N1264">
            <v>234</v>
          </cell>
          <cell r="P1264">
            <v>234</v>
          </cell>
          <cell r="R1264">
            <v>234</v>
          </cell>
          <cell r="T1264">
            <v>234</v>
          </cell>
          <cell r="V1264">
            <v>234</v>
          </cell>
          <cell r="X1264">
            <v>234</v>
          </cell>
          <cell r="Z1264">
            <v>234</v>
          </cell>
          <cell r="AD1264">
            <v>1.4999999999999999E-2</v>
          </cell>
        </row>
        <row r="1265">
          <cell r="E1265" t="str">
            <v>KPEV 0.5sq-10Pr</v>
          </cell>
          <cell r="F1265" t="str">
            <v>ｍ</v>
          </cell>
          <cell r="H1265">
            <v>446</v>
          </cell>
          <cell r="J1265">
            <v>446</v>
          </cell>
          <cell r="L1265">
            <v>446</v>
          </cell>
          <cell r="N1265">
            <v>446</v>
          </cell>
          <cell r="P1265">
            <v>446</v>
          </cell>
          <cell r="R1265">
            <v>446</v>
          </cell>
          <cell r="T1265">
            <v>446</v>
          </cell>
          <cell r="V1265">
            <v>446</v>
          </cell>
          <cell r="X1265">
            <v>446</v>
          </cell>
          <cell r="Z1265">
            <v>446</v>
          </cell>
          <cell r="AD1265">
            <v>1.7000000000000001E-2</v>
          </cell>
        </row>
        <row r="1266">
          <cell r="E1266" t="str">
            <v>KPEV 0.5sq-15Pr</v>
          </cell>
          <cell r="F1266" t="str">
            <v>ｍ</v>
          </cell>
          <cell r="H1266">
            <v>651</v>
          </cell>
          <cell r="J1266">
            <v>651</v>
          </cell>
          <cell r="L1266">
            <v>651</v>
          </cell>
          <cell r="N1266">
            <v>651</v>
          </cell>
          <cell r="P1266">
            <v>651</v>
          </cell>
          <cell r="R1266">
            <v>651</v>
          </cell>
          <cell r="T1266">
            <v>651</v>
          </cell>
          <cell r="V1266">
            <v>651</v>
          </cell>
          <cell r="X1266">
            <v>651</v>
          </cell>
          <cell r="Z1266">
            <v>651</v>
          </cell>
          <cell r="AD1266">
            <v>1.7999999999999999E-2</v>
          </cell>
        </row>
        <row r="1267">
          <cell r="E1267" t="str">
            <v>KPEV 0.5sq-20Pr</v>
          </cell>
          <cell r="F1267" t="str">
            <v>ｍ</v>
          </cell>
          <cell r="H1267">
            <v>857</v>
          </cell>
          <cell r="J1267">
            <v>857</v>
          </cell>
          <cell r="L1267">
            <v>857</v>
          </cell>
          <cell r="N1267">
            <v>857</v>
          </cell>
          <cell r="P1267">
            <v>857</v>
          </cell>
          <cell r="R1267">
            <v>857</v>
          </cell>
          <cell r="T1267">
            <v>857</v>
          </cell>
          <cell r="V1267">
            <v>857</v>
          </cell>
          <cell r="X1267">
            <v>857</v>
          </cell>
          <cell r="Z1267">
            <v>857</v>
          </cell>
          <cell r="AD1267">
            <v>0.02</v>
          </cell>
        </row>
        <row r="1268">
          <cell r="E1268" t="str">
            <v>KPEV 0.5sq-25Pr</v>
          </cell>
          <cell r="F1268" t="str">
            <v>ｍ</v>
          </cell>
          <cell r="H1268">
            <v>1067</v>
          </cell>
          <cell r="J1268">
            <v>1067</v>
          </cell>
          <cell r="L1268">
            <v>1067</v>
          </cell>
          <cell r="N1268">
            <v>1067</v>
          </cell>
          <cell r="P1268">
            <v>1067</v>
          </cell>
          <cell r="R1268">
            <v>1067</v>
          </cell>
          <cell r="T1268">
            <v>1067</v>
          </cell>
          <cell r="V1268">
            <v>1067</v>
          </cell>
          <cell r="X1268">
            <v>1067</v>
          </cell>
          <cell r="Z1268">
            <v>1067</v>
          </cell>
          <cell r="AD1268">
            <v>2.1999999999999999E-2</v>
          </cell>
        </row>
        <row r="1269">
          <cell r="E1269" t="str">
            <v>KPEV 0.5sq-30Pr</v>
          </cell>
          <cell r="F1269" t="str">
            <v>ｍ</v>
          </cell>
          <cell r="H1269">
            <v>1271</v>
          </cell>
          <cell r="J1269">
            <v>1271</v>
          </cell>
          <cell r="L1269">
            <v>1271</v>
          </cell>
          <cell r="N1269">
            <v>1271</v>
          </cell>
          <cell r="P1269">
            <v>1271</v>
          </cell>
          <cell r="R1269">
            <v>1271</v>
          </cell>
          <cell r="T1269">
            <v>1271</v>
          </cell>
          <cell r="V1269">
            <v>1271</v>
          </cell>
          <cell r="X1269">
            <v>1271</v>
          </cell>
          <cell r="Z1269">
            <v>1271</v>
          </cell>
          <cell r="AD1269">
            <v>2.4E-2</v>
          </cell>
        </row>
        <row r="1270">
          <cell r="E1270" t="str">
            <v>KPEV 0.5sq-40Pr</v>
          </cell>
          <cell r="F1270" t="str">
            <v>ｍ</v>
          </cell>
          <cell r="H1270">
            <v>1692</v>
          </cell>
          <cell r="J1270">
            <v>1692</v>
          </cell>
          <cell r="L1270">
            <v>1692</v>
          </cell>
          <cell r="N1270">
            <v>1692</v>
          </cell>
          <cell r="P1270">
            <v>1692</v>
          </cell>
          <cell r="R1270">
            <v>1692</v>
          </cell>
          <cell r="T1270">
            <v>1692</v>
          </cell>
          <cell r="V1270">
            <v>1692</v>
          </cell>
          <cell r="X1270">
            <v>1692</v>
          </cell>
          <cell r="Z1270">
            <v>1692</v>
          </cell>
          <cell r="AD1270">
            <v>2.9000000000000001E-2</v>
          </cell>
        </row>
        <row r="1271">
          <cell r="E1271" t="str">
            <v>KPEV 0.5sq-50Pr</v>
          </cell>
          <cell r="F1271" t="str">
            <v>ｍ</v>
          </cell>
          <cell r="H1271">
            <v>2084</v>
          </cell>
          <cell r="J1271">
            <v>2084</v>
          </cell>
          <cell r="L1271">
            <v>2084</v>
          </cell>
          <cell r="N1271">
            <v>2084</v>
          </cell>
          <cell r="P1271">
            <v>2084</v>
          </cell>
          <cell r="R1271">
            <v>2084</v>
          </cell>
          <cell r="T1271">
            <v>2084</v>
          </cell>
          <cell r="V1271">
            <v>2084</v>
          </cell>
          <cell r="X1271">
            <v>2084</v>
          </cell>
          <cell r="Z1271">
            <v>2084</v>
          </cell>
          <cell r="AD1271">
            <v>3.9E-2</v>
          </cell>
        </row>
        <row r="1272">
          <cell r="E1272" t="str">
            <v>KPEV 0.5sq-60Pr</v>
          </cell>
          <cell r="F1272" t="str">
            <v>ｍ</v>
          </cell>
          <cell r="H1272">
            <v>2491</v>
          </cell>
          <cell r="J1272">
            <v>2491</v>
          </cell>
          <cell r="L1272">
            <v>2491</v>
          </cell>
          <cell r="N1272">
            <v>2491</v>
          </cell>
          <cell r="P1272">
            <v>2491</v>
          </cell>
          <cell r="R1272">
            <v>2491</v>
          </cell>
          <cell r="T1272">
            <v>2491</v>
          </cell>
          <cell r="V1272">
            <v>2491</v>
          </cell>
          <cell r="X1272">
            <v>2491</v>
          </cell>
          <cell r="Z1272">
            <v>2491</v>
          </cell>
          <cell r="AD1272">
            <v>5.0999999999999997E-2</v>
          </cell>
        </row>
        <row r="1273">
          <cell r="E1273" t="str">
            <v>KPEV 0.5sq-70Pr</v>
          </cell>
          <cell r="F1273" t="str">
            <v>ｍ</v>
          </cell>
          <cell r="H1273">
            <v>2898</v>
          </cell>
          <cell r="J1273">
            <v>2898</v>
          </cell>
          <cell r="L1273">
            <v>2898</v>
          </cell>
          <cell r="N1273">
            <v>2898</v>
          </cell>
          <cell r="P1273">
            <v>2898</v>
          </cell>
          <cell r="R1273">
            <v>2898</v>
          </cell>
          <cell r="T1273">
            <v>2898</v>
          </cell>
          <cell r="V1273">
            <v>2898</v>
          </cell>
          <cell r="X1273">
            <v>2898</v>
          </cell>
          <cell r="Z1273">
            <v>2898</v>
          </cell>
          <cell r="AD1273">
            <v>6.4000000000000001E-2</v>
          </cell>
        </row>
        <row r="1274">
          <cell r="E1274" t="str">
            <v>KPEV 0.5sq-80Pr</v>
          </cell>
          <cell r="F1274" t="str">
            <v>ｍ</v>
          </cell>
          <cell r="H1274">
            <v>3298</v>
          </cell>
          <cell r="J1274">
            <v>3298</v>
          </cell>
          <cell r="L1274">
            <v>3298</v>
          </cell>
          <cell r="N1274">
            <v>3298</v>
          </cell>
          <cell r="P1274">
            <v>3298</v>
          </cell>
          <cell r="R1274">
            <v>3298</v>
          </cell>
          <cell r="T1274">
            <v>3298</v>
          </cell>
          <cell r="V1274">
            <v>3298</v>
          </cell>
          <cell r="X1274">
            <v>3298</v>
          </cell>
          <cell r="Z1274">
            <v>3298</v>
          </cell>
          <cell r="AD1274">
            <v>8.3000000000000004E-2</v>
          </cell>
        </row>
        <row r="1275">
          <cell r="E1275" t="str">
            <v>KPEV 0.5sq-100Pr</v>
          </cell>
          <cell r="F1275" t="str">
            <v>ｍ</v>
          </cell>
          <cell r="H1275">
            <v>4090</v>
          </cell>
          <cell r="J1275">
            <v>4090</v>
          </cell>
          <cell r="L1275">
            <v>4090</v>
          </cell>
          <cell r="N1275">
            <v>4090</v>
          </cell>
          <cell r="P1275">
            <v>4090</v>
          </cell>
          <cell r="R1275">
            <v>4090</v>
          </cell>
          <cell r="T1275">
            <v>4090</v>
          </cell>
          <cell r="V1275">
            <v>4090</v>
          </cell>
          <cell r="X1275">
            <v>4090</v>
          </cell>
          <cell r="Z1275">
            <v>4090</v>
          </cell>
          <cell r="AD1275">
            <v>9.5000000000000001E-2</v>
          </cell>
        </row>
        <row r="1276">
          <cell r="E1276" t="str">
            <v>KPEV 0.75sq-1Pr</v>
          </cell>
          <cell r="F1276" t="str">
            <v>ｍ</v>
          </cell>
          <cell r="H1276">
            <v>59.8</v>
          </cell>
          <cell r="J1276">
            <v>59.8</v>
          </cell>
          <cell r="L1276">
            <v>59.8</v>
          </cell>
          <cell r="N1276">
            <v>59.8</v>
          </cell>
          <cell r="P1276">
            <v>59.8</v>
          </cell>
          <cell r="R1276">
            <v>59.8</v>
          </cell>
          <cell r="T1276">
            <v>59.8</v>
          </cell>
          <cell r="V1276">
            <v>59.8</v>
          </cell>
          <cell r="X1276">
            <v>59.8</v>
          </cell>
          <cell r="Z1276">
            <v>59.8</v>
          </cell>
          <cell r="AD1276">
            <v>1.6E-2</v>
          </cell>
        </row>
        <row r="1277">
          <cell r="E1277" t="str">
            <v>KPEV 0.75sq-2Pr</v>
          </cell>
          <cell r="F1277" t="str">
            <v>ｍ</v>
          </cell>
          <cell r="H1277">
            <v>125</v>
          </cell>
          <cell r="J1277">
            <v>125</v>
          </cell>
          <cell r="L1277">
            <v>125</v>
          </cell>
          <cell r="N1277">
            <v>125</v>
          </cell>
          <cell r="P1277">
            <v>125</v>
          </cell>
          <cell r="R1277">
            <v>125</v>
          </cell>
          <cell r="T1277">
            <v>125</v>
          </cell>
          <cell r="V1277">
            <v>125</v>
          </cell>
          <cell r="X1277">
            <v>125</v>
          </cell>
          <cell r="Z1277">
            <v>125</v>
          </cell>
          <cell r="AD1277">
            <v>1.7999999999999999E-2</v>
          </cell>
        </row>
        <row r="1278">
          <cell r="E1278" t="str">
            <v>KPEV 0.75sq-5Pr</v>
          </cell>
          <cell r="F1278" t="str">
            <v>ｍ</v>
          </cell>
          <cell r="H1278">
            <v>244</v>
          </cell>
          <cell r="J1278">
            <v>244</v>
          </cell>
          <cell r="L1278">
            <v>244</v>
          </cell>
          <cell r="N1278">
            <v>244</v>
          </cell>
          <cell r="P1278">
            <v>244</v>
          </cell>
          <cell r="R1278">
            <v>244</v>
          </cell>
          <cell r="T1278">
            <v>244</v>
          </cell>
          <cell r="V1278">
            <v>244</v>
          </cell>
          <cell r="X1278">
            <v>244</v>
          </cell>
          <cell r="Z1278">
            <v>244</v>
          </cell>
          <cell r="AD1278">
            <v>0.02</v>
          </cell>
        </row>
        <row r="1279">
          <cell r="E1279" t="str">
            <v>KPEV 0.75sq-10Pr</v>
          </cell>
          <cell r="F1279" t="str">
            <v>ｍ</v>
          </cell>
          <cell r="H1279">
            <v>464</v>
          </cell>
          <cell r="J1279">
            <v>464</v>
          </cell>
          <cell r="L1279">
            <v>464</v>
          </cell>
          <cell r="N1279">
            <v>464</v>
          </cell>
          <cell r="P1279">
            <v>464</v>
          </cell>
          <cell r="R1279">
            <v>464</v>
          </cell>
          <cell r="T1279">
            <v>464</v>
          </cell>
          <cell r="V1279">
            <v>464</v>
          </cell>
          <cell r="X1279">
            <v>464</v>
          </cell>
          <cell r="Z1279">
            <v>464</v>
          </cell>
          <cell r="AD1279">
            <v>2.1999999999999999E-2</v>
          </cell>
        </row>
        <row r="1280">
          <cell r="E1280" t="str">
            <v>KPEV 0.75sq-15Pr</v>
          </cell>
          <cell r="F1280" t="str">
            <v>ｍ</v>
          </cell>
          <cell r="H1280">
            <v>680</v>
          </cell>
          <cell r="J1280">
            <v>680</v>
          </cell>
          <cell r="L1280">
            <v>680</v>
          </cell>
          <cell r="N1280">
            <v>680</v>
          </cell>
          <cell r="P1280">
            <v>680</v>
          </cell>
          <cell r="R1280">
            <v>680</v>
          </cell>
          <cell r="T1280">
            <v>680</v>
          </cell>
          <cell r="V1280">
            <v>680</v>
          </cell>
          <cell r="X1280">
            <v>680</v>
          </cell>
          <cell r="Z1280">
            <v>680</v>
          </cell>
          <cell r="AD1280">
            <v>2.3E-2</v>
          </cell>
        </row>
        <row r="1281">
          <cell r="E1281" t="str">
            <v>KPEV 0.75sq-20Pr</v>
          </cell>
          <cell r="F1281" t="str">
            <v>ｍ</v>
          </cell>
          <cell r="H1281">
            <v>893</v>
          </cell>
          <cell r="J1281">
            <v>893</v>
          </cell>
          <cell r="L1281">
            <v>893</v>
          </cell>
          <cell r="N1281">
            <v>893</v>
          </cell>
          <cell r="P1281">
            <v>893</v>
          </cell>
          <cell r="R1281">
            <v>893</v>
          </cell>
          <cell r="T1281">
            <v>893</v>
          </cell>
          <cell r="V1281">
            <v>893</v>
          </cell>
          <cell r="X1281">
            <v>893</v>
          </cell>
          <cell r="Z1281">
            <v>893</v>
          </cell>
          <cell r="AD1281">
            <v>2.5000000000000001E-2</v>
          </cell>
        </row>
        <row r="1282">
          <cell r="E1282" t="str">
            <v>KPEV 0.75sq-25Pr</v>
          </cell>
          <cell r="F1282" t="str">
            <v>ｍ</v>
          </cell>
          <cell r="H1282">
            <v>1119</v>
          </cell>
          <cell r="J1282">
            <v>1119</v>
          </cell>
          <cell r="L1282">
            <v>1119</v>
          </cell>
          <cell r="N1282">
            <v>1119</v>
          </cell>
          <cell r="P1282">
            <v>1119</v>
          </cell>
          <cell r="R1282">
            <v>1119</v>
          </cell>
          <cell r="T1282">
            <v>1119</v>
          </cell>
          <cell r="V1282">
            <v>1119</v>
          </cell>
          <cell r="X1282">
            <v>1119</v>
          </cell>
          <cell r="Z1282">
            <v>1119</v>
          </cell>
          <cell r="AD1282">
            <v>2.8000000000000001E-2</v>
          </cell>
        </row>
        <row r="1283">
          <cell r="E1283" t="str">
            <v>KPEV 0.75sq-30Pr</v>
          </cell>
          <cell r="F1283" t="str">
            <v>ｍ</v>
          </cell>
          <cell r="H1283">
            <v>1332</v>
          </cell>
          <cell r="J1283">
            <v>1332</v>
          </cell>
          <cell r="L1283">
            <v>1332</v>
          </cell>
          <cell r="N1283">
            <v>1332</v>
          </cell>
          <cell r="P1283">
            <v>1332</v>
          </cell>
          <cell r="R1283">
            <v>1332</v>
          </cell>
          <cell r="T1283">
            <v>1332</v>
          </cell>
          <cell r="V1283">
            <v>1332</v>
          </cell>
          <cell r="X1283">
            <v>1332</v>
          </cell>
          <cell r="Z1283">
            <v>1332</v>
          </cell>
          <cell r="AD1283">
            <v>3.1E-2</v>
          </cell>
        </row>
        <row r="1284">
          <cell r="E1284" t="str">
            <v>KPEV 0.75sq-40Pr</v>
          </cell>
          <cell r="F1284" t="str">
            <v>ｍ</v>
          </cell>
          <cell r="H1284">
            <v>1778</v>
          </cell>
          <cell r="J1284">
            <v>1778</v>
          </cell>
          <cell r="L1284">
            <v>1778</v>
          </cell>
          <cell r="N1284">
            <v>1778</v>
          </cell>
          <cell r="P1284">
            <v>1778</v>
          </cell>
          <cell r="R1284">
            <v>1778</v>
          </cell>
          <cell r="T1284">
            <v>1778</v>
          </cell>
          <cell r="V1284">
            <v>1778</v>
          </cell>
          <cell r="X1284">
            <v>1778</v>
          </cell>
          <cell r="Z1284">
            <v>1778</v>
          </cell>
          <cell r="AD1284">
            <v>3.6999999999999998E-2</v>
          </cell>
        </row>
        <row r="1285">
          <cell r="E1285" t="str">
            <v>KPEV 0.75sq-50Pr</v>
          </cell>
          <cell r="F1285" t="str">
            <v>ｍ</v>
          </cell>
          <cell r="H1285">
            <v>2196</v>
          </cell>
          <cell r="J1285">
            <v>2196</v>
          </cell>
          <cell r="L1285">
            <v>2196</v>
          </cell>
          <cell r="N1285">
            <v>2196</v>
          </cell>
          <cell r="P1285">
            <v>2196</v>
          </cell>
          <cell r="R1285">
            <v>2196</v>
          </cell>
          <cell r="T1285">
            <v>2196</v>
          </cell>
          <cell r="V1285">
            <v>2196</v>
          </cell>
          <cell r="X1285">
            <v>2196</v>
          </cell>
          <cell r="Z1285">
            <v>2196</v>
          </cell>
          <cell r="AD1285">
            <v>0.05</v>
          </cell>
        </row>
        <row r="1286">
          <cell r="E1286" t="str">
            <v>KPEV 0.75sq-60Pr</v>
          </cell>
          <cell r="F1286" t="str">
            <v>ｍ</v>
          </cell>
          <cell r="H1286">
            <v>2621</v>
          </cell>
          <cell r="J1286">
            <v>2621</v>
          </cell>
          <cell r="L1286">
            <v>2621</v>
          </cell>
          <cell r="N1286">
            <v>2621</v>
          </cell>
          <cell r="P1286">
            <v>2621</v>
          </cell>
          <cell r="R1286">
            <v>2621</v>
          </cell>
          <cell r="T1286">
            <v>2621</v>
          </cell>
          <cell r="V1286">
            <v>2621</v>
          </cell>
          <cell r="X1286">
            <v>2621</v>
          </cell>
          <cell r="Z1286">
            <v>2621</v>
          </cell>
          <cell r="AD1286">
            <v>6.6000000000000003E-2</v>
          </cell>
        </row>
        <row r="1287">
          <cell r="E1287" t="str">
            <v>KPEV 0.75sq-70Pr</v>
          </cell>
          <cell r="F1287" t="str">
            <v>ｍ</v>
          </cell>
          <cell r="H1287">
            <v>3045</v>
          </cell>
          <cell r="J1287">
            <v>3045</v>
          </cell>
          <cell r="L1287">
            <v>3045</v>
          </cell>
          <cell r="N1287">
            <v>3045</v>
          </cell>
          <cell r="P1287">
            <v>3045</v>
          </cell>
          <cell r="R1287">
            <v>3045</v>
          </cell>
          <cell r="T1287">
            <v>3045</v>
          </cell>
          <cell r="V1287">
            <v>3045</v>
          </cell>
          <cell r="X1287">
            <v>3045</v>
          </cell>
          <cell r="Z1287">
            <v>3045</v>
          </cell>
          <cell r="AD1287">
            <v>8.3000000000000004E-2</v>
          </cell>
        </row>
        <row r="1288">
          <cell r="E1288" t="str">
            <v>KPEV 0.75sq-80Pr</v>
          </cell>
          <cell r="F1288" t="str">
            <v>ｍ</v>
          </cell>
          <cell r="H1288">
            <v>3470</v>
          </cell>
          <cell r="J1288">
            <v>3470</v>
          </cell>
          <cell r="L1288">
            <v>3470</v>
          </cell>
          <cell r="N1288">
            <v>3470</v>
          </cell>
          <cell r="P1288">
            <v>3470</v>
          </cell>
          <cell r="R1288">
            <v>3470</v>
          </cell>
          <cell r="T1288">
            <v>3470</v>
          </cell>
          <cell r="V1288">
            <v>3470</v>
          </cell>
          <cell r="X1288">
            <v>3470</v>
          </cell>
          <cell r="Z1288">
            <v>3470</v>
          </cell>
          <cell r="AD1288">
            <v>0.10299999999999999</v>
          </cell>
        </row>
        <row r="1289">
          <cell r="E1289" t="str">
            <v>KPEV 0.75sq-100Pr</v>
          </cell>
          <cell r="F1289" t="str">
            <v>ｍ</v>
          </cell>
          <cell r="H1289">
            <v>4327</v>
          </cell>
          <cell r="J1289">
            <v>4327</v>
          </cell>
          <cell r="L1289">
            <v>4327</v>
          </cell>
          <cell r="N1289">
            <v>4327</v>
          </cell>
          <cell r="P1289">
            <v>4327</v>
          </cell>
          <cell r="R1289">
            <v>4327</v>
          </cell>
          <cell r="T1289">
            <v>4327</v>
          </cell>
          <cell r="V1289">
            <v>4327</v>
          </cell>
          <cell r="X1289">
            <v>4327</v>
          </cell>
          <cell r="Z1289">
            <v>4327</v>
          </cell>
          <cell r="AD1289">
            <v>0.123</v>
          </cell>
        </row>
        <row r="1290">
          <cell r="E1290" t="str">
            <v>KPEV 1.25sq-1Pr</v>
          </cell>
          <cell r="F1290" t="str">
            <v>ｍ</v>
          </cell>
          <cell r="H1290">
            <v>67.599999999999994</v>
          </cell>
          <cell r="J1290">
            <v>67.599999999999994</v>
          </cell>
          <cell r="L1290">
            <v>67.599999999999994</v>
          </cell>
          <cell r="N1290">
            <v>67.599999999999994</v>
          </cell>
          <cell r="P1290">
            <v>67.599999999999994</v>
          </cell>
          <cell r="R1290">
            <v>67.599999999999994</v>
          </cell>
          <cell r="T1290">
            <v>67.599999999999994</v>
          </cell>
          <cell r="V1290">
            <v>67.599999999999994</v>
          </cell>
          <cell r="X1290">
            <v>67.599999999999994</v>
          </cell>
          <cell r="Z1290">
            <v>67.599999999999994</v>
          </cell>
          <cell r="AD1290">
            <v>2.1000000000000001E-2</v>
          </cell>
        </row>
        <row r="1291">
          <cell r="E1291" t="str">
            <v>KPEV 1.25sq-2Pr</v>
          </cell>
          <cell r="F1291" t="str">
            <v>ｍ</v>
          </cell>
          <cell r="H1291">
            <v>155</v>
          </cell>
          <cell r="J1291">
            <v>155</v>
          </cell>
          <cell r="L1291">
            <v>155</v>
          </cell>
          <cell r="N1291">
            <v>155</v>
          </cell>
          <cell r="P1291">
            <v>155</v>
          </cell>
          <cell r="R1291">
            <v>155</v>
          </cell>
          <cell r="T1291">
            <v>155</v>
          </cell>
          <cell r="V1291">
            <v>155</v>
          </cell>
          <cell r="X1291">
            <v>155</v>
          </cell>
          <cell r="Z1291">
            <v>155</v>
          </cell>
          <cell r="AD1291">
            <v>2.3E-2</v>
          </cell>
        </row>
        <row r="1292">
          <cell r="E1292" t="str">
            <v>KPEV 1.25sq-5Pr</v>
          </cell>
          <cell r="F1292" t="str">
            <v>ｍ</v>
          </cell>
          <cell r="H1292">
            <v>315</v>
          </cell>
          <cell r="J1292">
            <v>315</v>
          </cell>
          <cell r="L1292">
            <v>315</v>
          </cell>
          <cell r="N1292">
            <v>315</v>
          </cell>
          <cell r="P1292">
            <v>315</v>
          </cell>
          <cell r="R1292">
            <v>315</v>
          </cell>
          <cell r="T1292">
            <v>315</v>
          </cell>
          <cell r="V1292">
            <v>315</v>
          </cell>
          <cell r="X1292">
            <v>315</v>
          </cell>
          <cell r="Z1292">
            <v>315</v>
          </cell>
          <cell r="AD1292">
            <v>2.7E-2</v>
          </cell>
        </row>
        <row r="1293">
          <cell r="E1293" t="str">
            <v>KPEV 1.25sq-10Pr</v>
          </cell>
          <cell r="F1293" t="str">
            <v>ｍ</v>
          </cell>
          <cell r="H1293">
            <v>586</v>
          </cell>
          <cell r="J1293">
            <v>586</v>
          </cell>
          <cell r="L1293">
            <v>586</v>
          </cell>
          <cell r="N1293">
            <v>586</v>
          </cell>
          <cell r="P1293">
            <v>586</v>
          </cell>
          <cell r="R1293">
            <v>586</v>
          </cell>
          <cell r="T1293">
            <v>586</v>
          </cell>
          <cell r="V1293">
            <v>586</v>
          </cell>
          <cell r="X1293">
            <v>586</v>
          </cell>
          <cell r="Z1293">
            <v>586</v>
          </cell>
          <cell r="AD1293">
            <v>3.1E-2</v>
          </cell>
        </row>
        <row r="1294">
          <cell r="E1294" t="str">
            <v>KPEV 1.25sq-15Pr</v>
          </cell>
          <cell r="F1294" t="str">
            <v>ｍ</v>
          </cell>
          <cell r="H1294">
            <v>838</v>
          </cell>
          <cell r="J1294">
            <v>838</v>
          </cell>
          <cell r="L1294">
            <v>838</v>
          </cell>
          <cell r="N1294">
            <v>838</v>
          </cell>
          <cell r="P1294">
            <v>838</v>
          </cell>
          <cell r="R1294">
            <v>838</v>
          </cell>
          <cell r="T1294">
            <v>838</v>
          </cell>
          <cell r="V1294">
            <v>838</v>
          </cell>
          <cell r="X1294">
            <v>838</v>
          </cell>
          <cell r="Z1294">
            <v>838</v>
          </cell>
          <cell r="AD1294">
            <v>3.4000000000000002E-2</v>
          </cell>
        </row>
        <row r="1295">
          <cell r="E1295" t="str">
            <v>KPEV 1.25sq-20Pr</v>
          </cell>
          <cell r="F1295" t="str">
            <v>ｍ</v>
          </cell>
          <cell r="H1295">
            <v>1101</v>
          </cell>
          <cell r="J1295">
            <v>1101</v>
          </cell>
          <cell r="L1295">
            <v>1101</v>
          </cell>
          <cell r="N1295">
            <v>1101</v>
          </cell>
          <cell r="P1295">
            <v>1101</v>
          </cell>
          <cell r="R1295">
            <v>1101</v>
          </cell>
          <cell r="T1295">
            <v>1101</v>
          </cell>
          <cell r="V1295">
            <v>1101</v>
          </cell>
          <cell r="X1295">
            <v>1101</v>
          </cell>
          <cell r="Z1295">
            <v>1101</v>
          </cell>
          <cell r="AD1295">
            <v>3.9E-2</v>
          </cell>
        </row>
        <row r="1296">
          <cell r="E1296" t="str">
            <v>KPEV 2.0sq-1Pr</v>
          </cell>
          <cell r="F1296" t="str">
            <v>ｍ</v>
          </cell>
          <cell r="H1296">
            <v>87.7</v>
          </cell>
          <cell r="J1296">
            <v>87.7</v>
          </cell>
          <cell r="L1296">
            <v>87.7</v>
          </cell>
          <cell r="N1296">
            <v>87.7</v>
          </cell>
          <cell r="P1296">
            <v>87.7</v>
          </cell>
          <cell r="R1296">
            <v>87.7</v>
          </cell>
          <cell r="T1296">
            <v>87.7</v>
          </cell>
          <cell r="V1296">
            <v>87.7</v>
          </cell>
          <cell r="X1296">
            <v>87.7</v>
          </cell>
          <cell r="Z1296">
            <v>87.7</v>
          </cell>
          <cell r="AD1296">
            <v>2.7E-2</v>
          </cell>
        </row>
        <row r="1297">
          <cell r="E1297" t="str">
            <v>KPEV 2.0sq-2Pr</v>
          </cell>
          <cell r="F1297" t="str">
            <v>ｍ</v>
          </cell>
          <cell r="H1297">
            <v>188</v>
          </cell>
          <cell r="J1297">
            <v>188</v>
          </cell>
          <cell r="L1297">
            <v>188</v>
          </cell>
          <cell r="N1297">
            <v>188</v>
          </cell>
          <cell r="P1297">
            <v>188</v>
          </cell>
          <cell r="R1297">
            <v>188</v>
          </cell>
          <cell r="T1297">
            <v>188</v>
          </cell>
          <cell r="V1297">
            <v>188</v>
          </cell>
          <cell r="X1297">
            <v>188</v>
          </cell>
          <cell r="Z1297">
            <v>188</v>
          </cell>
          <cell r="AD1297">
            <v>2.9000000000000001E-2</v>
          </cell>
        </row>
        <row r="1298">
          <cell r="E1298" t="str">
            <v>KPEV 2.0sq-5Pr</v>
          </cell>
          <cell r="F1298" t="str">
            <v>ｍ</v>
          </cell>
          <cell r="H1298">
            <v>418</v>
          </cell>
          <cell r="J1298">
            <v>418</v>
          </cell>
          <cell r="L1298">
            <v>418</v>
          </cell>
          <cell r="N1298">
            <v>418</v>
          </cell>
          <cell r="P1298">
            <v>418</v>
          </cell>
          <cell r="R1298">
            <v>418</v>
          </cell>
          <cell r="T1298">
            <v>418</v>
          </cell>
          <cell r="V1298">
            <v>418</v>
          </cell>
          <cell r="X1298">
            <v>418</v>
          </cell>
          <cell r="Z1298">
            <v>418</v>
          </cell>
          <cell r="AD1298">
            <v>3.2000000000000001E-2</v>
          </cell>
        </row>
        <row r="1299">
          <cell r="E1299" t="str">
            <v>KPEV 2.0sq-10Pr</v>
          </cell>
          <cell r="F1299" t="str">
            <v>ｍ</v>
          </cell>
          <cell r="H1299">
            <v>791</v>
          </cell>
          <cell r="J1299">
            <v>791</v>
          </cell>
          <cell r="L1299">
            <v>791</v>
          </cell>
          <cell r="N1299">
            <v>791</v>
          </cell>
          <cell r="P1299">
            <v>791</v>
          </cell>
          <cell r="R1299">
            <v>791</v>
          </cell>
          <cell r="T1299">
            <v>791</v>
          </cell>
          <cell r="V1299">
            <v>791</v>
          </cell>
          <cell r="X1299">
            <v>791</v>
          </cell>
          <cell r="Z1299">
            <v>791</v>
          </cell>
          <cell r="AD1299">
            <v>3.6999999999999998E-2</v>
          </cell>
        </row>
        <row r="1300">
          <cell r="E1300" t="str">
            <v>KPEV 2.0sq-15Pr</v>
          </cell>
          <cell r="F1300" t="str">
            <v>ｍ</v>
          </cell>
          <cell r="H1300">
            <v>1153</v>
          </cell>
          <cell r="J1300">
            <v>1153</v>
          </cell>
          <cell r="L1300">
            <v>1153</v>
          </cell>
          <cell r="N1300">
            <v>1153</v>
          </cell>
          <cell r="P1300">
            <v>1153</v>
          </cell>
          <cell r="R1300">
            <v>1153</v>
          </cell>
          <cell r="T1300">
            <v>1153</v>
          </cell>
          <cell r="V1300">
            <v>1153</v>
          </cell>
          <cell r="X1300">
            <v>1153</v>
          </cell>
          <cell r="Z1300">
            <v>1153</v>
          </cell>
          <cell r="AD1300">
            <v>0.04</v>
          </cell>
        </row>
        <row r="1301">
          <cell r="E1301" t="str">
            <v>KPEV 2.0sq-20Pr</v>
          </cell>
          <cell r="F1301" t="str">
            <v>ｍ</v>
          </cell>
          <cell r="H1301">
            <v>1531</v>
          </cell>
          <cell r="J1301">
            <v>1531</v>
          </cell>
          <cell r="L1301">
            <v>1531</v>
          </cell>
          <cell r="N1301">
            <v>1531</v>
          </cell>
          <cell r="P1301">
            <v>1531</v>
          </cell>
          <cell r="R1301">
            <v>1531</v>
          </cell>
          <cell r="T1301">
            <v>1531</v>
          </cell>
          <cell r="V1301">
            <v>1531</v>
          </cell>
          <cell r="X1301">
            <v>1531</v>
          </cell>
          <cell r="Z1301">
            <v>1531</v>
          </cell>
          <cell r="AD1301">
            <v>4.7E-2</v>
          </cell>
        </row>
        <row r="1302">
          <cell r="E1302" t="str">
            <v>KPEV-S 0.5sq-1Pr</v>
          </cell>
          <cell r="F1302" t="str">
            <v>ｍ</v>
          </cell>
          <cell r="H1302">
            <v>111</v>
          </cell>
          <cell r="J1302">
            <v>111</v>
          </cell>
          <cell r="L1302">
            <v>111</v>
          </cell>
          <cell r="N1302">
            <v>111</v>
          </cell>
          <cell r="P1302">
            <v>111</v>
          </cell>
          <cell r="R1302">
            <v>111</v>
          </cell>
          <cell r="T1302">
            <v>111</v>
          </cell>
          <cell r="V1302">
            <v>111</v>
          </cell>
          <cell r="X1302">
            <v>111</v>
          </cell>
          <cell r="Z1302">
            <v>111</v>
          </cell>
          <cell r="AD1302">
            <v>1.2999999999999999E-2</v>
          </cell>
        </row>
        <row r="1303">
          <cell r="E1303" t="str">
            <v>KPEV-S 0.5sq-2Pr</v>
          </cell>
          <cell r="F1303" t="str">
            <v>ｍ</v>
          </cell>
          <cell r="H1303">
            <v>181</v>
          </cell>
          <cell r="J1303">
            <v>181</v>
          </cell>
          <cell r="L1303">
            <v>181</v>
          </cell>
          <cell r="N1303">
            <v>181</v>
          </cell>
          <cell r="P1303">
            <v>181</v>
          </cell>
          <cell r="R1303">
            <v>181</v>
          </cell>
          <cell r="T1303">
            <v>181</v>
          </cell>
          <cell r="V1303">
            <v>181</v>
          </cell>
          <cell r="X1303">
            <v>181</v>
          </cell>
          <cell r="Z1303">
            <v>181</v>
          </cell>
          <cell r="AD1303">
            <v>1.4E-2</v>
          </cell>
        </row>
        <row r="1304">
          <cell r="E1304" t="str">
            <v>KPEV-S 0.5sq-5Pr</v>
          </cell>
          <cell r="F1304" t="str">
            <v>ｍ</v>
          </cell>
          <cell r="H1304">
            <v>312</v>
          </cell>
          <cell r="J1304">
            <v>312</v>
          </cell>
          <cell r="L1304">
            <v>312</v>
          </cell>
          <cell r="N1304">
            <v>312</v>
          </cell>
          <cell r="P1304">
            <v>312</v>
          </cell>
          <cell r="R1304">
            <v>312</v>
          </cell>
          <cell r="T1304">
            <v>312</v>
          </cell>
          <cell r="V1304">
            <v>312</v>
          </cell>
          <cell r="X1304">
            <v>312</v>
          </cell>
          <cell r="Z1304">
            <v>312</v>
          </cell>
          <cell r="AD1304">
            <v>1.4999999999999999E-2</v>
          </cell>
        </row>
        <row r="1305">
          <cell r="E1305" t="str">
            <v>KPEV-S 0.5sq-10Pr</v>
          </cell>
          <cell r="F1305" t="str">
            <v>ｍ</v>
          </cell>
          <cell r="H1305">
            <v>539</v>
          </cell>
          <cell r="J1305">
            <v>539</v>
          </cell>
          <cell r="L1305">
            <v>539</v>
          </cell>
          <cell r="N1305">
            <v>539</v>
          </cell>
          <cell r="P1305">
            <v>539</v>
          </cell>
          <cell r="R1305">
            <v>539</v>
          </cell>
          <cell r="T1305">
            <v>539</v>
          </cell>
          <cell r="V1305">
            <v>539</v>
          </cell>
          <cell r="X1305">
            <v>539</v>
          </cell>
          <cell r="Z1305">
            <v>539</v>
          </cell>
          <cell r="AD1305">
            <v>1.7000000000000001E-2</v>
          </cell>
        </row>
        <row r="1306">
          <cell r="E1306" t="str">
            <v>KPEV-S 0.5sq-15Pr</v>
          </cell>
          <cell r="F1306" t="str">
            <v>ｍ</v>
          </cell>
          <cell r="H1306">
            <v>750</v>
          </cell>
          <cell r="J1306">
            <v>750</v>
          </cell>
          <cell r="L1306">
            <v>750</v>
          </cell>
          <cell r="N1306">
            <v>750</v>
          </cell>
          <cell r="P1306">
            <v>750</v>
          </cell>
          <cell r="R1306">
            <v>750</v>
          </cell>
          <cell r="T1306">
            <v>750</v>
          </cell>
          <cell r="V1306">
            <v>750</v>
          </cell>
          <cell r="X1306">
            <v>750</v>
          </cell>
          <cell r="Z1306">
            <v>750</v>
          </cell>
          <cell r="AD1306">
            <v>1.7999999999999999E-2</v>
          </cell>
        </row>
        <row r="1307">
          <cell r="E1307" t="str">
            <v>KPEV-S 0.5sq-20Pr</v>
          </cell>
          <cell r="F1307" t="str">
            <v>ｍ</v>
          </cell>
          <cell r="H1307">
            <v>979</v>
          </cell>
          <cell r="J1307">
            <v>979</v>
          </cell>
          <cell r="L1307">
            <v>979</v>
          </cell>
          <cell r="N1307">
            <v>979</v>
          </cell>
          <cell r="P1307">
            <v>979</v>
          </cell>
          <cell r="R1307">
            <v>979</v>
          </cell>
          <cell r="T1307">
            <v>979</v>
          </cell>
          <cell r="V1307">
            <v>979</v>
          </cell>
          <cell r="X1307">
            <v>979</v>
          </cell>
          <cell r="Z1307">
            <v>979</v>
          </cell>
          <cell r="AD1307">
            <v>0.02</v>
          </cell>
        </row>
        <row r="1308">
          <cell r="E1308" t="str">
            <v>KPEV-S 0.5sq-25Pr</v>
          </cell>
          <cell r="F1308" t="str">
            <v>ｍ</v>
          </cell>
          <cell r="H1308">
            <v>1199</v>
          </cell>
          <cell r="J1308">
            <v>1199</v>
          </cell>
          <cell r="L1308">
            <v>1199</v>
          </cell>
          <cell r="N1308">
            <v>1199</v>
          </cell>
          <cell r="P1308">
            <v>1199</v>
          </cell>
          <cell r="R1308">
            <v>1199</v>
          </cell>
          <cell r="T1308">
            <v>1199</v>
          </cell>
          <cell r="V1308">
            <v>1199</v>
          </cell>
          <cell r="X1308">
            <v>1199</v>
          </cell>
          <cell r="Z1308">
            <v>1199</v>
          </cell>
          <cell r="AD1308">
            <v>2.1999999999999999E-2</v>
          </cell>
        </row>
        <row r="1309">
          <cell r="E1309" t="str">
            <v>KPEV-S 0.5sq-30Pr</v>
          </cell>
          <cell r="F1309" t="str">
            <v>ｍ</v>
          </cell>
          <cell r="H1309">
            <v>1425</v>
          </cell>
          <cell r="J1309">
            <v>1425</v>
          </cell>
          <cell r="L1309">
            <v>1425</v>
          </cell>
          <cell r="N1309">
            <v>1425</v>
          </cell>
          <cell r="P1309">
            <v>1425</v>
          </cell>
          <cell r="R1309">
            <v>1425</v>
          </cell>
          <cell r="T1309">
            <v>1425</v>
          </cell>
          <cell r="V1309">
            <v>1425</v>
          </cell>
          <cell r="X1309">
            <v>1425</v>
          </cell>
          <cell r="Z1309">
            <v>1425</v>
          </cell>
          <cell r="AD1309">
            <v>2.4E-2</v>
          </cell>
        </row>
        <row r="1310">
          <cell r="E1310" t="str">
            <v>KPEV-S 0.5sq-40Pr</v>
          </cell>
          <cell r="F1310" t="str">
            <v>ｍ</v>
          </cell>
          <cell r="H1310">
            <v>1872</v>
          </cell>
          <cell r="J1310">
            <v>1872</v>
          </cell>
          <cell r="L1310">
            <v>1872</v>
          </cell>
          <cell r="N1310">
            <v>1872</v>
          </cell>
          <cell r="P1310">
            <v>1872</v>
          </cell>
          <cell r="R1310">
            <v>1872</v>
          </cell>
          <cell r="T1310">
            <v>1872</v>
          </cell>
          <cell r="V1310">
            <v>1872</v>
          </cell>
          <cell r="X1310">
            <v>1872</v>
          </cell>
          <cell r="Z1310">
            <v>1872</v>
          </cell>
          <cell r="AD1310">
            <v>2.9000000000000001E-2</v>
          </cell>
        </row>
        <row r="1311">
          <cell r="E1311" t="str">
            <v>KPEV-S 0.5sq-50Pr</v>
          </cell>
          <cell r="F1311" t="str">
            <v>ｍ</v>
          </cell>
          <cell r="H1311">
            <v>2282</v>
          </cell>
          <cell r="J1311">
            <v>2282</v>
          </cell>
          <cell r="L1311">
            <v>2282</v>
          </cell>
          <cell r="N1311">
            <v>2282</v>
          </cell>
          <cell r="P1311">
            <v>2282</v>
          </cell>
          <cell r="R1311">
            <v>2282</v>
          </cell>
          <cell r="T1311">
            <v>2282</v>
          </cell>
          <cell r="V1311">
            <v>2282</v>
          </cell>
          <cell r="X1311">
            <v>2282</v>
          </cell>
          <cell r="Z1311">
            <v>2282</v>
          </cell>
          <cell r="AD1311">
            <v>3.9E-2</v>
          </cell>
        </row>
        <row r="1312">
          <cell r="E1312" t="str">
            <v>KPEV-S 0.5sq-60Pr</v>
          </cell>
          <cell r="F1312" t="str">
            <v>ｍ</v>
          </cell>
          <cell r="H1312">
            <v>2707</v>
          </cell>
          <cell r="J1312">
            <v>2707</v>
          </cell>
          <cell r="L1312">
            <v>2707</v>
          </cell>
          <cell r="N1312">
            <v>2707</v>
          </cell>
          <cell r="P1312">
            <v>2707</v>
          </cell>
          <cell r="R1312">
            <v>2707</v>
          </cell>
          <cell r="T1312">
            <v>2707</v>
          </cell>
          <cell r="V1312">
            <v>2707</v>
          </cell>
          <cell r="X1312">
            <v>2707</v>
          </cell>
          <cell r="Z1312">
            <v>2707</v>
          </cell>
          <cell r="AD1312">
            <v>5.0999999999999997E-2</v>
          </cell>
        </row>
        <row r="1313">
          <cell r="E1313" t="str">
            <v>KPEV-S 0.5sq-70Pr</v>
          </cell>
          <cell r="F1313" t="str">
            <v>ｍ</v>
          </cell>
          <cell r="H1313">
            <v>3132</v>
          </cell>
          <cell r="J1313">
            <v>3132</v>
          </cell>
          <cell r="L1313">
            <v>3132</v>
          </cell>
          <cell r="N1313">
            <v>3132</v>
          </cell>
          <cell r="P1313">
            <v>3132</v>
          </cell>
          <cell r="R1313">
            <v>3132</v>
          </cell>
          <cell r="T1313">
            <v>3132</v>
          </cell>
          <cell r="V1313">
            <v>3132</v>
          </cell>
          <cell r="X1313">
            <v>3132</v>
          </cell>
          <cell r="Z1313">
            <v>3132</v>
          </cell>
          <cell r="AD1313">
            <v>6.4000000000000001E-2</v>
          </cell>
        </row>
        <row r="1314">
          <cell r="E1314" t="str">
            <v>KPEV-S 0.5sq-80Pr</v>
          </cell>
          <cell r="F1314" t="str">
            <v>ｍ</v>
          </cell>
          <cell r="H1314">
            <v>3543</v>
          </cell>
          <cell r="J1314">
            <v>3543</v>
          </cell>
          <cell r="L1314">
            <v>3543</v>
          </cell>
          <cell r="N1314">
            <v>3543</v>
          </cell>
          <cell r="P1314">
            <v>3543</v>
          </cell>
          <cell r="R1314">
            <v>3543</v>
          </cell>
          <cell r="T1314">
            <v>3543</v>
          </cell>
          <cell r="V1314">
            <v>3543</v>
          </cell>
          <cell r="X1314">
            <v>3543</v>
          </cell>
          <cell r="Z1314">
            <v>3543</v>
          </cell>
          <cell r="AD1314">
            <v>8.3000000000000004E-2</v>
          </cell>
        </row>
        <row r="1315">
          <cell r="E1315" t="str">
            <v>KPEV-S 0.5sq-100Pr</v>
          </cell>
          <cell r="F1315" t="str">
            <v>ｍ</v>
          </cell>
          <cell r="H1315">
            <v>4363</v>
          </cell>
          <cell r="J1315">
            <v>4363</v>
          </cell>
          <cell r="L1315">
            <v>4363</v>
          </cell>
          <cell r="N1315">
            <v>4363</v>
          </cell>
          <cell r="P1315">
            <v>4363</v>
          </cell>
          <cell r="R1315">
            <v>4363</v>
          </cell>
          <cell r="T1315">
            <v>4363</v>
          </cell>
          <cell r="V1315">
            <v>4363</v>
          </cell>
          <cell r="X1315">
            <v>4363</v>
          </cell>
          <cell r="Z1315">
            <v>4363</v>
          </cell>
          <cell r="AD1315">
            <v>9.5000000000000001E-2</v>
          </cell>
        </row>
        <row r="1316">
          <cell r="E1316" t="str">
            <v>KPEV-S 0.75sq-1Pr</v>
          </cell>
          <cell r="F1316" t="str">
            <v>ｍ</v>
          </cell>
          <cell r="H1316">
            <v>114</v>
          </cell>
          <cell r="J1316">
            <v>114</v>
          </cell>
          <cell r="L1316">
            <v>114</v>
          </cell>
          <cell r="N1316">
            <v>114</v>
          </cell>
          <cell r="P1316">
            <v>114</v>
          </cell>
          <cell r="R1316">
            <v>114</v>
          </cell>
          <cell r="T1316">
            <v>114</v>
          </cell>
          <cell r="V1316">
            <v>114</v>
          </cell>
          <cell r="X1316">
            <v>114</v>
          </cell>
          <cell r="Z1316">
            <v>114</v>
          </cell>
          <cell r="AD1316">
            <v>2.1000000000000001E-2</v>
          </cell>
        </row>
        <row r="1317">
          <cell r="E1317" t="str">
            <v>KPEV-S 0.75sq-2Pr</v>
          </cell>
          <cell r="F1317" t="str">
            <v>ｍ</v>
          </cell>
          <cell r="H1317">
            <v>192</v>
          </cell>
          <cell r="J1317">
            <v>192</v>
          </cell>
          <cell r="L1317">
            <v>192</v>
          </cell>
          <cell r="N1317">
            <v>192</v>
          </cell>
          <cell r="P1317">
            <v>192</v>
          </cell>
          <cell r="R1317">
            <v>192</v>
          </cell>
          <cell r="T1317">
            <v>192</v>
          </cell>
          <cell r="V1317">
            <v>192</v>
          </cell>
          <cell r="X1317">
            <v>192</v>
          </cell>
          <cell r="Z1317">
            <v>192</v>
          </cell>
          <cell r="AD1317">
            <v>2.3E-2</v>
          </cell>
        </row>
        <row r="1318">
          <cell r="E1318" t="str">
            <v>KPEV-S 0.75sq-5Pr</v>
          </cell>
          <cell r="F1318" t="str">
            <v>ｍ</v>
          </cell>
          <cell r="H1318">
            <v>325</v>
          </cell>
          <cell r="J1318">
            <v>325</v>
          </cell>
          <cell r="L1318">
            <v>325</v>
          </cell>
          <cell r="N1318">
            <v>325</v>
          </cell>
          <cell r="P1318">
            <v>325</v>
          </cell>
          <cell r="R1318">
            <v>325</v>
          </cell>
          <cell r="T1318">
            <v>325</v>
          </cell>
          <cell r="V1318">
            <v>325</v>
          </cell>
          <cell r="X1318">
            <v>325</v>
          </cell>
          <cell r="Z1318">
            <v>325</v>
          </cell>
          <cell r="AD1318">
            <v>2.5000000000000001E-2</v>
          </cell>
        </row>
        <row r="1319">
          <cell r="E1319" t="str">
            <v>KPEV-S 0.75sq-10Pr</v>
          </cell>
          <cell r="F1319" t="str">
            <v>ｍ</v>
          </cell>
          <cell r="H1319">
            <v>562</v>
          </cell>
          <cell r="J1319">
            <v>562</v>
          </cell>
          <cell r="L1319">
            <v>562</v>
          </cell>
          <cell r="N1319">
            <v>562</v>
          </cell>
          <cell r="P1319">
            <v>562</v>
          </cell>
          <cell r="R1319">
            <v>562</v>
          </cell>
          <cell r="T1319">
            <v>562</v>
          </cell>
          <cell r="V1319">
            <v>562</v>
          </cell>
          <cell r="X1319">
            <v>562</v>
          </cell>
          <cell r="Z1319">
            <v>562</v>
          </cell>
          <cell r="AD1319">
            <v>2.7E-2</v>
          </cell>
        </row>
        <row r="1320">
          <cell r="E1320" t="str">
            <v>KPEV-S 0.75sq-15Pr</v>
          </cell>
          <cell r="F1320" t="str">
            <v>ｍ</v>
          </cell>
          <cell r="H1320">
            <v>795</v>
          </cell>
          <cell r="J1320">
            <v>795</v>
          </cell>
          <cell r="L1320">
            <v>795</v>
          </cell>
          <cell r="N1320">
            <v>795</v>
          </cell>
          <cell r="P1320">
            <v>795</v>
          </cell>
          <cell r="R1320">
            <v>795</v>
          </cell>
          <cell r="T1320">
            <v>795</v>
          </cell>
          <cell r="V1320">
            <v>795</v>
          </cell>
          <cell r="X1320">
            <v>795</v>
          </cell>
          <cell r="Z1320">
            <v>795</v>
          </cell>
          <cell r="AD1320">
            <v>2.9000000000000001E-2</v>
          </cell>
        </row>
        <row r="1321">
          <cell r="E1321" t="str">
            <v>KPEV-S 0.75sq-20Pr</v>
          </cell>
          <cell r="F1321" t="str">
            <v>ｍ</v>
          </cell>
          <cell r="H1321">
            <v>1024</v>
          </cell>
          <cell r="J1321">
            <v>1024</v>
          </cell>
          <cell r="L1321">
            <v>1024</v>
          </cell>
          <cell r="N1321">
            <v>1024</v>
          </cell>
          <cell r="P1321">
            <v>1024</v>
          </cell>
          <cell r="R1321">
            <v>1024</v>
          </cell>
          <cell r="T1321">
            <v>1024</v>
          </cell>
          <cell r="V1321">
            <v>1024</v>
          </cell>
          <cell r="X1321">
            <v>1024</v>
          </cell>
          <cell r="Z1321">
            <v>1024</v>
          </cell>
          <cell r="AD1321">
            <v>3.1E-2</v>
          </cell>
        </row>
        <row r="1322">
          <cell r="E1322" t="str">
            <v>KPEV-S 0.75sq-25Pr</v>
          </cell>
          <cell r="F1322" t="str">
            <v>ｍ</v>
          </cell>
          <cell r="H1322">
            <v>1260</v>
          </cell>
          <cell r="J1322">
            <v>1260</v>
          </cell>
          <cell r="L1322">
            <v>1260</v>
          </cell>
          <cell r="N1322">
            <v>1260</v>
          </cell>
          <cell r="P1322">
            <v>1260</v>
          </cell>
          <cell r="R1322">
            <v>1260</v>
          </cell>
          <cell r="T1322">
            <v>1260</v>
          </cell>
          <cell r="V1322">
            <v>1260</v>
          </cell>
          <cell r="X1322">
            <v>1260</v>
          </cell>
          <cell r="Z1322">
            <v>1260</v>
          </cell>
          <cell r="AD1322">
            <v>3.4000000000000002E-2</v>
          </cell>
        </row>
        <row r="1323">
          <cell r="E1323" t="str">
            <v>KPEV-S 0.75sq-30Pr</v>
          </cell>
          <cell r="F1323" t="str">
            <v>ｍ</v>
          </cell>
          <cell r="H1323">
            <v>1496</v>
          </cell>
          <cell r="J1323">
            <v>1496</v>
          </cell>
          <cell r="L1323">
            <v>1496</v>
          </cell>
          <cell r="N1323">
            <v>1496</v>
          </cell>
          <cell r="P1323">
            <v>1496</v>
          </cell>
          <cell r="R1323">
            <v>1496</v>
          </cell>
          <cell r="T1323">
            <v>1496</v>
          </cell>
          <cell r="V1323">
            <v>1496</v>
          </cell>
          <cell r="X1323">
            <v>1496</v>
          </cell>
          <cell r="Z1323">
            <v>1496</v>
          </cell>
          <cell r="AD1323">
            <v>3.9E-2</v>
          </cell>
        </row>
        <row r="1324">
          <cell r="E1324" t="str">
            <v>KPEV-S 0.75sq-40Pr</v>
          </cell>
          <cell r="F1324" t="str">
            <v>ｍ</v>
          </cell>
          <cell r="H1324">
            <v>1968</v>
          </cell>
          <cell r="J1324">
            <v>1968</v>
          </cell>
          <cell r="L1324">
            <v>1968</v>
          </cell>
          <cell r="N1324">
            <v>1968</v>
          </cell>
          <cell r="P1324">
            <v>1968</v>
          </cell>
          <cell r="R1324">
            <v>1968</v>
          </cell>
          <cell r="T1324">
            <v>1968</v>
          </cell>
          <cell r="V1324">
            <v>1968</v>
          </cell>
          <cell r="X1324">
            <v>1968</v>
          </cell>
          <cell r="Z1324">
            <v>1968</v>
          </cell>
          <cell r="AD1324">
            <v>4.5999999999999999E-2</v>
          </cell>
        </row>
        <row r="1325">
          <cell r="E1325" t="str">
            <v>KPEV-S 0.75sq-50Pr</v>
          </cell>
          <cell r="F1325" t="str">
            <v>ｍ</v>
          </cell>
          <cell r="H1325">
            <v>2412</v>
          </cell>
          <cell r="J1325">
            <v>2412</v>
          </cell>
          <cell r="L1325">
            <v>2412</v>
          </cell>
          <cell r="N1325">
            <v>2412</v>
          </cell>
          <cell r="P1325">
            <v>2412</v>
          </cell>
          <cell r="R1325">
            <v>2412</v>
          </cell>
          <cell r="T1325">
            <v>2412</v>
          </cell>
          <cell r="V1325">
            <v>2412</v>
          </cell>
          <cell r="X1325">
            <v>2412</v>
          </cell>
          <cell r="Z1325">
            <v>2412</v>
          </cell>
          <cell r="AD1325">
            <v>6.2E-2</v>
          </cell>
        </row>
        <row r="1326">
          <cell r="E1326" t="str">
            <v>KPEV-S 0.75sq-60Pr</v>
          </cell>
          <cell r="F1326" t="str">
            <v>ｍ</v>
          </cell>
          <cell r="H1326">
            <v>2855</v>
          </cell>
          <cell r="J1326">
            <v>2855</v>
          </cell>
          <cell r="L1326">
            <v>2855</v>
          </cell>
          <cell r="N1326">
            <v>2855</v>
          </cell>
          <cell r="P1326">
            <v>2855</v>
          </cell>
          <cell r="R1326">
            <v>2855</v>
          </cell>
          <cell r="T1326">
            <v>2855</v>
          </cell>
          <cell r="V1326">
            <v>2855</v>
          </cell>
          <cell r="X1326">
            <v>2855</v>
          </cell>
          <cell r="Z1326">
            <v>2855</v>
          </cell>
          <cell r="AD1326">
            <v>8.2000000000000003E-2</v>
          </cell>
        </row>
        <row r="1327">
          <cell r="E1327" t="str">
            <v>KPEV-S 0.75sq-70Pr</v>
          </cell>
          <cell r="F1327" t="str">
            <v>ｍ</v>
          </cell>
          <cell r="H1327">
            <v>3291</v>
          </cell>
          <cell r="J1327">
            <v>3291</v>
          </cell>
          <cell r="L1327">
            <v>3291</v>
          </cell>
          <cell r="N1327">
            <v>3291</v>
          </cell>
          <cell r="P1327">
            <v>3291</v>
          </cell>
          <cell r="R1327">
            <v>3291</v>
          </cell>
          <cell r="T1327">
            <v>3291</v>
          </cell>
          <cell r="V1327">
            <v>3291</v>
          </cell>
          <cell r="X1327">
            <v>3291</v>
          </cell>
          <cell r="Z1327">
            <v>3291</v>
          </cell>
          <cell r="AD1327">
            <v>0.10299999999999999</v>
          </cell>
        </row>
        <row r="1328">
          <cell r="E1328" t="str">
            <v>KPEV-S 0.75sq-80Pr</v>
          </cell>
          <cell r="F1328" t="str">
            <v>ｍ</v>
          </cell>
          <cell r="H1328">
            <v>3735</v>
          </cell>
          <cell r="J1328">
            <v>3735</v>
          </cell>
          <cell r="L1328">
            <v>3735</v>
          </cell>
          <cell r="N1328">
            <v>3735</v>
          </cell>
          <cell r="P1328">
            <v>3735</v>
          </cell>
          <cell r="R1328">
            <v>3735</v>
          </cell>
          <cell r="T1328">
            <v>3735</v>
          </cell>
          <cell r="V1328">
            <v>3735</v>
          </cell>
          <cell r="X1328">
            <v>3735</v>
          </cell>
          <cell r="Z1328">
            <v>3735</v>
          </cell>
          <cell r="AD1328">
            <v>0.13300000000000001</v>
          </cell>
        </row>
        <row r="1329">
          <cell r="E1329" t="str">
            <v>KPEV-S 0.75sq-100Pr</v>
          </cell>
          <cell r="F1329" t="str">
            <v>ｍ</v>
          </cell>
          <cell r="H1329">
            <v>4629</v>
          </cell>
          <cell r="J1329">
            <v>4629</v>
          </cell>
          <cell r="L1329">
            <v>4629</v>
          </cell>
          <cell r="N1329">
            <v>4629</v>
          </cell>
          <cell r="P1329">
            <v>4629</v>
          </cell>
          <cell r="R1329">
            <v>4629</v>
          </cell>
          <cell r="T1329">
            <v>4629</v>
          </cell>
          <cell r="V1329">
            <v>4629</v>
          </cell>
          <cell r="X1329">
            <v>4629</v>
          </cell>
          <cell r="Z1329">
            <v>4629</v>
          </cell>
          <cell r="AD1329">
            <v>0.151</v>
          </cell>
        </row>
        <row r="1330">
          <cell r="E1330" t="str">
            <v>KPEV-S 1.25sq-1Pr</v>
          </cell>
          <cell r="F1330" t="str">
            <v>ｍ</v>
          </cell>
          <cell r="H1330">
            <v>127</v>
          </cell>
          <cell r="J1330">
            <v>127</v>
          </cell>
          <cell r="L1330">
            <v>127</v>
          </cell>
          <cell r="N1330">
            <v>127</v>
          </cell>
          <cell r="P1330">
            <v>127</v>
          </cell>
          <cell r="R1330">
            <v>127</v>
          </cell>
          <cell r="T1330">
            <v>127</v>
          </cell>
          <cell r="V1330">
            <v>127</v>
          </cell>
          <cell r="X1330">
            <v>127</v>
          </cell>
          <cell r="Z1330">
            <v>127</v>
          </cell>
          <cell r="AD1330">
            <v>2.1000000000000001E-2</v>
          </cell>
        </row>
        <row r="1331">
          <cell r="E1331" t="str">
            <v>KPEV-S 1.25sq-2Pr</v>
          </cell>
          <cell r="F1331" t="str">
            <v>ｍ</v>
          </cell>
          <cell r="H1331">
            <v>232</v>
          </cell>
          <cell r="J1331">
            <v>232</v>
          </cell>
          <cell r="L1331">
            <v>232</v>
          </cell>
          <cell r="N1331">
            <v>232</v>
          </cell>
          <cell r="P1331">
            <v>232</v>
          </cell>
          <cell r="R1331">
            <v>232</v>
          </cell>
          <cell r="T1331">
            <v>232</v>
          </cell>
          <cell r="V1331">
            <v>232</v>
          </cell>
          <cell r="X1331">
            <v>232</v>
          </cell>
          <cell r="Z1331">
            <v>232</v>
          </cell>
          <cell r="AD1331">
            <v>2.3E-2</v>
          </cell>
        </row>
        <row r="1332">
          <cell r="E1332" t="str">
            <v>KPEV-S 1.25sq-5Pr</v>
          </cell>
          <cell r="F1332" t="str">
            <v>ｍ</v>
          </cell>
          <cell r="H1332">
            <v>408</v>
          </cell>
          <cell r="J1332">
            <v>408</v>
          </cell>
          <cell r="L1332">
            <v>408</v>
          </cell>
          <cell r="N1332">
            <v>408</v>
          </cell>
          <cell r="P1332">
            <v>408</v>
          </cell>
          <cell r="R1332">
            <v>408</v>
          </cell>
          <cell r="T1332">
            <v>408</v>
          </cell>
          <cell r="V1332">
            <v>408</v>
          </cell>
          <cell r="X1332">
            <v>408</v>
          </cell>
          <cell r="Z1332">
            <v>408</v>
          </cell>
          <cell r="AD1332">
            <v>2.7E-2</v>
          </cell>
        </row>
        <row r="1333">
          <cell r="E1333" t="str">
            <v>KPEV-S 1.25sq-10Pr</v>
          </cell>
          <cell r="F1333" t="str">
            <v>ｍ</v>
          </cell>
          <cell r="H1333">
            <v>701</v>
          </cell>
          <cell r="J1333">
            <v>701</v>
          </cell>
          <cell r="L1333">
            <v>701</v>
          </cell>
          <cell r="N1333">
            <v>701</v>
          </cell>
          <cell r="P1333">
            <v>701</v>
          </cell>
          <cell r="R1333">
            <v>701</v>
          </cell>
          <cell r="T1333">
            <v>701</v>
          </cell>
          <cell r="V1333">
            <v>701</v>
          </cell>
          <cell r="X1333">
            <v>701</v>
          </cell>
          <cell r="Z1333">
            <v>701</v>
          </cell>
          <cell r="AD1333">
            <v>3.1E-2</v>
          </cell>
        </row>
        <row r="1334">
          <cell r="E1334" t="str">
            <v>KPEV-S 1.25sq-15Pr</v>
          </cell>
          <cell r="F1334" t="str">
            <v>ｍ</v>
          </cell>
          <cell r="H1334">
            <v>979</v>
          </cell>
          <cell r="J1334">
            <v>979</v>
          </cell>
          <cell r="L1334">
            <v>979</v>
          </cell>
          <cell r="N1334">
            <v>979</v>
          </cell>
          <cell r="P1334">
            <v>979</v>
          </cell>
          <cell r="R1334">
            <v>979</v>
          </cell>
          <cell r="T1334">
            <v>979</v>
          </cell>
          <cell r="V1334">
            <v>979</v>
          </cell>
          <cell r="X1334">
            <v>979</v>
          </cell>
          <cell r="Z1334">
            <v>979</v>
          </cell>
          <cell r="AD1334">
            <v>3.4000000000000002E-2</v>
          </cell>
        </row>
        <row r="1335">
          <cell r="E1335" t="str">
            <v>KPEV-S 1.25sq-20Pr</v>
          </cell>
          <cell r="F1335" t="str">
            <v>ｍ</v>
          </cell>
          <cell r="H1335">
            <v>1259</v>
          </cell>
          <cell r="J1335">
            <v>1259</v>
          </cell>
          <cell r="L1335">
            <v>1259</v>
          </cell>
          <cell r="N1335">
            <v>1259</v>
          </cell>
          <cell r="P1335">
            <v>1259</v>
          </cell>
          <cell r="R1335">
            <v>1259</v>
          </cell>
          <cell r="T1335">
            <v>1259</v>
          </cell>
          <cell r="V1335">
            <v>1259</v>
          </cell>
          <cell r="X1335">
            <v>1259</v>
          </cell>
          <cell r="Z1335">
            <v>1259</v>
          </cell>
          <cell r="AD1335">
            <v>3.9E-2</v>
          </cell>
        </row>
        <row r="1336">
          <cell r="E1336" t="str">
            <v>KPEV-S 2.0sq-1Pr</v>
          </cell>
          <cell r="F1336" t="str">
            <v>ｍ</v>
          </cell>
          <cell r="H1336">
            <v>153</v>
          </cell>
          <cell r="J1336">
            <v>153</v>
          </cell>
          <cell r="L1336">
            <v>153</v>
          </cell>
          <cell r="N1336">
            <v>153</v>
          </cell>
          <cell r="P1336">
            <v>153</v>
          </cell>
          <cell r="R1336">
            <v>153</v>
          </cell>
          <cell r="T1336">
            <v>153</v>
          </cell>
          <cell r="V1336">
            <v>153</v>
          </cell>
          <cell r="X1336">
            <v>153</v>
          </cell>
          <cell r="Z1336">
            <v>153</v>
          </cell>
          <cell r="AD1336">
            <v>2.7E-2</v>
          </cell>
        </row>
        <row r="1337">
          <cell r="E1337" t="str">
            <v>KPEV-S 2.0sq-2Pr</v>
          </cell>
          <cell r="F1337" t="str">
            <v>ｍ</v>
          </cell>
          <cell r="H1337">
            <v>271</v>
          </cell>
          <cell r="J1337">
            <v>271</v>
          </cell>
          <cell r="L1337">
            <v>271</v>
          </cell>
          <cell r="N1337">
            <v>271</v>
          </cell>
          <cell r="P1337">
            <v>271</v>
          </cell>
          <cell r="R1337">
            <v>271</v>
          </cell>
          <cell r="T1337">
            <v>271</v>
          </cell>
          <cell r="V1337">
            <v>271</v>
          </cell>
          <cell r="X1337">
            <v>271</v>
          </cell>
          <cell r="Z1337">
            <v>271</v>
          </cell>
          <cell r="AD1337">
            <v>2.9000000000000001E-2</v>
          </cell>
        </row>
        <row r="1338">
          <cell r="E1338" t="str">
            <v>KPEV-S 2.0sq-5Pr</v>
          </cell>
          <cell r="F1338" t="str">
            <v>ｍ</v>
          </cell>
          <cell r="H1338">
            <v>523</v>
          </cell>
          <cell r="J1338">
            <v>523</v>
          </cell>
          <cell r="L1338">
            <v>523</v>
          </cell>
          <cell r="N1338">
            <v>523</v>
          </cell>
          <cell r="P1338">
            <v>523</v>
          </cell>
          <cell r="R1338">
            <v>523</v>
          </cell>
          <cell r="T1338">
            <v>523</v>
          </cell>
          <cell r="V1338">
            <v>523</v>
          </cell>
          <cell r="X1338">
            <v>523</v>
          </cell>
          <cell r="Z1338">
            <v>523</v>
          </cell>
          <cell r="AD1338">
            <v>3.2000000000000001E-2</v>
          </cell>
        </row>
        <row r="1339">
          <cell r="E1339" t="str">
            <v>KPEV-S 2.0sq-10Pr</v>
          </cell>
          <cell r="F1339" t="str">
            <v>ｍ</v>
          </cell>
          <cell r="H1339">
            <v>933</v>
          </cell>
          <cell r="J1339">
            <v>933</v>
          </cell>
          <cell r="L1339">
            <v>933</v>
          </cell>
          <cell r="N1339">
            <v>933</v>
          </cell>
          <cell r="P1339">
            <v>933</v>
          </cell>
          <cell r="R1339">
            <v>933</v>
          </cell>
          <cell r="T1339">
            <v>933</v>
          </cell>
          <cell r="V1339">
            <v>933</v>
          </cell>
          <cell r="X1339">
            <v>933</v>
          </cell>
          <cell r="Z1339">
            <v>933</v>
          </cell>
          <cell r="AD1339">
            <v>3.6999999999999998E-2</v>
          </cell>
        </row>
        <row r="1340">
          <cell r="E1340" t="str">
            <v>KPEV-S 2.0sq-15Pr</v>
          </cell>
          <cell r="F1340" t="str">
            <v>ｍ</v>
          </cell>
          <cell r="H1340">
            <v>1316</v>
          </cell>
          <cell r="J1340">
            <v>1316</v>
          </cell>
          <cell r="L1340">
            <v>1316</v>
          </cell>
          <cell r="N1340">
            <v>1316</v>
          </cell>
          <cell r="P1340">
            <v>1316</v>
          </cell>
          <cell r="R1340">
            <v>1316</v>
          </cell>
          <cell r="T1340">
            <v>1316</v>
          </cell>
          <cell r="V1340">
            <v>1316</v>
          </cell>
          <cell r="X1340">
            <v>1316</v>
          </cell>
          <cell r="Z1340">
            <v>1316</v>
          </cell>
          <cell r="AD1340">
            <v>0.04</v>
          </cell>
        </row>
        <row r="1341">
          <cell r="E1341" t="str">
            <v>KPEV-S 2.0sq-20Pr</v>
          </cell>
          <cell r="F1341" t="str">
            <v>ｍ</v>
          </cell>
          <cell r="H1341">
            <v>1729</v>
          </cell>
          <cell r="J1341">
            <v>1729</v>
          </cell>
          <cell r="L1341">
            <v>1729</v>
          </cell>
          <cell r="N1341">
            <v>1729</v>
          </cell>
          <cell r="P1341">
            <v>1729</v>
          </cell>
          <cell r="R1341">
            <v>1729</v>
          </cell>
          <cell r="T1341">
            <v>1729</v>
          </cell>
          <cell r="V1341">
            <v>1729</v>
          </cell>
          <cell r="X1341">
            <v>1729</v>
          </cell>
          <cell r="Z1341">
            <v>1729</v>
          </cell>
          <cell r="AD1341">
            <v>4.7E-2</v>
          </cell>
        </row>
        <row r="1342">
          <cell r="E1342" t="str">
            <v>SWVP 0.5-6C</v>
          </cell>
          <cell r="F1342" t="str">
            <v>ｍ</v>
          </cell>
          <cell r="H1342">
            <v>73.3</v>
          </cell>
          <cell r="J1342">
            <v>73.3</v>
          </cell>
          <cell r="L1342">
            <v>73.3</v>
          </cell>
          <cell r="N1342">
            <v>73.3</v>
          </cell>
          <cell r="P1342">
            <v>73.3</v>
          </cell>
          <cell r="R1342">
            <v>73.3</v>
          </cell>
          <cell r="T1342">
            <v>73.3</v>
          </cell>
          <cell r="V1342">
            <v>73.3</v>
          </cell>
          <cell r="X1342">
            <v>73.3</v>
          </cell>
          <cell r="Z1342">
            <v>73.3</v>
          </cell>
          <cell r="AD1342">
            <v>1.4999999999999999E-2</v>
          </cell>
        </row>
        <row r="1343">
          <cell r="E1343" t="str">
            <v>SWVP 0.5-12C</v>
          </cell>
          <cell r="F1343" t="str">
            <v>ｍ</v>
          </cell>
          <cell r="H1343">
            <v>100</v>
          </cell>
          <cell r="J1343">
            <v>100</v>
          </cell>
          <cell r="L1343">
            <v>100</v>
          </cell>
          <cell r="N1343">
            <v>100</v>
          </cell>
          <cell r="P1343">
            <v>100</v>
          </cell>
          <cell r="R1343">
            <v>100</v>
          </cell>
          <cell r="T1343">
            <v>100</v>
          </cell>
          <cell r="V1343">
            <v>100</v>
          </cell>
          <cell r="X1343">
            <v>100</v>
          </cell>
          <cell r="Z1343">
            <v>100</v>
          </cell>
          <cell r="AD1343">
            <v>1.7000000000000001E-2</v>
          </cell>
        </row>
        <row r="1344">
          <cell r="E1344" t="str">
            <v>SWVP 0.5-22C</v>
          </cell>
          <cell r="F1344" t="str">
            <v>ｍ</v>
          </cell>
          <cell r="H1344">
            <v>149</v>
          </cell>
          <cell r="J1344">
            <v>149</v>
          </cell>
          <cell r="L1344">
            <v>149</v>
          </cell>
          <cell r="N1344">
            <v>149</v>
          </cell>
          <cell r="P1344">
            <v>149</v>
          </cell>
          <cell r="R1344">
            <v>149</v>
          </cell>
          <cell r="T1344">
            <v>149</v>
          </cell>
          <cell r="V1344">
            <v>149</v>
          </cell>
          <cell r="X1344">
            <v>149</v>
          </cell>
          <cell r="Z1344">
            <v>149</v>
          </cell>
          <cell r="AD1344">
            <v>0.02</v>
          </cell>
        </row>
        <row r="1345">
          <cell r="E1345" t="str">
            <v>SWVP 0.5-24C</v>
          </cell>
          <cell r="F1345" t="str">
            <v>ｍ</v>
          </cell>
          <cell r="H1345">
            <v>153</v>
          </cell>
          <cell r="J1345">
            <v>153</v>
          </cell>
          <cell r="L1345">
            <v>153</v>
          </cell>
          <cell r="N1345">
            <v>153</v>
          </cell>
          <cell r="P1345">
            <v>153</v>
          </cell>
          <cell r="R1345">
            <v>153</v>
          </cell>
          <cell r="T1345">
            <v>153</v>
          </cell>
          <cell r="V1345">
            <v>153</v>
          </cell>
          <cell r="X1345">
            <v>153</v>
          </cell>
          <cell r="Z1345">
            <v>153</v>
          </cell>
          <cell r="AD1345">
            <v>2.1000000000000001E-2</v>
          </cell>
        </row>
        <row r="1346">
          <cell r="E1346" t="str">
            <v>SWVP 0.5-33C</v>
          </cell>
          <cell r="F1346" t="str">
            <v>ｍ</v>
          </cell>
          <cell r="H1346">
            <v>190</v>
          </cell>
          <cell r="J1346">
            <v>190</v>
          </cell>
          <cell r="L1346">
            <v>190</v>
          </cell>
          <cell r="N1346">
            <v>190</v>
          </cell>
          <cell r="P1346">
            <v>190</v>
          </cell>
          <cell r="R1346">
            <v>190</v>
          </cell>
          <cell r="T1346">
            <v>190</v>
          </cell>
          <cell r="V1346">
            <v>190</v>
          </cell>
          <cell r="X1346">
            <v>190</v>
          </cell>
          <cell r="Z1346">
            <v>190</v>
          </cell>
          <cell r="AD1346">
            <v>2.1999999999999999E-2</v>
          </cell>
        </row>
        <row r="1347">
          <cell r="E1347" t="str">
            <v>SWVP 0.5-40C</v>
          </cell>
          <cell r="F1347" t="str">
            <v>ｍ</v>
          </cell>
          <cell r="H1347">
            <v>225</v>
          </cell>
          <cell r="J1347">
            <v>225</v>
          </cell>
          <cell r="L1347">
            <v>225</v>
          </cell>
          <cell r="N1347">
            <v>225</v>
          </cell>
          <cell r="P1347">
            <v>225</v>
          </cell>
          <cell r="R1347">
            <v>225</v>
          </cell>
          <cell r="T1347">
            <v>225</v>
          </cell>
          <cell r="V1347">
            <v>225</v>
          </cell>
          <cell r="X1347">
            <v>225</v>
          </cell>
          <cell r="Z1347">
            <v>225</v>
          </cell>
          <cell r="AD1347">
            <v>2.4E-2</v>
          </cell>
        </row>
        <row r="1348">
          <cell r="E1348" t="str">
            <v>SWVP 0.5-48C</v>
          </cell>
          <cell r="F1348" t="str">
            <v>ｍ</v>
          </cell>
          <cell r="H1348">
            <v>251</v>
          </cell>
          <cell r="J1348">
            <v>251</v>
          </cell>
          <cell r="L1348">
            <v>251</v>
          </cell>
          <cell r="N1348">
            <v>251</v>
          </cell>
          <cell r="P1348">
            <v>251</v>
          </cell>
          <cell r="R1348">
            <v>251</v>
          </cell>
          <cell r="T1348">
            <v>251</v>
          </cell>
          <cell r="V1348">
            <v>251</v>
          </cell>
          <cell r="X1348">
            <v>251</v>
          </cell>
          <cell r="Z1348">
            <v>251</v>
          </cell>
          <cell r="AD1348">
            <v>2.5999999999999999E-2</v>
          </cell>
        </row>
        <row r="1349">
          <cell r="E1349" t="str">
            <v>SWVP 0.5-60C</v>
          </cell>
          <cell r="F1349" t="str">
            <v>ｍ</v>
          </cell>
          <cell r="H1349">
            <v>300</v>
          </cell>
          <cell r="J1349">
            <v>300</v>
          </cell>
          <cell r="L1349">
            <v>300</v>
          </cell>
          <cell r="N1349">
            <v>300</v>
          </cell>
          <cell r="P1349">
            <v>300</v>
          </cell>
          <cell r="R1349">
            <v>300</v>
          </cell>
          <cell r="T1349">
            <v>300</v>
          </cell>
          <cell r="V1349">
            <v>300</v>
          </cell>
          <cell r="X1349">
            <v>300</v>
          </cell>
          <cell r="Z1349">
            <v>300</v>
          </cell>
          <cell r="AD1349">
            <v>2.9000000000000001E-2</v>
          </cell>
        </row>
        <row r="1350">
          <cell r="E1350" t="str">
            <v>SWVP 0.5-75C</v>
          </cell>
          <cell r="F1350" t="str">
            <v>ｍ</v>
          </cell>
          <cell r="H1350">
            <v>364</v>
          </cell>
          <cell r="J1350">
            <v>364</v>
          </cell>
          <cell r="L1350">
            <v>364</v>
          </cell>
          <cell r="N1350">
            <v>364</v>
          </cell>
          <cell r="P1350">
            <v>364</v>
          </cell>
          <cell r="R1350">
            <v>364</v>
          </cell>
          <cell r="T1350">
            <v>364</v>
          </cell>
          <cell r="V1350">
            <v>364</v>
          </cell>
          <cell r="X1350">
            <v>364</v>
          </cell>
          <cell r="Z1350">
            <v>364</v>
          </cell>
          <cell r="AD1350">
            <v>3.1E-2</v>
          </cell>
        </row>
        <row r="1351">
          <cell r="E1351" t="str">
            <v>SWVP 0.5-80C</v>
          </cell>
          <cell r="F1351" t="str">
            <v>ｍ</v>
          </cell>
          <cell r="H1351">
            <v>399</v>
          </cell>
          <cell r="J1351">
            <v>399</v>
          </cell>
          <cell r="L1351">
            <v>399</v>
          </cell>
          <cell r="N1351">
            <v>399</v>
          </cell>
          <cell r="P1351">
            <v>399</v>
          </cell>
          <cell r="R1351">
            <v>399</v>
          </cell>
          <cell r="T1351">
            <v>399</v>
          </cell>
          <cell r="V1351">
            <v>399</v>
          </cell>
          <cell r="X1351">
            <v>399</v>
          </cell>
          <cell r="Z1351">
            <v>399</v>
          </cell>
          <cell r="AD1351">
            <v>3.4000000000000002E-2</v>
          </cell>
        </row>
        <row r="1352">
          <cell r="E1352" t="str">
            <v>SWVP 0.5-100C</v>
          </cell>
          <cell r="F1352" t="str">
            <v>ｍ</v>
          </cell>
          <cell r="H1352">
            <v>478</v>
          </cell>
          <cell r="J1352">
            <v>478</v>
          </cell>
          <cell r="L1352">
            <v>478</v>
          </cell>
          <cell r="N1352">
            <v>478</v>
          </cell>
          <cell r="P1352">
            <v>478</v>
          </cell>
          <cell r="R1352">
            <v>478</v>
          </cell>
          <cell r="T1352">
            <v>478</v>
          </cell>
          <cell r="V1352">
            <v>478</v>
          </cell>
          <cell r="X1352">
            <v>478</v>
          </cell>
          <cell r="Z1352">
            <v>478</v>
          </cell>
          <cell r="AD1352">
            <v>3.9E-2</v>
          </cell>
        </row>
        <row r="1353">
          <cell r="E1353" t="str">
            <v>SWVP 0.5-120C</v>
          </cell>
          <cell r="F1353" t="str">
            <v>ｍ</v>
          </cell>
          <cell r="H1353">
            <v>548</v>
          </cell>
          <cell r="J1353">
            <v>548</v>
          </cell>
          <cell r="L1353">
            <v>548</v>
          </cell>
          <cell r="N1353">
            <v>548</v>
          </cell>
          <cell r="P1353">
            <v>548</v>
          </cell>
          <cell r="R1353">
            <v>548</v>
          </cell>
          <cell r="T1353">
            <v>548</v>
          </cell>
          <cell r="V1353">
            <v>548</v>
          </cell>
          <cell r="X1353">
            <v>548</v>
          </cell>
          <cell r="Z1353">
            <v>548</v>
          </cell>
          <cell r="AD1353">
            <v>4.3999999999999997E-2</v>
          </cell>
        </row>
        <row r="1354">
          <cell r="E1354" t="str">
            <v>SWVP 0.5-150C</v>
          </cell>
          <cell r="F1354" t="str">
            <v>ｍ</v>
          </cell>
          <cell r="H1354">
            <v>663</v>
          </cell>
          <cell r="J1354">
            <v>663</v>
          </cell>
          <cell r="L1354">
            <v>663</v>
          </cell>
          <cell r="N1354">
            <v>663</v>
          </cell>
          <cell r="P1354">
            <v>663</v>
          </cell>
          <cell r="R1354">
            <v>663</v>
          </cell>
          <cell r="T1354">
            <v>663</v>
          </cell>
          <cell r="V1354">
            <v>663</v>
          </cell>
          <cell r="X1354">
            <v>663</v>
          </cell>
          <cell r="Z1354">
            <v>663</v>
          </cell>
          <cell r="AD1354">
            <v>5.0999999999999997E-2</v>
          </cell>
        </row>
        <row r="1355">
          <cell r="E1355" t="str">
            <v>構内0.4-10Pr</v>
          </cell>
          <cell r="F1355" t="str">
            <v>ｍ</v>
          </cell>
          <cell r="H1355">
            <v>117</v>
          </cell>
          <cell r="J1355">
            <v>117</v>
          </cell>
          <cell r="L1355">
            <v>117</v>
          </cell>
          <cell r="N1355">
            <v>117</v>
          </cell>
          <cell r="P1355">
            <v>117</v>
          </cell>
          <cell r="R1355">
            <v>117</v>
          </cell>
          <cell r="T1355">
            <v>117</v>
          </cell>
          <cell r="V1355">
            <v>117</v>
          </cell>
          <cell r="X1355">
            <v>117</v>
          </cell>
          <cell r="Z1355">
            <v>117</v>
          </cell>
          <cell r="AD1355">
            <v>0.02</v>
          </cell>
        </row>
        <row r="1356">
          <cell r="E1356" t="str">
            <v>構内0.4-20Pr</v>
          </cell>
          <cell r="F1356" t="str">
            <v>ｍ</v>
          </cell>
          <cell r="H1356">
            <v>168</v>
          </cell>
          <cell r="J1356">
            <v>168</v>
          </cell>
          <cell r="L1356">
            <v>168</v>
          </cell>
          <cell r="N1356">
            <v>168</v>
          </cell>
          <cell r="P1356">
            <v>168</v>
          </cell>
          <cell r="R1356">
            <v>168</v>
          </cell>
          <cell r="T1356">
            <v>168</v>
          </cell>
          <cell r="V1356">
            <v>168</v>
          </cell>
          <cell r="X1356">
            <v>168</v>
          </cell>
          <cell r="Z1356">
            <v>168</v>
          </cell>
          <cell r="AD1356">
            <v>2.4E-2</v>
          </cell>
        </row>
        <row r="1357">
          <cell r="E1357" t="str">
            <v>構内0.4-30Pr</v>
          </cell>
          <cell r="F1357" t="str">
            <v>ｍ</v>
          </cell>
          <cell r="H1357">
            <v>214</v>
          </cell>
          <cell r="J1357">
            <v>214</v>
          </cell>
          <cell r="L1357">
            <v>214</v>
          </cell>
          <cell r="N1357">
            <v>214</v>
          </cell>
          <cell r="P1357">
            <v>214</v>
          </cell>
          <cell r="R1357">
            <v>214</v>
          </cell>
          <cell r="T1357">
            <v>214</v>
          </cell>
          <cell r="V1357">
            <v>214</v>
          </cell>
          <cell r="X1357">
            <v>214</v>
          </cell>
          <cell r="Z1357">
            <v>214</v>
          </cell>
          <cell r="AD1357">
            <v>2.9000000000000001E-2</v>
          </cell>
        </row>
        <row r="1358">
          <cell r="E1358" t="str">
            <v>構内0.4-50Pr</v>
          </cell>
          <cell r="F1358" t="str">
            <v>ｍ</v>
          </cell>
          <cell r="H1358">
            <v>311</v>
          </cell>
          <cell r="J1358">
            <v>311</v>
          </cell>
          <cell r="L1358">
            <v>311</v>
          </cell>
          <cell r="N1358">
            <v>311</v>
          </cell>
          <cell r="P1358">
            <v>311</v>
          </cell>
          <cell r="R1358">
            <v>311</v>
          </cell>
          <cell r="T1358">
            <v>311</v>
          </cell>
          <cell r="V1358">
            <v>311</v>
          </cell>
          <cell r="X1358">
            <v>311</v>
          </cell>
          <cell r="Z1358">
            <v>311</v>
          </cell>
          <cell r="AD1358">
            <v>3.9E-2</v>
          </cell>
        </row>
        <row r="1359">
          <cell r="E1359" t="str">
            <v>構内0.4-100Pr</v>
          </cell>
          <cell r="F1359" t="str">
            <v>ｍ</v>
          </cell>
          <cell r="H1359">
            <v>547</v>
          </cell>
          <cell r="J1359">
            <v>547</v>
          </cell>
          <cell r="L1359">
            <v>547</v>
          </cell>
          <cell r="N1359">
            <v>547</v>
          </cell>
          <cell r="P1359">
            <v>547</v>
          </cell>
          <cell r="R1359">
            <v>547</v>
          </cell>
          <cell r="T1359">
            <v>547</v>
          </cell>
          <cell r="V1359">
            <v>547</v>
          </cell>
          <cell r="X1359">
            <v>547</v>
          </cell>
          <cell r="Z1359">
            <v>547</v>
          </cell>
          <cell r="AD1359">
            <v>6.4000000000000001E-2</v>
          </cell>
        </row>
        <row r="1360">
          <cell r="E1360" t="str">
            <v>構内0.4-200Pr</v>
          </cell>
          <cell r="F1360" t="str">
            <v>ｍ</v>
          </cell>
          <cell r="H1360">
            <v>974</v>
          </cell>
          <cell r="J1360">
            <v>974</v>
          </cell>
          <cell r="L1360">
            <v>974</v>
          </cell>
          <cell r="N1360">
            <v>974</v>
          </cell>
          <cell r="P1360">
            <v>974</v>
          </cell>
          <cell r="R1360">
            <v>974</v>
          </cell>
          <cell r="T1360">
            <v>974</v>
          </cell>
          <cell r="V1360">
            <v>974</v>
          </cell>
          <cell r="X1360">
            <v>974</v>
          </cell>
          <cell r="Z1360">
            <v>974</v>
          </cell>
          <cell r="AD1360">
            <v>9.5000000000000001E-2</v>
          </cell>
        </row>
        <row r="1361">
          <cell r="E1361" t="str">
            <v>構内0.5-10Pr</v>
          </cell>
          <cell r="F1361" t="str">
            <v>ｍ</v>
          </cell>
          <cell r="H1361">
            <v>136</v>
          </cell>
          <cell r="J1361">
            <v>136</v>
          </cell>
          <cell r="L1361">
            <v>136</v>
          </cell>
          <cell r="N1361">
            <v>136</v>
          </cell>
          <cell r="P1361">
            <v>136</v>
          </cell>
          <cell r="R1361">
            <v>136</v>
          </cell>
          <cell r="T1361">
            <v>136</v>
          </cell>
          <cell r="V1361">
            <v>136</v>
          </cell>
          <cell r="X1361">
            <v>136</v>
          </cell>
          <cell r="Z1361">
            <v>136</v>
          </cell>
          <cell r="AD1361">
            <v>0.02</v>
          </cell>
        </row>
        <row r="1362">
          <cell r="E1362" t="str">
            <v>構内0.5-20Pr</v>
          </cell>
          <cell r="F1362" t="str">
            <v>ｍ</v>
          </cell>
          <cell r="H1362">
            <v>205</v>
          </cell>
          <cell r="J1362">
            <v>205</v>
          </cell>
          <cell r="L1362">
            <v>205</v>
          </cell>
          <cell r="N1362">
            <v>205</v>
          </cell>
          <cell r="P1362">
            <v>205</v>
          </cell>
          <cell r="R1362">
            <v>205</v>
          </cell>
          <cell r="T1362">
            <v>205</v>
          </cell>
          <cell r="V1362">
            <v>205</v>
          </cell>
          <cell r="X1362">
            <v>205</v>
          </cell>
          <cell r="Z1362">
            <v>205</v>
          </cell>
          <cell r="AD1362">
            <v>2.4E-2</v>
          </cell>
        </row>
        <row r="1363">
          <cell r="E1363" t="str">
            <v>構内0.5-30Pr</v>
          </cell>
          <cell r="F1363" t="str">
            <v>ｍ</v>
          </cell>
          <cell r="H1363">
            <v>270</v>
          </cell>
          <cell r="J1363">
            <v>270</v>
          </cell>
          <cell r="L1363">
            <v>270</v>
          </cell>
          <cell r="N1363">
            <v>270</v>
          </cell>
          <cell r="P1363">
            <v>270</v>
          </cell>
          <cell r="R1363">
            <v>270</v>
          </cell>
          <cell r="T1363">
            <v>270</v>
          </cell>
          <cell r="V1363">
            <v>270</v>
          </cell>
          <cell r="X1363">
            <v>270</v>
          </cell>
          <cell r="Z1363">
            <v>270</v>
          </cell>
          <cell r="AD1363">
            <v>2.9000000000000001E-2</v>
          </cell>
        </row>
        <row r="1364">
          <cell r="E1364" t="str">
            <v>構内0.5-50Pr</v>
          </cell>
          <cell r="F1364" t="str">
            <v>ｍ</v>
          </cell>
          <cell r="H1364">
            <v>397</v>
          </cell>
          <cell r="J1364">
            <v>397</v>
          </cell>
          <cell r="L1364">
            <v>397</v>
          </cell>
          <cell r="N1364">
            <v>397</v>
          </cell>
          <cell r="P1364">
            <v>397</v>
          </cell>
          <cell r="R1364">
            <v>397</v>
          </cell>
          <cell r="T1364">
            <v>397</v>
          </cell>
          <cell r="V1364">
            <v>397</v>
          </cell>
          <cell r="X1364">
            <v>397</v>
          </cell>
          <cell r="Z1364">
            <v>397</v>
          </cell>
          <cell r="AD1364">
            <v>3.9E-2</v>
          </cell>
        </row>
        <row r="1365">
          <cell r="E1365" t="str">
            <v>構内0.5-100Pr</v>
          </cell>
          <cell r="F1365" t="str">
            <v>ｍ</v>
          </cell>
          <cell r="H1365">
            <v>713</v>
          </cell>
          <cell r="J1365">
            <v>713</v>
          </cell>
          <cell r="L1365">
            <v>713</v>
          </cell>
          <cell r="N1365">
            <v>713</v>
          </cell>
          <cell r="P1365">
            <v>713</v>
          </cell>
          <cell r="R1365">
            <v>713</v>
          </cell>
          <cell r="T1365">
            <v>713</v>
          </cell>
          <cell r="V1365">
            <v>713</v>
          </cell>
          <cell r="X1365">
            <v>713</v>
          </cell>
          <cell r="Z1365">
            <v>713</v>
          </cell>
          <cell r="AD1365">
            <v>6.4000000000000001E-2</v>
          </cell>
        </row>
        <row r="1366">
          <cell r="E1366" t="str">
            <v>構内0.5-200Pr</v>
          </cell>
          <cell r="F1366" t="str">
            <v>ｍ</v>
          </cell>
          <cell r="H1366">
            <v>1331</v>
          </cell>
          <cell r="J1366">
            <v>1331</v>
          </cell>
          <cell r="L1366">
            <v>1331</v>
          </cell>
          <cell r="N1366">
            <v>1331</v>
          </cell>
          <cell r="P1366">
            <v>1331</v>
          </cell>
          <cell r="R1366">
            <v>1331</v>
          </cell>
          <cell r="T1366">
            <v>1331</v>
          </cell>
          <cell r="V1366">
            <v>1331</v>
          </cell>
          <cell r="X1366">
            <v>1331</v>
          </cell>
          <cell r="Z1366">
            <v>1331</v>
          </cell>
          <cell r="AD1366">
            <v>9.5000000000000001E-2</v>
          </cell>
        </row>
        <row r="1367">
          <cell r="E1367" t="str">
            <v>構内0.65-10Pr</v>
          </cell>
          <cell r="F1367" t="str">
            <v>ｍ</v>
          </cell>
          <cell r="H1367">
            <v>178</v>
          </cell>
          <cell r="J1367">
            <v>178</v>
          </cell>
          <cell r="L1367">
            <v>178</v>
          </cell>
          <cell r="N1367">
            <v>178</v>
          </cell>
          <cell r="P1367">
            <v>178</v>
          </cell>
          <cell r="R1367">
            <v>178</v>
          </cell>
          <cell r="T1367">
            <v>178</v>
          </cell>
          <cell r="V1367">
            <v>178</v>
          </cell>
          <cell r="X1367">
            <v>178</v>
          </cell>
          <cell r="Z1367">
            <v>178</v>
          </cell>
          <cell r="AD1367">
            <v>0.02</v>
          </cell>
        </row>
        <row r="1368">
          <cell r="E1368" t="str">
            <v>構内0.65-20Pr</v>
          </cell>
          <cell r="F1368" t="str">
            <v>ｍ</v>
          </cell>
          <cell r="H1368">
            <v>285</v>
          </cell>
          <cell r="J1368">
            <v>285</v>
          </cell>
          <cell r="L1368">
            <v>285</v>
          </cell>
          <cell r="N1368">
            <v>285</v>
          </cell>
          <cell r="P1368">
            <v>285</v>
          </cell>
          <cell r="R1368">
            <v>285</v>
          </cell>
          <cell r="T1368">
            <v>285</v>
          </cell>
          <cell r="V1368">
            <v>285</v>
          </cell>
          <cell r="X1368">
            <v>285</v>
          </cell>
          <cell r="Z1368">
            <v>285</v>
          </cell>
          <cell r="AD1368">
            <v>2.4E-2</v>
          </cell>
        </row>
        <row r="1369">
          <cell r="E1369" t="str">
            <v>構内0.65-30Pr</v>
          </cell>
          <cell r="F1369" t="str">
            <v>ｍ</v>
          </cell>
          <cell r="H1369">
            <v>376</v>
          </cell>
          <cell r="J1369">
            <v>376</v>
          </cell>
          <cell r="L1369">
            <v>376</v>
          </cell>
          <cell r="N1369">
            <v>376</v>
          </cell>
          <cell r="P1369">
            <v>376</v>
          </cell>
          <cell r="R1369">
            <v>376</v>
          </cell>
          <cell r="T1369">
            <v>376</v>
          </cell>
          <cell r="V1369">
            <v>376</v>
          </cell>
          <cell r="X1369">
            <v>376</v>
          </cell>
          <cell r="Z1369">
            <v>376</v>
          </cell>
          <cell r="AD1369">
            <v>2.9000000000000001E-2</v>
          </cell>
        </row>
        <row r="1370">
          <cell r="E1370" t="str">
            <v>SD 0.65-1Pr</v>
          </cell>
          <cell r="F1370" t="str">
            <v>ｍ</v>
          </cell>
          <cell r="H1370">
            <v>64.8</v>
          </cell>
          <cell r="J1370">
            <v>64.8</v>
          </cell>
          <cell r="L1370">
            <v>64.8</v>
          </cell>
          <cell r="N1370">
            <v>64.8</v>
          </cell>
          <cell r="P1370">
            <v>64.8</v>
          </cell>
          <cell r="R1370">
            <v>64.8</v>
          </cell>
          <cell r="T1370">
            <v>64.8</v>
          </cell>
          <cell r="V1370">
            <v>64.8</v>
          </cell>
          <cell r="X1370">
            <v>64.8</v>
          </cell>
          <cell r="Z1370">
            <v>64.8</v>
          </cell>
          <cell r="AD1370">
            <v>1.2E-2</v>
          </cell>
        </row>
        <row r="1371">
          <cell r="E1371" t="str">
            <v>SD 0.65-2Pr</v>
          </cell>
          <cell r="F1371" t="str">
            <v>ｍ</v>
          </cell>
          <cell r="H1371">
            <v>91.1</v>
          </cell>
          <cell r="J1371">
            <v>91.1</v>
          </cell>
          <cell r="L1371">
            <v>91.1</v>
          </cell>
          <cell r="N1371">
            <v>91.1</v>
          </cell>
          <cell r="P1371">
            <v>91.1</v>
          </cell>
          <cell r="R1371">
            <v>91.1</v>
          </cell>
          <cell r="T1371">
            <v>91.1</v>
          </cell>
          <cell r="V1371">
            <v>91.1</v>
          </cell>
          <cell r="X1371">
            <v>91.1</v>
          </cell>
          <cell r="Z1371">
            <v>91.1</v>
          </cell>
          <cell r="AD1371">
            <v>1.4E-2</v>
          </cell>
        </row>
        <row r="1372">
          <cell r="E1372" t="str">
            <v>SD 0.65-6Pr</v>
          </cell>
          <cell r="F1372" t="str">
            <v>ｍ</v>
          </cell>
          <cell r="H1372">
            <v>166</v>
          </cell>
          <cell r="J1372">
            <v>166</v>
          </cell>
          <cell r="L1372">
            <v>166</v>
          </cell>
          <cell r="N1372">
            <v>166</v>
          </cell>
          <cell r="P1372">
            <v>166</v>
          </cell>
          <cell r="R1372">
            <v>166</v>
          </cell>
          <cell r="T1372">
            <v>166</v>
          </cell>
          <cell r="V1372">
            <v>166</v>
          </cell>
          <cell r="X1372">
            <v>166</v>
          </cell>
          <cell r="Z1372">
            <v>166</v>
          </cell>
          <cell r="AD1372">
            <v>1.7999999999999999E-2</v>
          </cell>
        </row>
        <row r="1373">
          <cell r="E1373" t="str">
            <v>SD 0.9-1Pr</v>
          </cell>
          <cell r="F1373" t="str">
            <v>ｍ</v>
          </cell>
          <cell r="H1373">
            <v>75.7</v>
          </cell>
          <cell r="J1373">
            <v>75.7</v>
          </cell>
          <cell r="L1373">
            <v>75.7</v>
          </cell>
          <cell r="N1373">
            <v>75.7</v>
          </cell>
          <cell r="P1373">
            <v>75.7</v>
          </cell>
          <cell r="R1373">
            <v>75.7</v>
          </cell>
          <cell r="T1373">
            <v>75.7</v>
          </cell>
          <cell r="V1373">
            <v>75.7</v>
          </cell>
          <cell r="X1373">
            <v>75.7</v>
          </cell>
          <cell r="Z1373">
            <v>75.7</v>
          </cell>
          <cell r="AD1373">
            <v>1.6E-2</v>
          </cell>
        </row>
        <row r="1374">
          <cell r="E1374" t="str">
            <v>SD 0.9-2Pr</v>
          </cell>
          <cell r="F1374" t="str">
            <v>ｍ</v>
          </cell>
          <cell r="H1374">
            <v>109</v>
          </cell>
          <cell r="J1374">
            <v>109</v>
          </cell>
          <cell r="L1374">
            <v>109</v>
          </cell>
          <cell r="N1374">
            <v>109</v>
          </cell>
          <cell r="P1374">
            <v>109</v>
          </cell>
          <cell r="R1374">
            <v>109</v>
          </cell>
          <cell r="T1374">
            <v>109</v>
          </cell>
          <cell r="V1374">
            <v>109</v>
          </cell>
          <cell r="X1374">
            <v>109</v>
          </cell>
          <cell r="Z1374">
            <v>109</v>
          </cell>
          <cell r="AD1374">
            <v>1.7999999999999999E-2</v>
          </cell>
        </row>
        <row r="1375">
          <cell r="E1375" t="str">
            <v>SD 0.9-6Pr</v>
          </cell>
          <cell r="F1375" t="str">
            <v>ｍ</v>
          </cell>
          <cell r="H1375">
            <v>231</v>
          </cell>
          <cell r="J1375">
            <v>231</v>
          </cell>
          <cell r="L1375">
            <v>231</v>
          </cell>
          <cell r="N1375">
            <v>231</v>
          </cell>
          <cell r="P1375">
            <v>231</v>
          </cell>
          <cell r="R1375">
            <v>231</v>
          </cell>
          <cell r="T1375">
            <v>231</v>
          </cell>
          <cell r="V1375">
            <v>231</v>
          </cell>
          <cell r="X1375">
            <v>231</v>
          </cell>
          <cell r="Z1375">
            <v>231</v>
          </cell>
          <cell r="AD1375">
            <v>2.4E-2</v>
          </cell>
        </row>
        <row r="1376">
          <cell r="E1376" t="str">
            <v>釦電話 0.4-10Pr</v>
          </cell>
          <cell r="F1376" t="str">
            <v>ｍ</v>
          </cell>
          <cell r="H1376">
            <v>81.5</v>
          </cell>
          <cell r="J1376">
            <v>81.5</v>
          </cell>
          <cell r="L1376">
            <v>81.5</v>
          </cell>
          <cell r="N1376">
            <v>81.5</v>
          </cell>
          <cell r="P1376">
            <v>81.5</v>
          </cell>
          <cell r="R1376">
            <v>81.5</v>
          </cell>
          <cell r="T1376">
            <v>81.5</v>
          </cell>
          <cell r="V1376">
            <v>81.5</v>
          </cell>
          <cell r="X1376">
            <v>81.5</v>
          </cell>
          <cell r="Z1376">
            <v>81.5</v>
          </cell>
          <cell r="AD1376">
            <v>0.02</v>
          </cell>
        </row>
        <row r="1377">
          <cell r="E1377" t="str">
            <v>釦電話 0.4-20Pr</v>
          </cell>
          <cell r="F1377" t="str">
            <v>ｍ</v>
          </cell>
          <cell r="H1377">
            <v>127</v>
          </cell>
          <cell r="J1377">
            <v>127</v>
          </cell>
          <cell r="L1377">
            <v>127</v>
          </cell>
          <cell r="N1377">
            <v>127</v>
          </cell>
          <cell r="P1377">
            <v>127</v>
          </cell>
          <cell r="R1377">
            <v>127</v>
          </cell>
          <cell r="T1377">
            <v>127</v>
          </cell>
          <cell r="V1377">
            <v>127</v>
          </cell>
          <cell r="X1377">
            <v>127</v>
          </cell>
          <cell r="Z1377">
            <v>127</v>
          </cell>
          <cell r="AD1377">
            <v>2.4E-2</v>
          </cell>
        </row>
        <row r="1378">
          <cell r="E1378" t="str">
            <v>釦電話 0.4-30Pr</v>
          </cell>
          <cell r="F1378" t="str">
            <v>ｍ</v>
          </cell>
          <cell r="H1378">
            <v>153</v>
          </cell>
          <cell r="J1378">
            <v>153</v>
          </cell>
          <cell r="L1378">
            <v>153</v>
          </cell>
          <cell r="N1378">
            <v>153</v>
          </cell>
          <cell r="P1378">
            <v>153</v>
          </cell>
          <cell r="R1378">
            <v>153</v>
          </cell>
          <cell r="T1378">
            <v>153</v>
          </cell>
          <cell r="V1378">
            <v>153</v>
          </cell>
          <cell r="X1378">
            <v>153</v>
          </cell>
          <cell r="Z1378">
            <v>153</v>
          </cell>
          <cell r="AD1378">
            <v>2.9000000000000001E-2</v>
          </cell>
        </row>
        <row r="1379">
          <cell r="E1379" t="str">
            <v>電子釦 0.4-2Pr</v>
          </cell>
          <cell r="F1379" t="str">
            <v>ｍ</v>
          </cell>
          <cell r="H1379">
            <v>35</v>
          </cell>
          <cell r="J1379">
            <v>35</v>
          </cell>
          <cell r="L1379">
            <v>35</v>
          </cell>
          <cell r="N1379">
            <v>35</v>
          </cell>
          <cell r="P1379">
            <v>35</v>
          </cell>
          <cell r="R1379">
            <v>35</v>
          </cell>
          <cell r="T1379">
            <v>35</v>
          </cell>
          <cell r="V1379">
            <v>35</v>
          </cell>
          <cell r="X1379">
            <v>35</v>
          </cell>
          <cell r="Z1379">
            <v>35</v>
          </cell>
          <cell r="AD1379">
            <v>1.4E-2</v>
          </cell>
        </row>
        <row r="1380">
          <cell r="E1380" t="str">
            <v>電子釦 0.4-3Pr</v>
          </cell>
          <cell r="F1380" t="str">
            <v>ｍ</v>
          </cell>
          <cell r="H1380">
            <v>41.4</v>
          </cell>
          <cell r="J1380">
            <v>41.4</v>
          </cell>
          <cell r="L1380">
            <v>41.4</v>
          </cell>
          <cell r="N1380">
            <v>41.4</v>
          </cell>
          <cell r="P1380">
            <v>41.4</v>
          </cell>
          <cell r="R1380">
            <v>41.4</v>
          </cell>
          <cell r="T1380">
            <v>41.4</v>
          </cell>
          <cell r="V1380">
            <v>41.4</v>
          </cell>
          <cell r="X1380">
            <v>41.4</v>
          </cell>
          <cell r="Z1380">
            <v>41.4</v>
          </cell>
          <cell r="AD1380">
            <v>1.4999999999999999E-2</v>
          </cell>
        </row>
        <row r="1381">
          <cell r="E1381" t="str">
            <v>電子釦 0.4-4Pr</v>
          </cell>
          <cell r="F1381" t="str">
            <v>ｍ</v>
          </cell>
          <cell r="H1381">
            <v>46.6</v>
          </cell>
          <cell r="J1381">
            <v>46.6</v>
          </cell>
          <cell r="L1381">
            <v>46.6</v>
          </cell>
          <cell r="N1381">
            <v>46.6</v>
          </cell>
          <cell r="P1381">
            <v>46.6</v>
          </cell>
          <cell r="R1381">
            <v>46.6</v>
          </cell>
          <cell r="T1381">
            <v>46.6</v>
          </cell>
          <cell r="V1381">
            <v>46.6</v>
          </cell>
          <cell r="X1381">
            <v>46.6</v>
          </cell>
          <cell r="Z1381">
            <v>46.6</v>
          </cell>
          <cell r="AD1381">
            <v>1.6E-2</v>
          </cell>
        </row>
        <row r="1382">
          <cell r="E1382" t="str">
            <v>電子釦 0.4-10Pr</v>
          </cell>
          <cell r="F1382" t="str">
            <v>ｍ</v>
          </cell>
          <cell r="H1382">
            <v>135</v>
          </cell>
          <cell r="J1382">
            <v>135</v>
          </cell>
          <cell r="L1382">
            <v>135</v>
          </cell>
          <cell r="N1382">
            <v>135</v>
          </cell>
          <cell r="P1382">
            <v>135</v>
          </cell>
          <cell r="R1382">
            <v>135</v>
          </cell>
          <cell r="T1382">
            <v>135</v>
          </cell>
          <cell r="V1382">
            <v>135</v>
          </cell>
          <cell r="X1382">
            <v>135</v>
          </cell>
          <cell r="Z1382">
            <v>135</v>
          </cell>
          <cell r="AD1382">
            <v>0.02</v>
          </cell>
        </row>
        <row r="1383">
          <cell r="E1383" t="str">
            <v>電子釦 0.4-20Pr</v>
          </cell>
          <cell r="F1383" t="str">
            <v>ｍ</v>
          </cell>
          <cell r="H1383">
            <v>186</v>
          </cell>
          <cell r="J1383">
            <v>186</v>
          </cell>
          <cell r="L1383">
            <v>186</v>
          </cell>
          <cell r="N1383">
            <v>186</v>
          </cell>
          <cell r="P1383">
            <v>186</v>
          </cell>
          <cell r="R1383">
            <v>186</v>
          </cell>
          <cell r="T1383">
            <v>186</v>
          </cell>
          <cell r="V1383">
            <v>186</v>
          </cell>
          <cell r="X1383">
            <v>186</v>
          </cell>
          <cell r="Z1383">
            <v>186</v>
          </cell>
          <cell r="AD1383">
            <v>2.4E-2</v>
          </cell>
        </row>
        <row r="1384">
          <cell r="E1384" t="str">
            <v>TIVF 0.65-2C</v>
          </cell>
          <cell r="F1384" t="str">
            <v>ｍ</v>
          </cell>
          <cell r="H1384">
            <v>16</v>
          </cell>
          <cell r="J1384">
            <v>16</v>
          </cell>
          <cell r="L1384">
            <v>16</v>
          </cell>
          <cell r="N1384">
            <v>16</v>
          </cell>
          <cell r="P1384">
            <v>16</v>
          </cell>
          <cell r="R1384">
            <v>16</v>
          </cell>
          <cell r="T1384">
            <v>16</v>
          </cell>
          <cell r="V1384">
            <v>16</v>
          </cell>
          <cell r="X1384">
            <v>16</v>
          </cell>
          <cell r="Z1384">
            <v>16</v>
          </cell>
          <cell r="AD1384">
            <v>1.2999999999999999E-2</v>
          </cell>
        </row>
        <row r="1385">
          <cell r="E1385" t="str">
            <v>TIVF 0.65-3C</v>
          </cell>
          <cell r="F1385" t="str">
            <v>ｍ</v>
          </cell>
          <cell r="H1385">
            <v>19.8</v>
          </cell>
          <cell r="J1385">
            <v>19.8</v>
          </cell>
          <cell r="L1385">
            <v>19.8</v>
          </cell>
          <cell r="N1385">
            <v>19.8</v>
          </cell>
          <cell r="P1385">
            <v>19.8</v>
          </cell>
          <cell r="R1385">
            <v>19.8</v>
          </cell>
          <cell r="T1385">
            <v>19.8</v>
          </cell>
          <cell r="V1385">
            <v>19.8</v>
          </cell>
          <cell r="X1385">
            <v>19.8</v>
          </cell>
          <cell r="Z1385">
            <v>19.8</v>
          </cell>
          <cell r="AD1385">
            <v>1.4E-2</v>
          </cell>
        </row>
        <row r="1386">
          <cell r="E1386" t="str">
            <v>TIVF 0.8-2C</v>
          </cell>
          <cell r="F1386" t="str">
            <v>ｍ</v>
          </cell>
          <cell r="H1386">
            <v>18.2</v>
          </cell>
          <cell r="J1386">
            <v>18.2</v>
          </cell>
          <cell r="L1386">
            <v>18.2</v>
          </cell>
          <cell r="N1386">
            <v>18.2</v>
          </cell>
          <cell r="P1386">
            <v>18.2</v>
          </cell>
          <cell r="R1386">
            <v>18.2</v>
          </cell>
          <cell r="T1386">
            <v>18.2</v>
          </cell>
          <cell r="V1386">
            <v>18.2</v>
          </cell>
          <cell r="X1386">
            <v>18.2</v>
          </cell>
          <cell r="Z1386">
            <v>18.2</v>
          </cell>
          <cell r="AD1386">
            <v>1.7000000000000001E-2</v>
          </cell>
        </row>
        <row r="1387">
          <cell r="E1387" t="str">
            <v>TIVF 0.8-3C</v>
          </cell>
          <cell r="F1387" t="str">
            <v>ｍ</v>
          </cell>
          <cell r="H1387">
            <v>22.9</v>
          </cell>
          <cell r="J1387">
            <v>22.9</v>
          </cell>
          <cell r="L1387">
            <v>22.9</v>
          </cell>
          <cell r="N1387">
            <v>22.9</v>
          </cell>
          <cell r="P1387">
            <v>22.9</v>
          </cell>
          <cell r="R1387">
            <v>22.9</v>
          </cell>
          <cell r="T1387">
            <v>22.9</v>
          </cell>
          <cell r="V1387">
            <v>22.9</v>
          </cell>
          <cell r="X1387">
            <v>22.9</v>
          </cell>
          <cell r="Z1387">
            <v>22.9</v>
          </cell>
          <cell r="AD1387">
            <v>1.7999999999999999E-2</v>
          </cell>
        </row>
        <row r="1388">
          <cell r="E1388" t="str">
            <v>3C-2V</v>
          </cell>
          <cell r="F1388" t="str">
            <v>ｍ</v>
          </cell>
          <cell r="H1388">
            <v>51.3</v>
          </cell>
          <cell r="J1388">
            <v>51.3</v>
          </cell>
          <cell r="L1388">
            <v>51.3</v>
          </cell>
          <cell r="N1388">
            <v>51.3</v>
          </cell>
          <cell r="P1388">
            <v>51.3</v>
          </cell>
          <cell r="R1388">
            <v>51.3</v>
          </cell>
          <cell r="T1388">
            <v>51.3</v>
          </cell>
          <cell r="V1388">
            <v>51.3</v>
          </cell>
          <cell r="X1388">
            <v>51.3</v>
          </cell>
          <cell r="Z1388">
            <v>51.3</v>
          </cell>
          <cell r="AD1388">
            <v>1.7000000000000001E-2</v>
          </cell>
        </row>
        <row r="1389">
          <cell r="E1389" t="str">
            <v>3C-2W</v>
          </cell>
          <cell r="F1389" t="str">
            <v>ｍ</v>
          </cell>
          <cell r="H1389">
            <v>110</v>
          </cell>
          <cell r="J1389">
            <v>110</v>
          </cell>
          <cell r="L1389">
            <v>110</v>
          </cell>
          <cell r="N1389">
            <v>110</v>
          </cell>
          <cell r="P1389">
            <v>110</v>
          </cell>
          <cell r="R1389">
            <v>110</v>
          </cell>
          <cell r="T1389">
            <v>110</v>
          </cell>
          <cell r="V1389">
            <v>110</v>
          </cell>
          <cell r="X1389">
            <v>110</v>
          </cell>
          <cell r="Z1389">
            <v>110</v>
          </cell>
          <cell r="AD1389">
            <v>1.7000000000000001E-2</v>
          </cell>
        </row>
        <row r="1390">
          <cell r="E1390" t="str">
            <v>5C-2V</v>
          </cell>
          <cell r="F1390" t="str">
            <v>ｍ</v>
          </cell>
          <cell r="H1390">
            <v>69.099999999999994</v>
          </cell>
          <cell r="J1390">
            <v>69.099999999999994</v>
          </cell>
          <cell r="L1390">
            <v>69.099999999999994</v>
          </cell>
          <cell r="N1390">
            <v>69.099999999999994</v>
          </cell>
          <cell r="P1390">
            <v>69.099999999999994</v>
          </cell>
          <cell r="R1390">
            <v>69.099999999999994</v>
          </cell>
          <cell r="T1390">
            <v>69.099999999999994</v>
          </cell>
          <cell r="V1390">
            <v>69.099999999999994</v>
          </cell>
          <cell r="X1390">
            <v>69.099999999999994</v>
          </cell>
          <cell r="Z1390">
            <v>69.099999999999994</v>
          </cell>
          <cell r="AD1390">
            <v>1.7000000000000001E-2</v>
          </cell>
        </row>
        <row r="1391">
          <cell r="E1391" t="str">
            <v>5C-2W</v>
          </cell>
          <cell r="F1391" t="str">
            <v>ｍ</v>
          </cell>
          <cell r="H1391">
            <v>139</v>
          </cell>
          <cell r="J1391">
            <v>139</v>
          </cell>
          <cell r="L1391">
            <v>139</v>
          </cell>
          <cell r="N1391">
            <v>139</v>
          </cell>
          <cell r="P1391">
            <v>139</v>
          </cell>
          <cell r="R1391">
            <v>139</v>
          </cell>
          <cell r="T1391">
            <v>139</v>
          </cell>
          <cell r="V1391">
            <v>139</v>
          </cell>
          <cell r="X1391">
            <v>139</v>
          </cell>
          <cell r="Z1391">
            <v>139</v>
          </cell>
          <cell r="AD1391">
            <v>0.02</v>
          </cell>
        </row>
        <row r="1392">
          <cell r="E1392" t="str">
            <v>7C-2V</v>
          </cell>
          <cell r="F1392" t="str">
            <v>ｍ</v>
          </cell>
          <cell r="H1392">
            <v>165</v>
          </cell>
          <cell r="J1392">
            <v>165</v>
          </cell>
          <cell r="L1392">
            <v>165</v>
          </cell>
          <cell r="N1392">
            <v>165</v>
          </cell>
          <cell r="P1392">
            <v>165</v>
          </cell>
          <cell r="R1392">
            <v>165</v>
          </cell>
          <cell r="T1392">
            <v>165</v>
          </cell>
          <cell r="V1392">
            <v>165</v>
          </cell>
          <cell r="X1392">
            <v>165</v>
          </cell>
          <cell r="Z1392">
            <v>165</v>
          </cell>
          <cell r="AD1392">
            <v>0.02</v>
          </cell>
        </row>
        <row r="1393">
          <cell r="E1393" t="str">
            <v>10C-2V</v>
          </cell>
          <cell r="F1393" t="str">
            <v>ｍ</v>
          </cell>
          <cell r="H1393">
            <v>240</v>
          </cell>
          <cell r="J1393">
            <v>240</v>
          </cell>
          <cell r="L1393">
            <v>240</v>
          </cell>
          <cell r="N1393">
            <v>240</v>
          </cell>
          <cell r="P1393">
            <v>240</v>
          </cell>
          <cell r="R1393">
            <v>240</v>
          </cell>
          <cell r="T1393">
            <v>240</v>
          </cell>
          <cell r="V1393">
            <v>240</v>
          </cell>
          <cell r="X1393">
            <v>240</v>
          </cell>
          <cell r="Z1393">
            <v>240</v>
          </cell>
          <cell r="AD1393">
            <v>0.02</v>
          </cell>
        </row>
        <row r="1394">
          <cell r="E1394" t="str">
            <v>10C-2W</v>
          </cell>
          <cell r="F1394" t="str">
            <v>ｍ</v>
          </cell>
          <cell r="H1394">
            <v>321</v>
          </cell>
          <cell r="J1394">
            <v>321</v>
          </cell>
          <cell r="L1394">
            <v>321</v>
          </cell>
          <cell r="N1394">
            <v>321</v>
          </cell>
          <cell r="P1394">
            <v>321</v>
          </cell>
          <cell r="R1394">
            <v>321</v>
          </cell>
          <cell r="T1394">
            <v>321</v>
          </cell>
          <cell r="V1394">
            <v>321</v>
          </cell>
          <cell r="X1394">
            <v>321</v>
          </cell>
          <cell r="Z1394">
            <v>321</v>
          </cell>
          <cell r="AD1394">
            <v>2.7E-2</v>
          </cell>
        </row>
        <row r="1395">
          <cell r="E1395" t="str">
            <v>3D-2V</v>
          </cell>
          <cell r="F1395" t="str">
            <v>ｍ</v>
          </cell>
          <cell r="H1395">
            <v>71.8</v>
          </cell>
          <cell r="J1395">
            <v>71.8</v>
          </cell>
          <cell r="L1395">
            <v>71.8</v>
          </cell>
          <cell r="N1395">
            <v>71.8</v>
          </cell>
          <cell r="P1395">
            <v>71.8</v>
          </cell>
          <cell r="R1395">
            <v>71.8</v>
          </cell>
          <cell r="T1395">
            <v>71.8</v>
          </cell>
          <cell r="V1395">
            <v>71.8</v>
          </cell>
          <cell r="X1395">
            <v>71.8</v>
          </cell>
          <cell r="Z1395">
            <v>71.8</v>
          </cell>
          <cell r="AD1395">
            <v>3.4000000000000002E-2</v>
          </cell>
        </row>
        <row r="1396">
          <cell r="E1396" t="str">
            <v>3D-2W</v>
          </cell>
          <cell r="F1396" t="str">
            <v>ｍ</v>
          </cell>
          <cell r="H1396">
            <v>128</v>
          </cell>
          <cell r="J1396">
            <v>128</v>
          </cell>
          <cell r="L1396">
            <v>128</v>
          </cell>
          <cell r="N1396">
            <v>128</v>
          </cell>
          <cell r="P1396">
            <v>128</v>
          </cell>
          <cell r="R1396">
            <v>128</v>
          </cell>
          <cell r="T1396">
            <v>128</v>
          </cell>
          <cell r="V1396">
            <v>128</v>
          </cell>
          <cell r="X1396">
            <v>128</v>
          </cell>
          <cell r="Z1396">
            <v>128</v>
          </cell>
          <cell r="AD1396">
            <v>3.4000000000000002E-2</v>
          </cell>
        </row>
        <row r="1397">
          <cell r="E1397" t="str">
            <v>5D-2V</v>
          </cell>
          <cell r="F1397" t="str">
            <v>ｍ</v>
          </cell>
          <cell r="H1397">
            <v>96.4</v>
          </cell>
          <cell r="J1397">
            <v>96.4</v>
          </cell>
          <cell r="L1397">
            <v>96.4</v>
          </cell>
          <cell r="N1397">
            <v>96.4</v>
          </cell>
          <cell r="P1397">
            <v>96.4</v>
          </cell>
          <cell r="R1397">
            <v>96.4</v>
          </cell>
          <cell r="T1397">
            <v>96.4</v>
          </cell>
          <cell r="V1397">
            <v>96.4</v>
          </cell>
          <cell r="X1397">
            <v>96.4</v>
          </cell>
          <cell r="Z1397">
            <v>96.4</v>
          </cell>
          <cell r="AD1397">
            <v>1.7000000000000001E-2</v>
          </cell>
        </row>
        <row r="1398">
          <cell r="E1398" t="str">
            <v>5D-2W</v>
          </cell>
          <cell r="F1398" t="str">
            <v>ｍ</v>
          </cell>
          <cell r="H1398">
            <v>147</v>
          </cell>
          <cell r="J1398">
            <v>147</v>
          </cell>
          <cell r="L1398">
            <v>147</v>
          </cell>
          <cell r="N1398">
            <v>147</v>
          </cell>
          <cell r="P1398">
            <v>147</v>
          </cell>
          <cell r="R1398">
            <v>147</v>
          </cell>
          <cell r="T1398">
            <v>147</v>
          </cell>
          <cell r="V1398">
            <v>147</v>
          </cell>
          <cell r="X1398">
            <v>147</v>
          </cell>
          <cell r="Z1398">
            <v>147</v>
          </cell>
          <cell r="AD1398">
            <v>0.02</v>
          </cell>
        </row>
        <row r="1399">
          <cell r="E1399" t="str">
            <v>8D-2V</v>
          </cell>
          <cell r="F1399" t="str">
            <v>ｍ</v>
          </cell>
          <cell r="H1399">
            <v>203</v>
          </cell>
          <cell r="J1399">
            <v>203</v>
          </cell>
          <cell r="L1399">
            <v>203</v>
          </cell>
          <cell r="N1399">
            <v>203</v>
          </cell>
          <cell r="P1399">
            <v>203</v>
          </cell>
          <cell r="R1399">
            <v>203</v>
          </cell>
          <cell r="T1399">
            <v>203</v>
          </cell>
          <cell r="V1399">
            <v>203</v>
          </cell>
          <cell r="X1399">
            <v>203</v>
          </cell>
          <cell r="Z1399">
            <v>203</v>
          </cell>
          <cell r="AD1399">
            <v>0.02</v>
          </cell>
        </row>
        <row r="1400">
          <cell r="E1400" t="str">
            <v>8D-2W</v>
          </cell>
          <cell r="F1400" t="str">
            <v>ｍ</v>
          </cell>
          <cell r="H1400">
            <v>298</v>
          </cell>
          <cell r="J1400">
            <v>298</v>
          </cell>
          <cell r="L1400">
            <v>298</v>
          </cell>
          <cell r="N1400">
            <v>298</v>
          </cell>
          <cell r="P1400">
            <v>298</v>
          </cell>
          <cell r="R1400">
            <v>298</v>
          </cell>
          <cell r="T1400">
            <v>298</v>
          </cell>
          <cell r="V1400">
            <v>298</v>
          </cell>
          <cell r="X1400">
            <v>298</v>
          </cell>
          <cell r="Z1400">
            <v>298</v>
          </cell>
          <cell r="AD1400">
            <v>3.3000000000000002E-2</v>
          </cell>
        </row>
        <row r="1401">
          <cell r="E1401" t="str">
            <v>10D-2V</v>
          </cell>
          <cell r="F1401" t="str">
            <v>ｍ</v>
          </cell>
          <cell r="H1401">
            <v>273</v>
          </cell>
          <cell r="J1401">
            <v>273</v>
          </cell>
          <cell r="L1401">
            <v>273</v>
          </cell>
          <cell r="N1401">
            <v>273</v>
          </cell>
          <cell r="P1401">
            <v>273</v>
          </cell>
          <cell r="R1401">
            <v>273</v>
          </cell>
          <cell r="T1401">
            <v>273</v>
          </cell>
          <cell r="V1401">
            <v>273</v>
          </cell>
          <cell r="X1401">
            <v>273</v>
          </cell>
          <cell r="Z1401">
            <v>273</v>
          </cell>
          <cell r="AD1401">
            <v>3.3000000000000002E-2</v>
          </cell>
        </row>
        <row r="1402">
          <cell r="E1402" t="str">
            <v>S-5C-FB</v>
          </cell>
          <cell r="F1402" t="str">
            <v>ｍ</v>
          </cell>
          <cell r="H1402">
            <v>64.8</v>
          </cell>
          <cell r="J1402">
            <v>64.8</v>
          </cell>
          <cell r="L1402">
            <v>64.8</v>
          </cell>
          <cell r="N1402">
            <v>64.8</v>
          </cell>
          <cell r="P1402">
            <v>64.8</v>
          </cell>
          <cell r="R1402">
            <v>64.8</v>
          </cell>
          <cell r="T1402">
            <v>64.8</v>
          </cell>
          <cell r="V1402">
            <v>64.8</v>
          </cell>
          <cell r="X1402">
            <v>64.8</v>
          </cell>
          <cell r="Z1402">
            <v>64.8</v>
          </cell>
          <cell r="AD1402">
            <v>3.4000000000000002E-2</v>
          </cell>
        </row>
        <row r="1403">
          <cell r="E1403" t="str">
            <v>S-7C-FB</v>
          </cell>
          <cell r="F1403" t="str">
            <v>ｍ</v>
          </cell>
          <cell r="H1403">
            <v>133</v>
          </cell>
          <cell r="J1403">
            <v>133</v>
          </cell>
          <cell r="L1403">
            <v>133</v>
          </cell>
          <cell r="N1403">
            <v>133</v>
          </cell>
          <cell r="P1403">
            <v>133</v>
          </cell>
          <cell r="R1403">
            <v>133</v>
          </cell>
          <cell r="T1403">
            <v>133</v>
          </cell>
          <cell r="V1403">
            <v>133</v>
          </cell>
          <cell r="X1403">
            <v>133</v>
          </cell>
          <cell r="Z1403">
            <v>133</v>
          </cell>
          <cell r="AD1403">
            <v>0.02</v>
          </cell>
        </row>
        <row r="1404">
          <cell r="E1404" t="str">
            <v>S-10C-FB</v>
          </cell>
          <cell r="F1404" t="str">
            <v>ｍ</v>
          </cell>
          <cell r="H1404">
            <v>247</v>
          </cell>
          <cell r="J1404">
            <v>247</v>
          </cell>
          <cell r="L1404">
            <v>247</v>
          </cell>
          <cell r="N1404">
            <v>247</v>
          </cell>
          <cell r="P1404">
            <v>247</v>
          </cell>
          <cell r="R1404">
            <v>247</v>
          </cell>
          <cell r="T1404">
            <v>247</v>
          </cell>
          <cell r="V1404">
            <v>247</v>
          </cell>
          <cell r="X1404">
            <v>247</v>
          </cell>
          <cell r="Z1404">
            <v>247</v>
          </cell>
          <cell r="AD1404">
            <v>2.7E-2</v>
          </cell>
        </row>
        <row r="1405">
          <cell r="E1405" t="str">
            <v>S-5C-HFL</v>
          </cell>
          <cell r="F1405" t="str">
            <v>ｍ</v>
          </cell>
          <cell r="H1405">
            <v>86.3</v>
          </cell>
          <cell r="J1405">
            <v>86.3</v>
          </cell>
          <cell r="L1405">
            <v>86.3</v>
          </cell>
          <cell r="N1405">
            <v>86.3</v>
          </cell>
          <cell r="P1405">
            <v>86.3</v>
          </cell>
          <cell r="R1405">
            <v>86.3</v>
          </cell>
          <cell r="T1405">
            <v>86.3</v>
          </cell>
          <cell r="V1405">
            <v>86.3</v>
          </cell>
          <cell r="X1405">
            <v>86.3</v>
          </cell>
          <cell r="Z1405">
            <v>86.3</v>
          </cell>
          <cell r="AD1405">
            <v>3.4000000000000002E-2</v>
          </cell>
        </row>
        <row r="1406">
          <cell r="E1406" t="str">
            <v>S-7C-HFL</v>
          </cell>
          <cell r="F1406" t="str">
            <v>ｍ</v>
          </cell>
          <cell r="H1406">
            <v>157</v>
          </cell>
          <cell r="J1406">
            <v>157</v>
          </cell>
          <cell r="L1406">
            <v>157</v>
          </cell>
          <cell r="N1406">
            <v>157</v>
          </cell>
          <cell r="P1406">
            <v>157</v>
          </cell>
          <cell r="R1406">
            <v>157</v>
          </cell>
          <cell r="T1406">
            <v>157</v>
          </cell>
          <cell r="V1406">
            <v>157</v>
          </cell>
          <cell r="X1406">
            <v>157</v>
          </cell>
          <cell r="Z1406">
            <v>157</v>
          </cell>
          <cell r="AD1406">
            <v>0.02</v>
          </cell>
        </row>
        <row r="1407">
          <cell r="E1407" t="str">
            <v>S-10C-HFL</v>
          </cell>
          <cell r="F1407" t="str">
            <v>ｍ</v>
          </cell>
          <cell r="H1407">
            <v>243</v>
          </cell>
          <cell r="J1407">
            <v>243</v>
          </cell>
          <cell r="L1407">
            <v>243</v>
          </cell>
          <cell r="N1407">
            <v>243</v>
          </cell>
          <cell r="P1407">
            <v>243</v>
          </cell>
          <cell r="R1407">
            <v>243</v>
          </cell>
          <cell r="T1407">
            <v>243</v>
          </cell>
          <cell r="V1407">
            <v>243</v>
          </cell>
          <cell r="X1407">
            <v>243</v>
          </cell>
          <cell r="Z1407">
            <v>243</v>
          </cell>
          <cell r="AD1407">
            <v>2.7E-2</v>
          </cell>
        </row>
        <row r="1408">
          <cell r="E1408" t="str">
            <v>S-5C-HFL-SS</v>
          </cell>
          <cell r="F1408" t="str">
            <v>ｍ</v>
          </cell>
          <cell r="H1408">
            <v>159</v>
          </cell>
          <cell r="J1408">
            <v>159</v>
          </cell>
          <cell r="L1408">
            <v>159</v>
          </cell>
          <cell r="N1408">
            <v>159</v>
          </cell>
          <cell r="P1408">
            <v>159</v>
          </cell>
          <cell r="R1408">
            <v>159</v>
          </cell>
          <cell r="T1408">
            <v>159</v>
          </cell>
          <cell r="V1408">
            <v>159</v>
          </cell>
          <cell r="X1408">
            <v>159</v>
          </cell>
          <cell r="Z1408">
            <v>159</v>
          </cell>
          <cell r="AD1408">
            <v>0.02</v>
          </cell>
        </row>
        <row r="1409">
          <cell r="E1409" t="str">
            <v>S-7C-HFL-SS</v>
          </cell>
          <cell r="F1409" t="str">
            <v>ｍ</v>
          </cell>
          <cell r="H1409">
            <v>235</v>
          </cell>
          <cell r="J1409">
            <v>235</v>
          </cell>
          <cell r="L1409">
            <v>235</v>
          </cell>
          <cell r="N1409">
            <v>235</v>
          </cell>
          <cell r="P1409">
            <v>235</v>
          </cell>
          <cell r="R1409">
            <v>235</v>
          </cell>
          <cell r="T1409">
            <v>235</v>
          </cell>
          <cell r="V1409">
            <v>235</v>
          </cell>
          <cell r="X1409">
            <v>235</v>
          </cell>
          <cell r="Z1409">
            <v>235</v>
          </cell>
          <cell r="AD1409">
            <v>2.7E-2</v>
          </cell>
        </row>
        <row r="1410">
          <cell r="E1410" t="str">
            <v>S-10C-HFL-SS</v>
          </cell>
          <cell r="F1410" t="str">
            <v>ｍ</v>
          </cell>
          <cell r="H1410">
            <v>325</v>
          </cell>
          <cell r="J1410">
            <v>325</v>
          </cell>
          <cell r="L1410">
            <v>325</v>
          </cell>
          <cell r="N1410">
            <v>325</v>
          </cell>
          <cell r="P1410">
            <v>325</v>
          </cell>
          <cell r="R1410">
            <v>325</v>
          </cell>
          <cell r="T1410">
            <v>325</v>
          </cell>
          <cell r="V1410">
            <v>325</v>
          </cell>
          <cell r="X1410">
            <v>325</v>
          </cell>
          <cell r="Z1410">
            <v>325</v>
          </cell>
          <cell r="AD1410">
            <v>3.4000000000000002E-2</v>
          </cell>
        </row>
        <row r="1411">
          <cell r="E1411" t="str">
            <v>LAN 10BASE-5</v>
          </cell>
          <cell r="F1411" t="str">
            <v>ｍ</v>
          </cell>
          <cell r="H1411">
            <v>293</v>
          </cell>
          <cell r="J1411">
            <v>293</v>
          </cell>
          <cell r="L1411">
            <v>293</v>
          </cell>
          <cell r="N1411">
            <v>293</v>
          </cell>
          <cell r="P1411">
            <v>293</v>
          </cell>
          <cell r="R1411">
            <v>293</v>
          </cell>
          <cell r="T1411">
            <v>293</v>
          </cell>
          <cell r="V1411">
            <v>293</v>
          </cell>
          <cell r="X1411">
            <v>293</v>
          </cell>
          <cell r="Z1411">
            <v>293</v>
          </cell>
          <cell r="AD1411">
            <v>0.04</v>
          </cell>
        </row>
        <row r="1412">
          <cell r="E1412" t="str">
            <v>LAN 10BASE-2</v>
          </cell>
          <cell r="F1412" t="str">
            <v>ｍ</v>
          </cell>
          <cell r="H1412">
            <v>64</v>
          </cell>
          <cell r="J1412">
            <v>64</v>
          </cell>
          <cell r="L1412">
            <v>64</v>
          </cell>
          <cell r="N1412">
            <v>64</v>
          </cell>
          <cell r="P1412">
            <v>64</v>
          </cell>
          <cell r="R1412">
            <v>64</v>
          </cell>
          <cell r="T1412">
            <v>64</v>
          </cell>
          <cell r="V1412">
            <v>64</v>
          </cell>
          <cell r="X1412">
            <v>64</v>
          </cell>
          <cell r="Z1412">
            <v>64</v>
          </cell>
          <cell r="AD1412">
            <v>2.3E-2</v>
          </cell>
        </row>
        <row r="1413">
          <cell r="E1413" t="str">
            <v>LAN cat5e 4Pr</v>
          </cell>
          <cell r="F1413" t="str">
            <v>ｍ</v>
          </cell>
          <cell r="H1413">
            <v>36</v>
          </cell>
          <cell r="J1413">
            <v>36</v>
          </cell>
          <cell r="L1413">
            <v>36</v>
          </cell>
          <cell r="N1413">
            <v>36</v>
          </cell>
          <cell r="P1413">
            <v>36</v>
          </cell>
          <cell r="R1413">
            <v>36</v>
          </cell>
          <cell r="T1413">
            <v>36</v>
          </cell>
          <cell r="V1413">
            <v>36</v>
          </cell>
          <cell r="X1413">
            <v>36</v>
          </cell>
          <cell r="Z1413">
            <v>36</v>
          </cell>
          <cell r="AD1413">
            <v>1.6E-2</v>
          </cell>
        </row>
        <row r="1414">
          <cell r="E1414" t="str">
            <v>LAN cat5e 8Pr</v>
          </cell>
          <cell r="F1414" t="str">
            <v>ｍ</v>
          </cell>
          <cell r="H1414">
            <v>105</v>
          </cell>
          <cell r="J1414">
            <v>105</v>
          </cell>
          <cell r="L1414">
            <v>105</v>
          </cell>
          <cell r="N1414">
            <v>105</v>
          </cell>
          <cell r="P1414">
            <v>105</v>
          </cell>
          <cell r="R1414">
            <v>105</v>
          </cell>
          <cell r="T1414">
            <v>105</v>
          </cell>
          <cell r="V1414">
            <v>105</v>
          </cell>
          <cell r="X1414">
            <v>105</v>
          </cell>
          <cell r="Z1414">
            <v>105</v>
          </cell>
          <cell r="AD1414">
            <v>0.02</v>
          </cell>
        </row>
        <row r="1415">
          <cell r="E1415" t="str">
            <v>LAN cat5e 24Pr</v>
          </cell>
          <cell r="F1415" t="str">
            <v>ｍ</v>
          </cell>
          <cell r="H1415">
            <v>331</v>
          </cell>
          <cell r="J1415">
            <v>331</v>
          </cell>
          <cell r="L1415">
            <v>331</v>
          </cell>
          <cell r="N1415">
            <v>331</v>
          </cell>
          <cell r="P1415">
            <v>331</v>
          </cell>
          <cell r="R1415">
            <v>331</v>
          </cell>
          <cell r="T1415">
            <v>331</v>
          </cell>
          <cell r="V1415">
            <v>331</v>
          </cell>
          <cell r="X1415">
            <v>331</v>
          </cell>
          <cell r="Z1415">
            <v>331</v>
          </cell>
          <cell r="AD1415">
            <v>2.1999999999999999E-2</v>
          </cell>
        </row>
        <row r="1480">
          <cell r="E1480" t="str">
            <v>CVV 1.25sq-2C</v>
          </cell>
          <cell r="F1480" t="str">
            <v>ｍ</v>
          </cell>
          <cell r="H1480">
            <v>59.4</v>
          </cell>
          <cell r="J1480">
            <v>60.3</v>
          </cell>
          <cell r="L1480">
            <v>60.3</v>
          </cell>
          <cell r="N1480">
            <v>58.5</v>
          </cell>
          <cell r="P1480">
            <v>57.1</v>
          </cell>
          <cell r="R1480">
            <v>59.4</v>
          </cell>
          <cell r="T1480">
            <v>59.4</v>
          </cell>
          <cell r="V1480">
            <v>60.3</v>
          </cell>
          <cell r="X1480">
            <v>58.5</v>
          </cell>
          <cell r="Z1480">
            <v>60.3</v>
          </cell>
          <cell r="AD1480">
            <v>1.4999999999999999E-2</v>
          </cell>
        </row>
        <row r="1481">
          <cell r="E1481" t="str">
            <v>CVV 2sq-2C</v>
          </cell>
          <cell r="F1481" t="str">
            <v>ｍ</v>
          </cell>
          <cell r="H1481">
            <v>78.7</v>
          </cell>
          <cell r="J1481">
            <v>80</v>
          </cell>
          <cell r="L1481">
            <v>80</v>
          </cell>
          <cell r="N1481">
            <v>77.5</v>
          </cell>
          <cell r="P1481">
            <v>75.599999999999994</v>
          </cell>
          <cell r="R1481">
            <v>78.7</v>
          </cell>
          <cell r="T1481">
            <v>78.7</v>
          </cell>
          <cell r="V1481">
            <v>80</v>
          </cell>
          <cell r="X1481">
            <v>77.5</v>
          </cell>
          <cell r="Z1481">
            <v>80</v>
          </cell>
          <cell r="AD1481">
            <v>1.7000000000000001E-2</v>
          </cell>
        </row>
        <row r="1482">
          <cell r="E1482" t="str">
            <v>CVV 3.5sq-2C</v>
          </cell>
          <cell r="F1482" t="str">
            <v>ｍ</v>
          </cell>
          <cell r="H1482">
            <v>115</v>
          </cell>
          <cell r="J1482">
            <v>116</v>
          </cell>
          <cell r="L1482">
            <v>116</v>
          </cell>
          <cell r="N1482">
            <v>113</v>
          </cell>
          <cell r="P1482">
            <v>110</v>
          </cell>
          <cell r="R1482">
            <v>115</v>
          </cell>
          <cell r="T1482">
            <v>115</v>
          </cell>
          <cell r="V1482">
            <v>116</v>
          </cell>
          <cell r="X1482">
            <v>113</v>
          </cell>
          <cell r="Z1482">
            <v>116</v>
          </cell>
          <cell r="AD1482">
            <v>1.7999999999999999E-2</v>
          </cell>
        </row>
        <row r="1483">
          <cell r="E1483" t="str">
            <v>CVV 5.5sq-2C</v>
          </cell>
          <cell r="F1483" t="str">
            <v>ｍ</v>
          </cell>
          <cell r="H1483">
            <v>163</v>
          </cell>
          <cell r="J1483">
            <v>165</v>
          </cell>
          <cell r="L1483">
            <v>165</v>
          </cell>
          <cell r="N1483">
            <v>160</v>
          </cell>
          <cell r="P1483">
            <v>156</v>
          </cell>
          <cell r="R1483">
            <v>163</v>
          </cell>
          <cell r="T1483">
            <v>163</v>
          </cell>
          <cell r="V1483">
            <v>165</v>
          </cell>
          <cell r="X1483">
            <v>160</v>
          </cell>
          <cell r="Z1483">
            <v>165</v>
          </cell>
          <cell r="AD1483">
            <v>2.1000000000000001E-2</v>
          </cell>
        </row>
        <row r="1484">
          <cell r="E1484" t="str">
            <v>CVV 8sq-2C</v>
          </cell>
          <cell r="F1484" t="str">
            <v>ｍ</v>
          </cell>
          <cell r="H1484">
            <v>221</v>
          </cell>
          <cell r="J1484">
            <v>225</v>
          </cell>
          <cell r="L1484">
            <v>225</v>
          </cell>
          <cell r="N1484">
            <v>218</v>
          </cell>
          <cell r="P1484">
            <v>213</v>
          </cell>
          <cell r="R1484">
            <v>221</v>
          </cell>
          <cell r="T1484">
            <v>221</v>
          </cell>
          <cell r="V1484">
            <v>225</v>
          </cell>
          <cell r="X1484">
            <v>218</v>
          </cell>
          <cell r="Z1484">
            <v>225</v>
          </cell>
          <cell r="AD1484">
            <v>2.5999999999999999E-2</v>
          </cell>
        </row>
        <row r="1485">
          <cell r="E1485" t="str">
            <v>CVV 1.25sq-3C</v>
          </cell>
          <cell r="F1485" t="str">
            <v>ｍ</v>
          </cell>
          <cell r="H1485">
            <v>80</v>
          </cell>
          <cell r="J1485">
            <v>81.3</v>
          </cell>
          <cell r="L1485">
            <v>81.3</v>
          </cell>
          <cell r="N1485">
            <v>78.8</v>
          </cell>
          <cell r="P1485">
            <v>76.900000000000006</v>
          </cell>
          <cell r="R1485">
            <v>80</v>
          </cell>
          <cell r="T1485">
            <v>80</v>
          </cell>
          <cell r="V1485">
            <v>81.3</v>
          </cell>
          <cell r="X1485">
            <v>78.8</v>
          </cell>
          <cell r="Z1485">
            <v>81.3</v>
          </cell>
          <cell r="AD1485">
            <v>1.7000000000000001E-2</v>
          </cell>
        </row>
        <row r="1486">
          <cell r="E1486" t="str">
            <v>CVV 2sq-3C</v>
          </cell>
          <cell r="F1486" t="str">
            <v>ｍ</v>
          </cell>
          <cell r="H1486">
            <v>108</v>
          </cell>
          <cell r="J1486">
            <v>109</v>
          </cell>
          <cell r="L1486">
            <v>109</v>
          </cell>
          <cell r="N1486">
            <v>106</v>
          </cell>
          <cell r="P1486">
            <v>103</v>
          </cell>
          <cell r="R1486">
            <v>108</v>
          </cell>
          <cell r="T1486">
            <v>108</v>
          </cell>
          <cell r="V1486">
            <v>109</v>
          </cell>
          <cell r="X1486">
            <v>106</v>
          </cell>
          <cell r="Z1486">
            <v>109</v>
          </cell>
          <cell r="AD1486">
            <v>1.9E-2</v>
          </cell>
        </row>
        <row r="1487">
          <cell r="E1487" t="str">
            <v>CVV 3.5sq-3C</v>
          </cell>
          <cell r="F1487" t="str">
            <v>ｍ</v>
          </cell>
          <cell r="H1487">
            <v>161</v>
          </cell>
          <cell r="J1487">
            <v>163</v>
          </cell>
          <cell r="L1487">
            <v>163</v>
          </cell>
          <cell r="N1487">
            <v>158</v>
          </cell>
          <cell r="P1487">
            <v>154</v>
          </cell>
          <cell r="R1487">
            <v>161</v>
          </cell>
          <cell r="T1487">
            <v>161</v>
          </cell>
          <cell r="V1487">
            <v>163</v>
          </cell>
          <cell r="X1487">
            <v>158</v>
          </cell>
          <cell r="Z1487">
            <v>163</v>
          </cell>
          <cell r="AD1487">
            <v>2.1000000000000001E-2</v>
          </cell>
        </row>
        <row r="1488">
          <cell r="E1488" t="str">
            <v>CVV 5.5sq-3C</v>
          </cell>
          <cell r="F1488" t="str">
            <v>ｍ</v>
          </cell>
          <cell r="H1488">
            <v>229</v>
          </cell>
          <cell r="J1488">
            <v>233</v>
          </cell>
          <cell r="L1488">
            <v>233</v>
          </cell>
          <cell r="N1488">
            <v>226</v>
          </cell>
          <cell r="P1488">
            <v>220</v>
          </cell>
          <cell r="R1488">
            <v>229</v>
          </cell>
          <cell r="T1488">
            <v>229</v>
          </cell>
          <cell r="V1488">
            <v>233</v>
          </cell>
          <cell r="X1488">
            <v>226</v>
          </cell>
          <cell r="Z1488">
            <v>233</v>
          </cell>
          <cell r="AD1488">
            <v>2.4E-2</v>
          </cell>
        </row>
        <row r="1489">
          <cell r="E1489" t="str">
            <v>CVV 8sq-3C</v>
          </cell>
          <cell r="F1489" t="str">
            <v>ｍ</v>
          </cell>
          <cell r="H1489">
            <v>314</v>
          </cell>
          <cell r="J1489">
            <v>319</v>
          </cell>
          <cell r="L1489">
            <v>319</v>
          </cell>
          <cell r="N1489">
            <v>309</v>
          </cell>
          <cell r="P1489">
            <v>302</v>
          </cell>
          <cell r="R1489">
            <v>314</v>
          </cell>
          <cell r="T1489">
            <v>314</v>
          </cell>
          <cell r="V1489">
            <v>319</v>
          </cell>
          <cell r="X1489">
            <v>309</v>
          </cell>
          <cell r="Z1489">
            <v>319</v>
          </cell>
          <cell r="AD1489">
            <v>0.03</v>
          </cell>
        </row>
        <row r="1490">
          <cell r="E1490" t="str">
            <v>CVV 1.25sq-4C</v>
          </cell>
          <cell r="F1490" t="str">
            <v>ｍ</v>
          </cell>
          <cell r="H1490">
            <v>106</v>
          </cell>
          <cell r="J1490">
            <v>107</v>
          </cell>
          <cell r="L1490">
            <v>107</v>
          </cell>
          <cell r="N1490">
            <v>104</v>
          </cell>
          <cell r="P1490">
            <v>101</v>
          </cell>
          <cell r="R1490">
            <v>106</v>
          </cell>
          <cell r="T1490">
            <v>106</v>
          </cell>
          <cell r="V1490">
            <v>107</v>
          </cell>
          <cell r="X1490">
            <v>104</v>
          </cell>
          <cell r="Z1490">
            <v>107</v>
          </cell>
          <cell r="AD1490">
            <v>1.9E-2</v>
          </cell>
        </row>
        <row r="1491">
          <cell r="E1491" t="str">
            <v>CVV 2sq-4C</v>
          </cell>
          <cell r="F1491" t="str">
            <v>ｍ</v>
          </cell>
          <cell r="H1491">
            <v>145</v>
          </cell>
          <cell r="J1491">
            <v>147</v>
          </cell>
          <cell r="L1491">
            <v>147</v>
          </cell>
          <cell r="N1491">
            <v>142</v>
          </cell>
          <cell r="P1491">
            <v>139</v>
          </cell>
          <cell r="R1491">
            <v>145</v>
          </cell>
          <cell r="T1491">
            <v>145</v>
          </cell>
          <cell r="V1491">
            <v>147</v>
          </cell>
          <cell r="X1491">
            <v>142</v>
          </cell>
          <cell r="Z1491">
            <v>147</v>
          </cell>
          <cell r="AD1491">
            <v>2.1999999999999999E-2</v>
          </cell>
        </row>
        <row r="1492">
          <cell r="E1492" t="str">
            <v>CVV 3.5sq-4C</v>
          </cell>
          <cell r="F1492" t="str">
            <v>ｍ</v>
          </cell>
          <cell r="H1492">
            <v>211</v>
          </cell>
          <cell r="J1492">
            <v>215</v>
          </cell>
          <cell r="L1492">
            <v>215</v>
          </cell>
          <cell r="N1492">
            <v>208</v>
          </cell>
          <cell r="P1492">
            <v>203</v>
          </cell>
          <cell r="R1492">
            <v>211</v>
          </cell>
          <cell r="T1492">
            <v>211</v>
          </cell>
          <cell r="V1492">
            <v>215</v>
          </cell>
          <cell r="X1492">
            <v>208</v>
          </cell>
          <cell r="Z1492">
            <v>215</v>
          </cell>
          <cell r="AD1492">
            <v>2.3E-2</v>
          </cell>
        </row>
        <row r="1493">
          <cell r="E1493" t="str">
            <v>CVV 5.5sq-4C</v>
          </cell>
          <cell r="F1493" t="str">
            <v>ｍ</v>
          </cell>
          <cell r="H1493">
            <v>303</v>
          </cell>
          <cell r="J1493">
            <v>308</v>
          </cell>
          <cell r="L1493">
            <v>308</v>
          </cell>
          <cell r="N1493">
            <v>299</v>
          </cell>
          <cell r="P1493">
            <v>292</v>
          </cell>
          <cell r="R1493">
            <v>303</v>
          </cell>
          <cell r="T1493">
            <v>303</v>
          </cell>
          <cell r="V1493">
            <v>308</v>
          </cell>
          <cell r="X1493">
            <v>299</v>
          </cell>
          <cell r="Z1493">
            <v>308</v>
          </cell>
          <cell r="AD1493">
            <v>2.8000000000000001E-2</v>
          </cell>
        </row>
        <row r="1494">
          <cell r="E1494" t="str">
            <v>CVV 8sq-4C</v>
          </cell>
          <cell r="F1494" t="str">
            <v>ｍ</v>
          </cell>
          <cell r="H1494">
            <v>413</v>
          </cell>
          <cell r="J1494">
            <v>419</v>
          </cell>
          <cell r="L1494">
            <v>419</v>
          </cell>
          <cell r="N1494">
            <v>406</v>
          </cell>
          <cell r="P1494">
            <v>397</v>
          </cell>
          <cell r="R1494">
            <v>413</v>
          </cell>
          <cell r="T1494">
            <v>413</v>
          </cell>
          <cell r="V1494">
            <v>419</v>
          </cell>
          <cell r="X1494">
            <v>406</v>
          </cell>
          <cell r="Z1494">
            <v>419</v>
          </cell>
          <cell r="AD1494">
            <v>3.4000000000000002E-2</v>
          </cell>
        </row>
        <row r="1495">
          <cell r="E1495" t="str">
            <v>CVV 1.25sq-5C</v>
          </cell>
          <cell r="F1495" t="str">
            <v>ｍ</v>
          </cell>
          <cell r="H1495">
            <v>120</v>
          </cell>
          <cell r="J1495">
            <v>122</v>
          </cell>
          <cell r="L1495">
            <v>122</v>
          </cell>
          <cell r="N1495">
            <v>118</v>
          </cell>
          <cell r="P1495">
            <v>115</v>
          </cell>
          <cell r="R1495">
            <v>120</v>
          </cell>
          <cell r="T1495">
            <v>120</v>
          </cell>
          <cell r="V1495">
            <v>122</v>
          </cell>
          <cell r="X1495">
            <v>118</v>
          </cell>
          <cell r="Z1495">
            <v>122</v>
          </cell>
          <cell r="AD1495">
            <v>2.5000000000000001E-2</v>
          </cell>
        </row>
        <row r="1496">
          <cell r="E1496" t="str">
            <v>CVV 2sq-5C</v>
          </cell>
          <cell r="F1496" t="str">
            <v>ｍ</v>
          </cell>
          <cell r="H1496">
            <v>167</v>
          </cell>
          <cell r="J1496">
            <v>170</v>
          </cell>
          <cell r="L1496">
            <v>170</v>
          </cell>
          <cell r="N1496">
            <v>164</v>
          </cell>
          <cell r="P1496">
            <v>161</v>
          </cell>
          <cell r="R1496">
            <v>167</v>
          </cell>
          <cell r="T1496">
            <v>167</v>
          </cell>
          <cell r="V1496">
            <v>170</v>
          </cell>
          <cell r="X1496">
            <v>164</v>
          </cell>
          <cell r="Z1496">
            <v>170</v>
          </cell>
          <cell r="AD1496">
            <v>2.8000000000000001E-2</v>
          </cell>
        </row>
        <row r="1497">
          <cell r="E1497" t="str">
            <v>CVV 3.5sq-5C</v>
          </cell>
          <cell r="F1497" t="str">
            <v>ｍ</v>
          </cell>
          <cell r="H1497">
            <v>250</v>
          </cell>
          <cell r="J1497">
            <v>254</v>
          </cell>
          <cell r="L1497">
            <v>254</v>
          </cell>
          <cell r="N1497">
            <v>246</v>
          </cell>
          <cell r="P1497">
            <v>240</v>
          </cell>
          <cell r="R1497">
            <v>250</v>
          </cell>
          <cell r="T1497">
            <v>250</v>
          </cell>
          <cell r="V1497">
            <v>254</v>
          </cell>
          <cell r="X1497">
            <v>246</v>
          </cell>
          <cell r="Z1497">
            <v>254</v>
          </cell>
          <cell r="AD1497">
            <v>0.03</v>
          </cell>
        </row>
        <row r="1498">
          <cell r="E1498" t="str">
            <v>CVV 5.5sq-5C</v>
          </cell>
          <cell r="F1498" t="str">
            <v>ｍ</v>
          </cell>
          <cell r="H1498">
            <v>371</v>
          </cell>
          <cell r="J1498">
            <v>376</v>
          </cell>
          <cell r="L1498">
            <v>376</v>
          </cell>
          <cell r="N1498">
            <v>365</v>
          </cell>
          <cell r="P1498">
            <v>356</v>
          </cell>
          <cell r="R1498">
            <v>371</v>
          </cell>
          <cell r="T1498">
            <v>371</v>
          </cell>
          <cell r="V1498">
            <v>376</v>
          </cell>
          <cell r="X1498">
            <v>365</v>
          </cell>
          <cell r="Z1498">
            <v>376</v>
          </cell>
          <cell r="AD1498">
            <v>3.6999999999999998E-2</v>
          </cell>
        </row>
        <row r="1499">
          <cell r="E1499" t="str">
            <v>CVV 8sq-5C</v>
          </cell>
          <cell r="F1499" t="str">
            <v>ｍ</v>
          </cell>
          <cell r="H1499">
            <v>531</v>
          </cell>
          <cell r="J1499">
            <v>539</v>
          </cell>
          <cell r="L1499">
            <v>539</v>
          </cell>
          <cell r="N1499">
            <v>522</v>
          </cell>
          <cell r="P1499">
            <v>510</v>
          </cell>
          <cell r="R1499">
            <v>531</v>
          </cell>
          <cell r="T1499">
            <v>531</v>
          </cell>
          <cell r="V1499">
            <v>539</v>
          </cell>
          <cell r="X1499">
            <v>522</v>
          </cell>
          <cell r="Z1499">
            <v>539</v>
          </cell>
          <cell r="AD1499">
            <v>4.3999999999999997E-2</v>
          </cell>
        </row>
        <row r="1500">
          <cell r="E1500" t="str">
            <v>CVV 1.25sq-6C</v>
          </cell>
          <cell r="F1500" t="str">
            <v>ｍ</v>
          </cell>
          <cell r="H1500">
            <v>140</v>
          </cell>
          <cell r="J1500">
            <v>142</v>
          </cell>
          <cell r="L1500">
            <v>142</v>
          </cell>
          <cell r="N1500">
            <v>138</v>
          </cell>
          <cell r="P1500">
            <v>135</v>
          </cell>
          <cell r="R1500">
            <v>140</v>
          </cell>
          <cell r="T1500">
            <v>140</v>
          </cell>
          <cell r="V1500">
            <v>142</v>
          </cell>
          <cell r="X1500">
            <v>138</v>
          </cell>
          <cell r="Z1500">
            <v>142</v>
          </cell>
          <cell r="AD1500">
            <v>2.5000000000000001E-2</v>
          </cell>
        </row>
        <row r="1501">
          <cell r="E1501" t="str">
            <v>CVV 2sq-6C</v>
          </cell>
          <cell r="F1501" t="str">
            <v>ｍ</v>
          </cell>
          <cell r="H1501">
            <v>203</v>
          </cell>
          <cell r="J1501">
            <v>206</v>
          </cell>
          <cell r="L1501">
            <v>206</v>
          </cell>
          <cell r="N1501">
            <v>200</v>
          </cell>
          <cell r="P1501">
            <v>195</v>
          </cell>
          <cell r="R1501">
            <v>203</v>
          </cell>
          <cell r="T1501">
            <v>203</v>
          </cell>
          <cell r="V1501">
            <v>206</v>
          </cell>
          <cell r="X1501">
            <v>200</v>
          </cell>
          <cell r="Z1501">
            <v>206</v>
          </cell>
          <cell r="AD1501">
            <v>2.8000000000000001E-2</v>
          </cell>
        </row>
        <row r="1502">
          <cell r="E1502" t="str">
            <v>CVV 3.5sq-6C</v>
          </cell>
          <cell r="F1502" t="str">
            <v>ｍ</v>
          </cell>
          <cell r="H1502">
            <v>301</v>
          </cell>
          <cell r="J1502">
            <v>306</v>
          </cell>
          <cell r="L1502">
            <v>306</v>
          </cell>
          <cell r="N1502">
            <v>296</v>
          </cell>
          <cell r="P1502">
            <v>289</v>
          </cell>
          <cell r="R1502">
            <v>301</v>
          </cell>
          <cell r="T1502">
            <v>301</v>
          </cell>
          <cell r="V1502">
            <v>306</v>
          </cell>
          <cell r="X1502">
            <v>296</v>
          </cell>
          <cell r="Z1502">
            <v>306</v>
          </cell>
          <cell r="AD1502">
            <v>0.03</v>
          </cell>
        </row>
        <row r="1503">
          <cell r="E1503" t="str">
            <v>CVV 5.5sq-6C</v>
          </cell>
          <cell r="F1503" t="str">
            <v>ｍ</v>
          </cell>
          <cell r="H1503">
            <v>442</v>
          </cell>
          <cell r="J1503">
            <v>449</v>
          </cell>
          <cell r="L1503">
            <v>449</v>
          </cell>
          <cell r="N1503">
            <v>435</v>
          </cell>
          <cell r="P1503">
            <v>425</v>
          </cell>
          <cell r="R1503">
            <v>442</v>
          </cell>
          <cell r="T1503">
            <v>442</v>
          </cell>
          <cell r="V1503">
            <v>449</v>
          </cell>
          <cell r="X1503">
            <v>435</v>
          </cell>
          <cell r="Z1503">
            <v>449</v>
          </cell>
          <cell r="AD1503">
            <v>3.6999999999999998E-2</v>
          </cell>
        </row>
        <row r="1504">
          <cell r="E1504" t="str">
            <v>CVV 8sq-6C</v>
          </cell>
          <cell r="F1504" t="str">
            <v>ｍ</v>
          </cell>
          <cell r="H1504">
            <v>618</v>
          </cell>
          <cell r="J1504">
            <v>627</v>
          </cell>
          <cell r="L1504">
            <v>627</v>
          </cell>
          <cell r="N1504">
            <v>608</v>
          </cell>
          <cell r="P1504">
            <v>593</v>
          </cell>
          <cell r="R1504">
            <v>618</v>
          </cell>
          <cell r="T1504">
            <v>618</v>
          </cell>
          <cell r="V1504">
            <v>627</v>
          </cell>
          <cell r="X1504">
            <v>608</v>
          </cell>
          <cell r="Z1504">
            <v>627</v>
          </cell>
          <cell r="AD1504">
            <v>4.3999999999999997E-2</v>
          </cell>
        </row>
        <row r="1505">
          <cell r="E1505" t="str">
            <v>CVV 1.25sq-7C</v>
          </cell>
          <cell r="F1505" t="str">
            <v>ｍ</v>
          </cell>
          <cell r="H1505">
            <v>162</v>
          </cell>
          <cell r="J1505">
            <v>164</v>
          </cell>
          <cell r="L1505">
            <v>164</v>
          </cell>
          <cell r="N1505">
            <v>159</v>
          </cell>
          <cell r="P1505">
            <v>156</v>
          </cell>
          <cell r="R1505">
            <v>162</v>
          </cell>
          <cell r="T1505">
            <v>162</v>
          </cell>
          <cell r="V1505">
            <v>164</v>
          </cell>
          <cell r="X1505">
            <v>159</v>
          </cell>
          <cell r="Z1505">
            <v>164</v>
          </cell>
          <cell r="AD1505">
            <v>0.03</v>
          </cell>
        </row>
        <row r="1506">
          <cell r="E1506" t="str">
            <v>CVV 2sq-7C</v>
          </cell>
          <cell r="F1506" t="str">
            <v>ｍ</v>
          </cell>
          <cell r="H1506">
            <v>230</v>
          </cell>
          <cell r="J1506">
            <v>234</v>
          </cell>
          <cell r="L1506">
            <v>234</v>
          </cell>
          <cell r="N1506">
            <v>227</v>
          </cell>
          <cell r="P1506">
            <v>221</v>
          </cell>
          <cell r="R1506">
            <v>230</v>
          </cell>
          <cell r="T1506">
            <v>230</v>
          </cell>
          <cell r="V1506">
            <v>234</v>
          </cell>
          <cell r="X1506">
            <v>227</v>
          </cell>
          <cell r="Z1506">
            <v>234</v>
          </cell>
          <cell r="AD1506">
            <v>3.4000000000000002E-2</v>
          </cell>
        </row>
        <row r="1507">
          <cell r="E1507" t="str">
            <v>CVV 3.5sq-7C</v>
          </cell>
          <cell r="F1507" t="str">
            <v>ｍ</v>
          </cell>
          <cell r="H1507">
            <v>361</v>
          </cell>
          <cell r="J1507">
            <v>357</v>
          </cell>
          <cell r="L1507">
            <v>357</v>
          </cell>
          <cell r="N1507">
            <v>346</v>
          </cell>
          <cell r="P1507">
            <v>338</v>
          </cell>
          <cell r="R1507">
            <v>361</v>
          </cell>
          <cell r="T1507">
            <v>361</v>
          </cell>
          <cell r="V1507">
            <v>357</v>
          </cell>
          <cell r="X1507">
            <v>346</v>
          </cell>
          <cell r="Z1507">
            <v>357</v>
          </cell>
          <cell r="AD1507">
            <v>3.6999999999999998E-2</v>
          </cell>
        </row>
        <row r="1508">
          <cell r="E1508" t="str">
            <v>CVV 5.5sq-7C</v>
          </cell>
          <cell r="F1508" t="str">
            <v>ｍ</v>
          </cell>
          <cell r="H1508">
            <v>516</v>
          </cell>
          <cell r="J1508">
            <v>524</v>
          </cell>
          <cell r="L1508">
            <v>524</v>
          </cell>
          <cell r="N1508">
            <v>508</v>
          </cell>
          <cell r="P1508">
            <v>496</v>
          </cell>
          <cell r="R1508">
            <v>516</v>
          </cell>
          <cell r="T1508">
            <v>516</v>
          </cell>
          <cell r="V1508">
            <v>524</v>
          </cell>
          <cell r="X1508">
            <v>508</v>
          </cell>
          <cell r="Z1508">
            <v>524</v>
          </cell>
          <cell r="AD1508">
            <v>4.3999999999999997E-2</v>
          </cell>
        </row>
        <row r="1509">
          <cell r="E1509" t="str">
            <v>CVV 8sq-7C</v>
          </cell>
          <cell r="F1509" t="str">
            <v>ｍ</v>
          </cell>
          <cell r="H1509">
            <v>708</v>
          </cell>
          <cell r="J1509">
            <v>719</v>
          </cell>
          <cell r="L1509">
            <v>719</v>
          </cell>
          <cell r="N1509">
            <v>697</v>
          </cell>
          <cell r="P1509">
            <v>680</v>
          </cell>
          <cell r="R1509">
            <v>708</v>
          </cell>
          <cell r="T1509">
            <v>708</v>
          </cell>
          <cell r="V1509">
            <v>719</v>
          </cell>
          <cell r="X1509">
            <v>697</v>
          </cell>
          <cell r="Z1509">
            <v>719</v>
          </cell>
          <cell r="AD1509">
            <v>5.3999999999999999E-2</v>
          </cell>
        </row>
        <row r="1510">
          <cell r="E1510" t="str">
            <v>CVV 1.25sq-8C</v>
          </cell>
          <cell r="F1510" t="str">
            <v>ｍ</v>
          </cell>
          <cell r="H1510">
            <v>188</v>
          </cell>
          <cell r="J1510">
            <v>190</v>
          </cell>
          <cell r="L1510">
            <v>190</v>
          </cell>
          <cell r="N1510">
            <v>185</v>
          </cell>
          <cell r="P1510">
            <v>180</v>
          </cell>
          <cell r="R1510">
            <v>188</v>
          </cell>
          <cell r="T1510">
            <v>188</v>
          </cell>
          <cell r="V1510">
            <v>190</v>
          </cell>
          <cell r="X1510">
            <v>185</v>
          </cell>
          <cell r="Z1510">
            <v>190</v>
          </cell>
          <cell r="AD1510">
            <v>3.4000000000000002E-2</v>
          </cell>
        </row>
        <row r="1511">
          <cell r="E1511" t="str">
            <v>CVV 2sq-8C</v>
          </cell>
          <cell r="F1511" t="str">
            <v>ｍ</v>
          </cell>
          <cell r="H1511">
            <v>263</v>
          </cell>
          <cell r="J1511">
            <v>267</v>
          </cell>
          <cell r="L1511">
            <v>267</v>
          </cell>
          <cell r="N1511">
            <v>259</v>
          </cell>
          <cell r="P1511">
            <v>253</v>
          </cell>
          <cell r="R1511">
            <v>263</v>
          </cell>
          <cell r="T1511">
            <v>263</v>
          </cell>
          <cell r="V1511">
            <v>267</v>
          </cell>
          <cell r="X1511">
            <v>259</v>
          </cell>
          <cell r="Z1511">
            <v>267</v>
          </cell>
          <cell r="AD1511">
            <v>3.6999999999999998E-2</v>
          </cell>
        </row>
        <row r="1512">
          <cell r="E1512" t="str">
            <v>CVV 3.5sq-8C</v>
          </cell>
          <cell r="F1512" t="str">
            <v>ｍ</v>
          </cell>
          <cell r="H1512">
            <v>413</v>
          </cell>
          <cell r="J1512">
            <v>419</v>
          </cell>
          <cell r="L1512">
            <v>419</v>
          </cell>
          <cell r="N1512">
            <v>406</v>
          </cell>
          <cell r="P1512">
            <v>397</v>
          </cell>
          <cell r="R1512">
            <v>413</v>
          </cell>
          <cell r="T1512">
            <v>413</v>
          </cell>
          <cell r="V1512">
            <v>419</v>
          </cell>
          <cell r="X1512">
            <v>406</v>
          </cell>
          <cell r="Z1512">
            <v>419</v>
          </cell>
          <cell r="AD1512">
            <v>4.3999999999999997E-2</v>
          </cell>
        </row>
        <row r="1513">
          <cell r="E1513" t="str">
            <v>CVV 5.5sq-8C</v>
          </cell>
          <cell r="F1513" t="str">
            <v>ｍ</v>
          </cell>
          <cell r="H1513">
            <v>608</v>
          </cell>
          <cell r="J1513">
            <v>618</v>
          </cell>
          <cell r="L1513">
            <v>618</v>
          </cell>
          <cell r="N1513">
            <v>599</v>
          </cell>
          <cell r="P1513">
            <v>584</v>
          </cell>
          <cell r="R1513">
            <v>608</v>
          </cell>
          <cell r="T1513">
            <v>608</v>
          </cell>
          <cell r="V1513">
            <v>618</v>
          </cell>
          <cell r="X1513">
            <v>599</v>
          </cell>
          <cell r="Z1513">
            <v>618</v>
          </cell>
          <cell r="AD1513">
            <v>4.3999999999999997E-2</v>
          </cell>
        </row>
        <row r="1514">
          <cell r="E1514" t="str">
            <v>CVV 8sq-8C</v>
          </cell>
          <cell r="F1514" t="str">
            <v>ｍ</v>
          </cell>
          <cell r="H1514">
            <v>874</v>
          </cell>
          <cell r="J1514">
            <v>888</v>
          </cell>
          <cell r="L1514">
            <v>888</v>
          </cell>
          <cell r="N1514">
            <v>861</v>
          </cell>
          <cell r="P1514">
            <v>840</v>
          </cell>
          <cell r="R1514">
            <v>874</v>
          </cell>
          <cell r="T1514">
            <v>874</v>
          </cell>
          <cell r="V1514">
            <v>888</v>
          </cell>
          <cell r="X1514">
            <v>861</v>
          </cell>
          <cell r="Z1514">
            <v>888</v>
          </cell>
          <cell r="AD1514">
            <v>5.3999999999999999E-2</v>
          </cell>
        </row>
        <row r="1515">
          <cell r="E1515" t="str">
            <v>CVV 1.25sq-10C</v>
          </cell>
          <cell r="F1515" t="str">
            <v>ｍ</v>
          </cell>
          <cell r="H1515">
            <v>232</v>
          </cell>
          <cell r="J1515">
            <v>236</v>
          </cell>
          <cell r="L1515">
            <v>236</v>
          </cell>
          <cell r="N1515">
            <v>229</v>
          </cell>
          <cell r="P1515">
            <v>223</v>
          </cell>
          <cell r="R1515">
            <v>232</v>
          </cell>
          <cell r="T1515">
            <v>232</v>
          </cell>
          <cell r="V1515">
            <v>236</v>
          </cell>
          <cell r="X1515">
            <v>229</v>
          </cell>
          <cell r="Z1515">
            <v>236</v>
          </cell>
          <cell r="AD1515">
            <v>3.6999999999999998E-2</v>
          </cell>
        </row>
        <row r="1516">
          <cell r="E1516" t="str">
            <v>CVV 2sq-10C</v>
          </cell>
          <cell r="F1516" t="str">
            <v>ｍ</v>
          </cell>
          <cell r="H1516">
            <v>324</v>
          </cell>
          <cell r="J1516">
            <v>330</v>
          </cell>
          <cell r="L1516">
            <v>330</v>
          </cell>
          <cell r="N1516">
            <v>319</v>
          </cell>
          <cell r="P1516">
            <v>312</v>
          </cell>
          <cell r="R1516">
            <v>324</v>
          </cell>
          <cell r="T1516">
            <v>324</v>
          </cell>
          <cell r="V1516">
            <v>330</v>
          </cell>
          <cell r="X1516">
            <v>319</v>
          </cell>
          <cell r="Z1516">
            <v>330</v>
          </cell>
          <cell r="AD1516">
            <v>4.2000000000000003E-2</v>
          </cell>
        </row>
        <row r="1517">
          <cell r="E1517" t="str">
            <v>CVV 3.5sq-10C</v>
          </cell>
          <cell r="F1517" t="str">
            <v>ｍ</v>
          </cell>
          <cell r="H1517">
            <v>488</v>
          </cell>
          <cell r="J1517">
            <v>496</v>
          </cell>
          <cell r="L1517">
            <v>496</v>
          </cell>
          <cell r="N1517">
            <v>481</v>
          </cell>
          <cell r="P1517">
            <v>469</v>
          </cell>
          <cell r="R1517">
            <v>488</v>
          </cell>
          <cell r="T1517">
            <v>488</v>
          </cell>
          <cell r="V1517">
            <v>496</v>
          </cell>
          <cell r="X1517">
            <v>481</v>
          </cell>
          <cell r="Z1517">
            <v>496</v>
          </cell>
          <cell r="AD1517">
            <v>4.4999999999999998E-2</v>
          </cell>
        </row>
        <row r="1518">
          <cell r="E1518" t="str">
            <v>CVV 5.5sq-10C</v>
          </cell>
          <cell r="F1518" t="str">
            <v>ｍ</v>
          </cell>
          <cell r="H1518">
            <v>731</v>
          </cell>
          <cell r="J1518">
            <v>742</v>
          </cell>
          <cell r="L1518">
            <v>742</v>
          </cell>
          <cell r="N1518">
            <v>719</v>
          </cell>
          <cell r="P1518">
            <v>702</v>
          </cell>
          <cell r="R1518">
            <v>731</v>
          </cell>
          <cell r="T1518">
            <v>731</v>
          </cell>
          <cell r="V1518">
            <v>742</v>
          </cell>
          <cell r="X1518">
            <v>719</v>
          </cell>
          <cell r="Z1518">
            <v>742</v>
          </cell>
          <cell r="AD1518">
            <v>5.3999999999999999E-2</v>
          </cell>
        </row>
        <row r="1519">
          <cell r="E1519" t="str">
            <v>CVV 8sq-10C</v>
          </cell>
          <cell r="F1519" t="str">
            <v>ｍ</v>
          </cell>
          <cell r="H1519">
            <v>1094</v>
          </cell>
          <cell r="J1519">
            <v>1111</v>
          </cell>
          <cell r="L1519">
            <v>1111</v>
          </cell>
          <cell r="N1519">
            <v>1077</v>
          </cell>
          <cell r="P1519">
            <v>1051</v>
          </cell>
          <cell r="R1519">
            <v>1094</v>
          </cell>
          <cell r="T1519">
            <v>1094</v>
          </cell>
          <cell r="V1519">
            <v>1111</v>
          </cell>
          <cell r="X1519">
            <v>1077</v>
          </cell>
          <cell r="Z1519">
            <v>1111</v>
          </cell>
          <cell r="AD1519">
            <v>6.6000000000000003E-2</v>
          </cell>
        </row>
        <row r="1520">
          <cell r="E1520" t="str">
            <v>CVV 1.25sq-12C</v>
          </cell>
          <cell r="F1520" t="str">
            <v>ｍ</v>
          </cell>
          <cell r="H1520">
            <v>276</v>
          </cell>
          <cell r="J1520">
            <v>281</v>
          </cell>
          <cell r="L1520">
            <v>281</v>
          </cell>
          <cell r="N1520">
            <v>272</v>
          </cell>
          <cell r="P1520">
            <v>266</v>
          </cell>
          <cell r="R1520">
            <v>276</v>
          </cell>
          <cell r="T1520">
            <v>276</v>
          </cell>
          <cell r="V1520">
            <v>281</v>
          </cell>
          <cell r="X1520">
            <v>272</v>
          </cell>
          <cell r="Z1520">
            <v>281</v>
          </cell>
          <cell r="AD1520">
            <v>4.2999999999999997E-2</v>
          </cell>
        </row>
        <row r="1521">
          <cell r="E1521" t="str">
            <v>CVV 2sq-12C</v>
          </cell>
          <cell r="F1521" t="str">
            <v>ｍ</v>
          </cell>
          <cell r="H1521">
            <v>386</v>
          </cell>
          <cell r="J1521">
            <v>392</v>
          </cell>
          <cell r="L1521">
            <v>392</v>
          </cell>
          <cell r="N1521">
            <v>380</v>
          </cell>
          <cell r="P1521">
            <v>371</v>
          </cell>
          <cell r="R1521">
            <v>386</v>
          </cell>
          <cell r="T1521">
            <v>386</v>
          </cell>
          <cell r="V1521">
            <v>392</v>
          </cell>
          <cell r="X1521">
            <v>380</v>
          </cell>
          <cell r="Z1521">
            <v>392</v>
          </cell>
          <cell r="AD1521">
            <v>4.8000000000000001E-2</v>
          </cell>
        </row>
        <row r="1522">
          <cell r="E1522" t="str">
            <v>CVV 3.5sq-12C</v>
          </cell>
          <cell r="F1522" t="str">
            <v>ｍ</v>
          </cell>
          <cell r="H1522">
            <v>582</v>
          </cell>
          <cell r="J1522">
            <v>592</v>
          </cell>
          <cell r="L1522">
            <v>592</v>
          </cell>
          <cell r="N1522">
            <v>573</v>
          </cell>
          <cell r="P1522">
            <v>560</v>
          </cell>
          <cell r="R1522">
            <v>582</v>
          </cell>
          <cell r="T1522">
            <v>582</v>
          </cell>
          <cell r="V1522">
            <v>592</v>
          </cell>
          <cell r="X1522">
            <v>573</v>
          </cell>
          <cell r="Z1522">
            <v>592</v>
          </cell>
          <cell r="AD1522">
            <v>5.2999999999999999E-2</v>
          </cell>
        </row>
        <row r="1523">
          <cell r="E1523" t="str">
            <v>CVV 5.5sq-12C</v>
          </cell>
          <cell r="F1523" t="str">
            <v>ｍ</v>
          </cell>
          <cell r="H1523">
            <v>857</v>
          </cell>
          <cell r="J1523">
            <v>870</v>
          </cell>
          <cell r="L1523">
            <v>870</v>
          </cell>
          <cell r="N1523">
            <v>844</v>
          </cell>
          <cell r="P1523">
            <v>823</v>
          </cell>
          <cell r="R1523">
            <v>857</v>
          </cell>
          <cell r="T1523">
            <v>857</v>
          </cell>
          <cell r="V1523">
            <v>870</v>
          </cell>
          <cell r="X1523">
            <v>844</v>
          </cell>
          <cell r="Z1523">
            <v>870</v>
          </cell>
          <cell r="AD1523">
            <v>6.3E-2</v>
          </cell>
        </row>
        <row r="1524">
          <cell r="E1524" t="str">
            <v>CVV 8sq-12C</v>
          </cell>
          <cell r="F1524" t="str">
            <v>ｍ</v>
          </cell>
          <cell r="H1524">
            <v>1290</v>
          </cell>
          <cell r="J1524">
            <v>1310</v>
          </cell>
          <cell r="L1524">
            <v>1310</v>
          </cell>
          <cell r="N1524">
            <v>1270</v>
          </cell>
          <cell r="P1524">
            <v>1240</v>
          </cell>
          <cell r="R1524">
            <v>1290</v>
          </cell>
          <cell r="T1524">
            <v>1290</v>
          </cell>
          <cell r="V1524">
            <v>1310</v>
          </cell>
          <cell r="X1524">
            <v>1270</v>
          </cell>
          <cell r="Z1524">
            <v>1310</v>
          </cell>
          <cell r="AD1524">
            <v>7.6999999999999999E-2</v>
          </cell>
        </row>
        <row r="1525">
          <cell r="E1525" t="str">
            <v>CVV 1.25sq-15C</v>
          </cell>
          <cell r="F1525" t="str">
            <v>ｍ</v>
          </cell>
          <cell r="H1525">
            <v>342</v>
          </cell>
          <cell r="J1525">
            <v>347</v>
          </cell>
          <cell r="L1525">
            <v>347</v>
          </cell>
          <cell r="N1525">
            <v>336</v>
          </cell>
          <cell r="P1525">
            <v>328</v>
          </cell>
          <cell r="R1525">
            <v>342</v>
          </cell>
          <cell r="T1525">
            <v>342</v>
          </cell>
          <cell r="V1525">
            <v>347</v>
          </cell>
          <cell r="X1525">
            <v>336</v>
          </cell>
          <cell r="Z1525">
            <v>347</v>
          </cell>
          <cell r="AD1525">
            <v>5.3999999999999999E-2</v>
          </cell>
        </row>
        <row r="1526">
          <cell r="E1526" t="str">
            <v>CVV 2sq-15C</v>
          </cell>
          <cell r="F1526" t="str">
            <v>ｍ</v>
          </cell>
          <cell r="H1526">
            <v>479</v>
          </cell>
          <cell r="J1526">
            <v>487</v>
          </cell>
          <cell r="L1526">
            <v>487</v>
          </cell>
          <cell r="N1526">
            <v>472</v>
          </cell>
          <cell r="P1526">
            <v>451</v>
          </cell>
          <cell r="R1526">
            <v>479</v>
          </cell>
          <cell r="T1526">
            <v>479</v>
          </cell>
          <cell r="V1526">
            <v>487</v>
          </cell>
          <cell r="X1526">
            <v>472</v>
          </cell>
          <cell r="Z1526">
            <v>487</v>
          </cell>
          <cell r="AD1526">
            <v>0.06</v>
          </cell>
        </row>
        <row r="1527">
          <cell r="E1527" t="str">
            <v>CVV 3.5sq-15C</v>
          </cell>
          <cell r="F1527" t="str">
            <v>ｍ</v>
          </cell>
          <cell r="H1527">
            <v>721</v>
          </cell>
          <cell r="J1527">
            <v>732</v>
          </cell>
          <cell r="L1527">
            <v>732</v>
          </cell>
          <cell r="N1527">
            <v>709</v>
          </cell>
          <cell r="P1527">
            <v>692</v>
          </cell>
          <cell r="R1527">
            <v>721</v>
          </cell>
          <cell r="T1527">
            <v>721</v>
          </cell>
          <cell r="V1527">
            <v>732</v>
          </cell>
          <cell r="X1527">
            <v>709</v>
          </cell>
          <cell r="Z1527">
            <v>732</v>
          </cell>
          <cell r="AD1527">
            <v>6.6000000000000003E-2</v>
          </cell>
        </row>
        <row r="1528">
          <cell r="E1528" t="str">
            <v>CVV 5.5sq-15C</v>
          </cell>
          <cell r="F1528" t="str">
            <v>ｍ</v>
          </cell>
          <cell r="H1528">
            <v>1057</v>
          </cell>
          <cell r="J1528">
            <v>1073</v>
          </cell>
          <cell r="L1528">
            <v>1073</v>
          </cell>
          <cell r="N1528">
            <v>1040</v>
          </cell>
          <cell r="P1528">
            <v>1015</v>
          </cell>
          <cell r="R1528">
            <v>1057</v>
          </cell>
          <cell r="T1528">
            <v>1057</v>
          </cell>
          <cell r="V1528">
            <v>1073</v>
          </cell>
          <cell r="X1528">
            <v>1040</v>
          </cell>
          <cell r="Z1528">
            <v>1073</v>
          </cell>
          <cell r="AD1528">
            <v>7.8E-2</v>
          </cell>
        </row>
        <row r="1529">
          <cell r="E1529" t="str">
            <v>CVV 1.25sq-20C</v>
          </cell>
          <cell r="F1529" t="str">
            <v>ｍ</v>
          </cell>
          <cell r="H1529">
            <v>452</v>
          </cell>
          <cell r="J1529">
            <v>459</v>
          </cell>
          <cell r="L1529">
            <v>459</v>
          </cell>
          <cell r="N1529">
            <v>445</v>
          </cell>
          <cell r="P1529">
            <v>434</v>
          </cell>
          <cell r="R1529">
            <v>452</v>
          </cell>
          <cell r="T1529">
            <v>452</v>
          </cell>
          <cell r="V1529">
            <v>459</v>
          </cell>
          <cell r="X1529">
            <v>445</v>
          </cell>
          <cell r="Z1529">
            <v>459</v>
          </cell>
          <cell r="AD1529">
            <v>6.3E-2</v>
          </cell>
        </row>
        <row r="1530">
          <cell r="E1530" t="str">
            <v>CVV 2sq-20C</v>
          </cell>
          <cell r="F1530" t="str">
            <v>ｍ</v>
          </cell>
          <cell r="H1530">
            <v>634</v>
          </cell>
          <cell r="J1530">
            <v>644</v>
          </cell>
          <cell r="L1530">
            <v>644</v>
          </cell>
          <cell r="N1530">
            <v>624</v>
          </cell>
          <cell r="P1530">
            <v>609</v>
          </cell>
          <cell r="R1530">
            <v>634</v>
          </cell>
          <cell r="T1530">
            <v>634</v>
          </cell>
          <cell r="V1530">
            <v>644</v>
          </cell>
          <cell r="X1530">
            <v>624</v>
          </cell>
          <cell r="Z1530">
            <v>644</v>
          </cell>
          <cell r="AD1530">
            <v>7.0000000000000007E-2</v>
          </cell>
        </row>
        <row r="1531">
          <cell r="E1531" t="str">
            <v>CVV 3.5sq-20C</v>
          </cell>
          <cell r="F1531" t="str">
            <v>ｍ</v>
          </cell>
          <cell r="H1531">
            <v>963</v>
          </cell>
          <cell r="J1531">
            <v>978</v>
          </cell>
          <cell r="L1531">
            <v>978</v>
          </cell>
          <cell r="N1531">
            <v>948</v>
          </cell>
          <cell r="P1531">
            <v>925</v>
          </cell>
          <cell r="R1531">
            <v>963</v>
          </cell>
          <cell r="T1531">
            <v>963</v>
          </cell>
          <cell r="V1531">
            <v>978</v>
          </cell>
          <cell r="X1531">
            <v>948</v>
          </cell>
          <cell r="Z1531">
            <v>978</v>
          </cell>
          <cell r="AD1531">
            <v>7.6999999999999999E-2</v>
          </cell>
        </row>
        <row r="1532">
          <cell r="E1532" t="str">
            <v>CVV 5.5sq-20C</v>
          </cell>
          <cell r="F1532" t="str">
            <v>ｍ</v>
          </cell>
          <cell r="H1532">
            <v>1408</v>
          </cell>
          <cell r="J1532">
            <v>1430</v>
          </cell>
          <cell r="L1532">
            <v>1430</v>
          </cell>
          <cell r="N1532">
            <v>1386</v>
          </cell>
          <cell r="P1532">
            <v>1353</v>
          </cell>
          <cell r="R1532">
            <v>1408</v>
          </cell>
          <cell r="T1532">
            <v>1408</v>
          </cell>
          <cell r="V1532">
            <v>1430</v>
          </cell>
          <cell r="X1532">
            <v>1386</v>
          </cell>
          <cell r="Z1532">
            <v>1430</v>
          </cell>
          <cell r="AD1532">
            <v>9.0999999999999998E-2</v>
          </cell>
        </row>
        <row r="1533">
          <cell r="E1533" t="str">
            <v>CVV 1.25sq-30C</v>
          </cell>
          <cell r="F1533" t="str">
            <v>ｍ</v>
          </cell>
          <cell r="H1533">
            <v>652</v>
          </cell>
          <cell r="J1533">
            <v>662</v>
          </cell>
          <cell r="L1533">
            <v>662</v>
          </cell>
          <cell r="N1533">
            <v>642</v>
          </cell>
          <cell r="P1533">
            <v>627</v>
          </cell>
          <cell r="R1533">
            <v>652</v>
          </cell>
          <cell r="T1533">
            <v>652</v>
          </cell>
          <cell r="V1533">
            <v>662</v>
          </cell>
          <cell r="X1533">
            <v>642</v>
          </cell>
          <cell r="Z1533">
            <v>662</v>
          </cell>
          <cell r="AD1533">
            <v>7.4999999999999997E-2</v>
          </cell>
        </row>
        <row r="1534">
          <cell r="E1534" t="str">
            <v>CVV 2sq-30C</v>
          </cell>
          <cell r="F1534" t="str">
            <v>ｍ</v>
          </cell>
          <cell r="H1534">
            <v>932</v>
          </cell>
          <cell r="J1534">
            <v>946</v>
          </cell>
          <cell r="L1534">
            <v>946</v>
          </cell>
          <cell r="N1534">
            <v>917</v>
          </cell>
          <cell r="P1534">
            <v>895</v>
          </cell>
          <cell r="R1534">
            <v>932</v>
          </cell>
          <cell r="T1534">
            <v>932</v>
          </cell>
          <cell r="V1534">
            <v>946</v>
          </cell>
          <cell r="X1534">
            <v>917</v>
          </cell>
          <cell r="Z1534">
            <v>946</v>
          </cell>
          <cell r="AD1534">
            <v>8.3000000000000004E-2</v>
          </cell>
        </row>
        <row r="1535">
          <cell r="E1535" t="str">
            <v>CVV 3.5sq-30C</v>
          </cell>
          <cell r="F1535" t="str">
            <v>ｍ</v>
          </cell>
          <cell r="H1535">
            <v>1430</v>
          </cell>
          <cell r="J1535">
            <v>1453</v>
          </cell>
          <cell r="L1535">
            <v>1453</v>
          </cell>
          <cell r="N1535">
            <v>1408</v>
          </cell>
          <cell r="P1535">
            <v>1375</v>
          </cell>
          <cell r="R1535">
            <v>1430</v>
          </cell>
          <cell r="T1535">
            <v>1430</v>
          </cell>
          <cell r="V1535">
            <v>1453</v>
          </cell>
          <cell r="X1535">
            <v>1408</v>
          </cell>
          <cell r="Z1535">
            <v>1453</v>
          </cell>
          <cell r="AD1535">
            <v>9.0999999999999998E-2</v>
          </cell>
        </row>
        <row r="1536">
          <cell r="E1536" t="str">
            <v>CEE 1.25sq-2C</v>
          </cell>
          <cell r="F1536" t="str">
            <v>ｍ</v>
          </cell>
          <cell r="H1536">
            <v>106</v>
          </cell>
          <cell r="J1536">
            <v>107</v>
          </cell>
          <cell r="L1536">
            <v>107</v>
          </cell>
          <cell r="N1536">
            <v>104</v>
          </cell>
          <cell r="P1536">
            <v>101</v>
          </cell>
          <cell r="R1536">
            <v>106</v>
          </cell>
          <cell r="T1536">
            <v>106</v>
          </cell>
          <cell r="V1536">
            <v>107</v>
          </cell>
          <cell r="X1536">
            <v>104</v>
          </cell>
          <cell r="Z1536">
            <v>107</v>
          </cell>
          <cell r="AD1536">
            <v>1.4999999999999999E-2</v>
          </cell>
        </row>
        <row r="1537">
          <cell r="E1537" t="str">
            <v>CEE 2sq-2C</v>
          </cell>
          <cell r="F1537" t="str">
            <v>ｍ</v>
          </cell>
          <cell r="H1537">
            <v>129</v>
          </cell>
          <cell r="J1537">
            <v>131</v>
          </cell>
          <cell r="L1537">
            <v>131</v>
          </cell>
          <cell r="N1537">
            <v>127</v>
          </cell>
          <cell r="P1537">
            <v>124</v>
          </cell>
          <cell r="R1537">
            <v>129</v>
          </cell>
          <cell r="T1537">
            <v>129</v>
          </cell>
          <cell r="V1537">
            <v>131</v>
          </cell>
          <cell r="X1537">
            <v>127</v>
          </cell>
          <cell r="Z1537">
            <v>131</v>
          </cell>
          <cell r="AD1537">
            <v>1.7000000000000001E-2</v>
          </cell>
        </row>
        <row r="1538">
          <cell r="E1538" t="str">
            <v>CEE 3.5sq-2C</v>
          </cell>
          <cell r="F1538" t="str">
            <v>ｍ</v>
          </cell>
          <cell r="H1538">
            <v>172</v>
          </cell>
          <cell r="J1538">
            <v>175</v>
          </cell>
          <cell r="L1538">
            <v>175</v>
          </cell>
          <cell r="N1538">
            <v>169</v>
          </cell>
          <cell r="P1538">
            <v>165</v>
          </cell>
          <cell r="R1538">
            <v>172</v>
          </cell>
          <cell r="T1538">
            <v>172</v>
          </cell>
          <cell r="V1538">
            <v>175</v>
          </cell>
          <cell r="X1538">
            <v>169</v>
          </cell>
          <cell r="Z1538">
            <v>175</v>
          </cell>
          <cell r="AD1538">
            <v>1.7999999999999999E-2</v>
          </cell>
        </row>
        <row r="1539">
          <cell r="E1539" t="str">
            <v>CEE 5.5sq-2C</v>
          </cell>
          <cell r="F1539" t="str">
            <v>ｍ</v>
          </cell>
          <cell r="H1539">
            <v>236</v>
          </cell>
          <cell r="J1539">
            <v>239</v>
          </cell>
          <cell r="L1539">
            <v>239</v>
          </cell>
          <cell r="N1539">
            <v>232</v>
          </cell>
          <cell r="P1539">
            <v>226</v>
          </cell>
          <cell r="R1539">
            <v>236</v>
          </cell>
          <cell r="T1539">
            <v>236</v>
          </cell>
          <cell r="V1539">
            <v>239</v>
          </cell>
          <cell r="X1539">
            <v>232</v>
          </cell>
          <cell r="Z1539">
            <v>239</v>
          </cell>
          <cell r="AD1539">
            <v>2.1000000000000001E-2</v>
          </cell>
        </row>
        <row r="1540">
          <cell r="E1540" t="str">
            <v>CEE 8sq-2C</v>
          </cell>
          <cell r="F1540" t="str">
            <v>ｍ</v>
          </cell>
          <cell r="H1540">
            <v>306</v>
          </cell>
          <cell r="J1540">
            <v>311</v>
          </cell>
          <cell r="L1540">
            <v>311</v>
          </cell>
          <cell r="N1540">
            <v>301</v>
          </cell>
          <cell r="P1540">
            <v>294</v>
          </cell>
          <cell r="R1540">
            <v>306</v>
          </cell>
          <cell r="T1540">
            <v>306</v>
          </cell>
          <cell r="V1540">
            <v>311</v>
          </cell>
          <cell r="X1540">
            <v>301</v>
          </cell>
          <cell r="Z1540">
            <v>311</v>
          </cell>
          <cell r="AD1540">
            <v>2.5999999999999999E-2</v>
          </cell>
        </row>
        <row r="1541">
          <cell r="E1541" t="str">
            <v>CEE 1.25sq-3C</v>
          </cell>
          <cell r="F1541" t="str">
            <v>ｍ</v>
          </cell>
          <cell r="H1541">
            <v>129</v>
          </cell>
          <cell r="J1541">
            <v>131</v>
          </cell>
          <cell r="L1541">
            <v>131</v>
          </cell>
          <cell r="N1541">
            <v>127</v>
          </cell>
          <cell r="P1541">
            <v>124</v>
          </cell>
          <cell r="R1541">
            <v>129</v>
          </cell>
          <cell r="T1541">
            <v>129</v>
          </cell>
          <cell r="V1541">
            <v>131</v>
          </cell>
          <cell r="X1541">
            <v>127</v>
          </cell>
          <cell r="Z1541">
            <v>131</v>
          </cell>
          <cell r="AD1541">
            <v>1.7000000000000001E-2</v>
          </cell>
        </row>
        <row r="1542">
          <cell r="E1542" t="str">
            <v>CEE 2sq-3C</v>
          </cell>
          <cell r="F1542" t="str">
            <v>ｍ</v>
          </cell>
          <cell r="H1542">
            <v>161</v>
          </cell>
          <cell r="J1542">
            <v>163</v>
          </cell>
          <cell r="L1542">
            <v>163</v>
          </cell>
          <cell r="N1542">
            <v>158</v>
          </cell>
          <cell r="P1542">
            <v>154</v>
          </cell>
          <cell r="R1542">
            <v>161</v>
          </cell>
          <cell r="T1542">
            <v>161</v>
          </cell>
          <cell r="V1542">
            <v>163</v>
          </cell>
          <cell r="X1542">
            <v>158</v>
          </cell>
          <cell r="Z1542">
            <v>163</v>
          </cell>
          <cell r="AD1542">
            <v>1.9E-2</v>
          </cell>
        </row>
        <row r="1543">
          <cell r="E1543" t="str">
            <v>CEE 3.5sq-3C</v>
          </cell>
          <cell r="F1543" t="str">
            <v>ｍ</v>
          </cell>
          <cell r="H1543">
            <v>227</v>
          </cell>
          <cell r="J1543">
            <v>231</v>
          </cell>
          <cell r="L1543">
            <v>231</v>
          </cell>
          <cell r="N1543">
            <v>224</v>
          </cell>
          <cell r="P1543">
            <v>218</v>
          </cell>
          <cell r="R1543">
            <v>227</v>
          </cell>
          <cell r="T1543">
            <v>227</v>
          </cell>
          <cell r="V1543">
            <v>231</v>
          </cell>
          <cell r="X1543">
            <v>224</v>
          </cell>
          <cell r="Z1543">
            <v>231</v>
          </cell>
          <cell r="AD1543">
            <v>2.1000000000000001E-2</v>
          </cell>
        </row>
        <row r="1544">
          <cell r="E1544" t="str">
            <v>CEE 5.5sq-3C</v>
          </cell>
          <cell r="F1544" t="str">
            <v>ｍ</v>
          </cell>
          <cell r="H1544">
            <v>309</v>
          </cell>
          <cell r="J1544">
            <v>314</v>
          </cell>
          <cell r="L1544">
            <v>314</v>
          </cell>
          <cell r="N1544">
            <v>304</v>
          </cell>
          <cell r="P1544">
            <v>297</v>
          </cell>
          <cell r="R1544">
            <v>309</v>
          </cell>
          <cell r="T1544">
            <v>309</v>
          </cell>
          <cell r="V1544">
            <v>314</v>
          </cell>
          <cell r="X1544">
            <v>304</v>
          </cell>
          <cell r="Z1544">
            <v>314</v>
          </cell>
          <cell r="AD1544">
            <v>2.4E-2</v>
          </cell>
        </row>
        <row r="1545">
          <cell r="E1545" t="str">
            <v>CEE 8sq-3C</v>
          </cell>
          <cell r="F1545" t="str">
            <v>ｍ</v>
          </cell>
          <cell r="H1545">
            <v>408</v>
          </cell>
          <cell r="J1545">
            <v>415</v>
          </cell>
          <cell r="L1545">
            <v>415</v>
          </cell>
          <cell r="N1545">
            <v>402</v>
          </cell>
          <cell r="P1545">
            <v>392</v>
          </cell>
          <cell r="R1545">
            <v>408</v>
          </cell>
          <cell r="T1545">
            <v>408</v>
          </cell>
          <cell r="V1545">
            <v>415</v>
          </cell>
          <cell r="X1545">
            <v>402</v>
          </cell>
          <cell r="Z1545">
            <v>415</v>
          </cell>
          <cell r="AD1545">
            <v>0.03</v>
          </cell>
        </row>
        <row r="1546">
          <cell r="E1546" t="str">
            <v>CEE 1.25sq-4C</v>
          </cell>
          <cell r="F1546" t="str">
            <v>ｍ</v>
          </cell>
          <cell r="H1546">
            <v>162</v>
          </cell>
          <cell r="J1546">
            <v>164</v>
          </cell>
          <cell r="L1546">
            <v>164</v>
          </cell>
          <cell r="N1546">
            <v>159</v>
          </cell>
          <cell r="P1546">
            <v>156</v>
          </cell>
          <cell r="R1546">
            <v>162</v>
          </cell>
          <cell r="T1546">
            <v>162</v>
          </cell>
          <cell r="V1546">
            <v>164</v>
          </cell>
          <cell r="X1546">
            <v>159</v>
          </cell>
          <cell r="Z1546">
            <v>164</v>
          </cell>
          <cell r="AD1546">
            <v>1.9E-2</v>
          </cell>
        </row>
        <row r="1547">
          <cell r="E1547" t="str">
            <v>CEE 2sq-4C</v>
          </cell>
          <cell r="F1547" t="str">
            <v>ｍ</v>
          </cell>
          <cell r="H1547">
            <v>208</v>
          </cell>
          <cell r="J1547">
            <v>211</v>
          </cell>
          <cell r="L1547">
            <v>211</v>
          </cell>
          <cell r="N1547">
            <v>205</v>
          </cell>
          <cell r="P1547">
            <v>200</v>
          </cell>
          <cell r="R1547">
            <v>208</v>
          </cell>
          <cell r="T1547">
            <v>208</v>
          </cell>
          <cell r="V1547">
            <v>211</v>
          </cell>
          <cell r="X1547">
            <v>205</v>
          </cell>
          <cell r="Z1547">
            <v>211</v>
          </cell>
          <cell r="AD1547">
            <v>2.1999999999999999E-2</v>
          </cell>
        </row>
        <row r="1548">
          <cell r="E1548" t="str">
            <v>CEE 3.5sq-4C</v>
          </cell>
          <cell r="F1548" t="str">
            <v>ｍ</v>
          </cell>
          <cell r="H1548">
            <v>288</v>
          </cell>
          <cell r="J1548">
            <v>293</v>
          </cell>
          <cell r="L1548">
            <v>293</v>
          </cell>
          <cell r="N1548">
            <v>284</v>
          </cell>
          <cell r="P1548">
            <v>277</v>
          </cell>
          <cell r="R1548">
            <v>288</v>
          </cell>
          <cell r="T1548">
            <v>288</v>
          </cell>
          <cell r="V1548">
            <v>293</v>
          </cell>
          <cell r="X1548">
            <v>284</v>
          </cell>
          <cell r="Z1548">
            <v>293</v>
          </cell>
          <cell r="AD1548">
            <v>2.3E-2</v>
          </cell>
        </row>
        <row r="1549">
          <cell r="E1549" t="str">
            <v>CEE 5.5sq-4C</v>
          </cell>
          <cell r="F1549" t="str">
            <v>ｍ</v>
          </cell>
          <cell r="H1549">
            <v>393</v>
          </cell>
          <cell r="J1549">
            <v>399</v>
          </cell>
          <cell r="L1549">
            <v>399</v>
          </cell>
          <cell r="N1549">
            <v>387</v>
          </cell>
          <cell r="P1549">
            <v>378</v>
          </cell>
          <cell r="R1549">
            <v>393</v>
          </cell>
          <cell r="T1549">
            <v>393</v>
          </cell>
          <cell r="V1549">
            <v>399</v>
          </cell>
          <cell r="X1549">
            <v>387</v>
          </cell>
          <cell r="Z1549">
            <v>399</v>
          </cell>
          <cell r="AD1549">
            <v>2.8000000000000001E-2</v>
          </cell>
        </row>
        <row r="1550">
          <cell r="E1550" t="str">
            <v>CEE 8sq-4C</v>
          </cell>
          <cell r="F1550" t="str">
            <v>ｍ</v>
          </cell>
          <cell r="H1550">
            <v>563</v>
          </cell>
          <cell r="J1550">
            <v>572</v>
          </cell>
          <cell r="L1550">
            <v>572</v>
          </cell>
          <cell r="N1550">
            <v>554</v>
          </cell>
          <cell r="P1550">
            <v>541</v>
          </cell>
          <cell r="R1550">
            <v>563</v>
          </cell>
          <cell r="T1550">
            <v>563</v>
          </cell>
          <cell r="V1550">
            <v>572</v>
          </cell>
          <cell r="X1550">
            <v>554</v>
          </cell>
          <cell r="Z1550">
            <v>572</v>
          </cell>
          <cell r="AD1550">
            <v>3.4000000000000002E-2</v>
          </cell>
        </row>
        <row r="1551">
          <cell r="E1551" t="str">
            <v>CEE 1.25sq-5C</v>
          </cell>
          <cell r="F1551" t="str">
            <v>ｍ</v>
          </cell>
          <cell r="H1551">
            <v>183</v>
          </cell>
          <cell r="J1551">
            <v>186</v>
          </cell>
          <cell r="L1551">
            <v>186</v>
          </cell>
          <cell r="N1551">
            <v>180</v>
          </cell>
          <cell r="P1551">
            <v>176</v>
          </cell>
          <cell r="R1551">
            <v>183</v>
          </cell>
          <cell r="T1551">
            <v>183</v>
          </cell>
          <cell r="V1551">
            <v>186</v>
          </cell>
          <cell r="X1551">
            <v>180</v>
          </cell>
          <cell r="Z1551">
            <v>186</v>
          </cell>
          <cell r="AD1551">
            <v>2.5000000000000001E-2</v>
          </cell>
        </row>
        <row r="1552">
          <cell r="E1552" t="str">
            <v>CEE 2sq-5C</v>
          </cell>
          <cell r="F1552" t="str">
            <v>ｍ</v>
          </cell>
          <cell r="H1552">
            <v>237</v>
          </cell>
          <cell r="J1552">
            <v>241</v>
          </cell>
          <cell r="L1552">
            <v>241</v>
          </cell>
          <cell r="N1552">
            <v>234</v>
          </cell>
          <cell r="P1552">
            <v>228</v>
          </cell>
          <cell r="R1552">
            <v>237</v>
          </cell>
          <cell r="T1552">
            <v>237</v>
          </cell>
          <cell r="V1552">
            <v>241</v>
          </cell>
          <cell r="X1552">
            <v>234</v>
          </cell>
          <cell r="Z1552">
            <v>241</v>
          </cell>
          <cell r="AD1552">
            <v>2.8000000000000001E-2</v>
          </cell>
        </row>
        <row r="1553">
          <cell r="E1553" t="str">
            <v>CEE 3.5sq-5C</v>
          </cell>
          <cell r="F1553" t="str">
            <v>ｍ</v>
          </cell>
          <cell r="H1553">
            <v>332</v>
          </cell>
          <cell r="J1553">
            <v>337</v>
          </cell>
          <cell r="L1553">
            <v>337</v>
          </cell>
          <cell r="N1553">
            <v>326</v>
          </cell>
          <cell r="P1553">
            <v>319</v>
          </cell>
          <cell r="R1553">
            <v>332</v>
          </cell>
          <cell r="T1553">
            <v>332</v>
          </cell>
          <cell r="V1553">
            <v>337</v>
          </cell>
          <cell r="X1553">
            <v>326</v>
          </cell>
          <cell r="Z1553">
            <v>337</v>
          </cell>
          <cell r="AD1553">
            <v>0.03</v>
          </cell>
        </row>
        <row r="1554">
          <cell r="E1554" t="str">
            <v>CEE 5.5sq-5C</v>
          </cell>
          <cell r="F1554" t="str">
            <v>ｍ</v>
          </cell>
          <cell r="H1554">
            <v>518</v>
          </cell>
          <cell r="J1554">
            <v>527</v>
          </cell>
          <cell r="L1554">
            <v>527</v>
          </cell>
          <cell r="N1554">
            <v>510</v>
          </cell>
          <cell r="P1554">
            <v>498</v>
          </cell>
          <cell r="R1554">
            <v>518</v>
          </cell>
          <cell r="T1554">
            <v>518</v>
          </cell>
          <cell r="V1554">
            <v>527</v>
          </cell>
          <cell r="X1554">
            <v>510</v>
          </cell>
          <cell r="Z1554">
            <v>527</v>
          </cell>
          <cell r="AD1554">
            <v>3.6999999999999998E-2</v>
          </cell>
        </row>
        <row r="1555">
          <cell r="E1555" t="str">
            <v>CEE 8sq-5C</v>
          </cell>
          <cell r="F1555" t="str">
            <v>ｍ</v>
          </cell>
          <cell r="H1555">
            <v>707</v>
          </cell>
          <cell r="J1555">
            <v>718</v>
          </cell>
          <cell r="L1555">
            <v>718</v>
          </cell>
          <cell r="N1555">
            <v>696</v>
          </cell>
          <cell r="P1555">
            <v>679</v>
          </cell>
          <cell r="R1555">
            <v>707</v>
          </cell>
          <cell r="T1555">
            <v>707</v>
          </cell>
          <cell r="V1555">
            <v>718</v>
          </cell>
          <cell r="X1555">
            <v>696</v>
          </cell>
          <cell r="Z1555">
            <v>718</v>
          </cell>
          <cell r="AD1555">
            <v>4.3999999999999997E-2</v>
          </cell>
        </row>
        <row r="1556">
          <cell r="E1556" t="str">
            <v>CEE 1.25sq-6C</v>
          </cell>
          <cell r="F1556" t="str">
            <v>ｍ</v>
          </cell>
          <cell r="H1556">
            <v>212</v>
          </cell>
          <cell r="J1556">
            <v>215</v>
          </cell>
          <cell r="L1556">
            <v>215</v>
          </cell>
          <cell r="N1556">
            <v>209</v>
          </cell>
          <cell r="P1556">
            <v>204</v>
          </cell>
          <cell r="R1556">
            <v>212</v>
          </cell>
          <cell r="T1556">
            <v>212</v>
          </cell>
          <cell r="V1556">
            <v>215</v>
          </cell>
          <cell r="X1556">
            <v>209</v>
          </cell>
          <cell r="Z1556">
            <v>215</v>
          </cell>
          <cell r="AD1556">
            <v>2.5000000000000001E-2</v>
          </cell>
        </row>
        <row r="1557">
          <cell r="E1557" t="str">
            <v>CEE 2sq-6C</v>
          </cell>
          <cell r="F1557" t="str">
            <v>ｍ</v>
          </cell>
          <cell r="H1557">
            <v>284</v>
          </cell>
          <cell r="J1557">
            <v>288</v>
          </cell>
          <cell r="L1557">
            <v>288</v>
          </cell>
          <cell r="N1557">
            <v>279</v>
          </cell>
          <cell r="P1557">
            <v>272</v>
          </cell>
          <cell r="R1557">
            <v>284</v>
          </cell>
          <cell r="T1557">
            <v>284</v>
          </cell>
          <cell r="V1557">
            <v>288</v>
          </cell>
          <cell r="X1557">
            <v>279</v>
          </cell>
          <cell r="Z1557">
            <v>288</v>
          </cell>
          <cell r="AD1557">
            <v>2.8000000000000001E-2</v>
          </cell>
        </row>
        <row r="1558">
          <cell r="E1558" t="str">
            <v>CEE 3.5sq-6C</v>
          </cell>
          <cell r="F1558" t="str">
            <v>ｍ</v>
          </cell>
          <cell r="H1558">
            <v>393</v>
          </cell>
          <cell r="J1558">
            <v>399</v>
          </cell>
          <cell r="L1558">
            <v>399</v>
          </cell>
          <cell r="N1558">
            <v>387</v>
          </cell>
          <cell r="P1558">
            <v>378</v>
          </cell>
          <cell r="R1558">
            <v>393</v>
          </cell>
          <cell r="T1558">
            <v>393</v>
          </cell>
          <cell r="V1558">
            <v>399</v>
          </cell>
          <cell r="X1558">
            <v>387</v>
          </cell>
          <cell r="Z1558">
            <v>399</v>
          </cell>
          <cell r="AD1558">
            <v>0.03</v>
          </cell>
        </row>
        <row r="1559">
          <cell r="E1559" t="str">
            <v>CEE 5.5sq-6C</v>
          </cell>
          <cell r="F1559" t="str">
            <v>ｍ</v>
          </cell>
          <cell r="H1559">
            <v>606</v>
          </cell>
          <cell r="J1559">
            <v>616</v>
          </cell>
          <cell r="L1559">
            <v>616</v>
          </cell>
          <cell r="N1559">
            <v>597</v>
          </cell>
          <cell r="P1559">
            <v>582</v>
          </cell>
          <cell r="R1559">
            <v>606</v>
          </cell>
          <cell r="T1559">
            <v>606</v>
          </cell>
          <cell r="V1559">
            <v>616</v>
          </cell>
          <cell r="X1559">
            <v>597</v>
          </cell>
          <cell r="Z1559">
            <v>616</v>
          </cell>
          <cell r="AD1559">
            <v>3.6999999999999998E-2</v>
          </cell>
        </row>
        <row r="1560">
          <cell r="E1560" t="str">
            <v>CEE 8sq-6C</v>
          </cell>
          <cell r="F1560" t="str">
            <v>ｍ</v>
          </cell>
          <cell r="H1560">
            <v>826</v>
          </cell>
          <cell r="J1560">
            <v>839</v>
          </cell>
          <cell r="L1560">
            <v>839</v>
          </cell>
          <cell r="N1560">
            <v>813</v>
          </cell>
          <cell r="P1560">
            <v>793</v>
          </cell>
          <cell r="R1560">
            <v>826</v>
          </cell>
          <cell r="T1560">
            <v>826</v>
          </cell>
          <cell r="V1560">
            <v>839</v>
          </cell>
          <cell r="X1560">
            <v>813</v>
          </cell>
          <cell r="Z1560">
            <v>839</v>
          </cell>
          <cell r="AD1560">
            <v>4.3999999999999997E-2</v>
          </cell>
        </row>
        <row r="1561">
          <cell r="E1561" t="str">
            <v>CEE 1.25sq-7C</v>
          </cell>
          <cell r="F1561" t="str">
            <v>ｍ</v>
          </cell>
          <cell r="H1561">
            <v>236</v>
          </cell>
          <cell r="J1561">
            <v>239</v>
          </cell>
          <cell r="L1561">
            <v>239</v>
          </cell>
          <cell r="N1561">
            <v>232</v>
          </cell>
          <cell r="P1561">
            <v>226</v>
          </cell>
          <cell r="R1561">
            <v>236</v>
          </cell>
          <cell r="T1561">
            <v>236</v>
          </cell>
          <cell r="V1561">
            <v>239</v>
          </cell>
          <cell r="X1561">
            <v>232</v>
          </cell>
          <cell r="Z1561">
            <v>239</v>
          </cell>
          <cell r="AD1561">
            <v>0.03</v>
          </cell>
        </row>
        <row r="1562">
          <cell r="E1562" t="str">
            <v>CEE 2sq-7C</v>
          </cell>
          <cell r="F1562" t="str">
            <v>ｍ</v>
          </cell>
          <cell r="H1562">
            <v>314</v>
          </cell>
          <cell r="J1562">
            <v>319</v>
          </cell>
          <cell r="L1562">
            <v>319</v>
          </cell>
          <cell r="N1562">
            <v>309</v>
          </cell>
          <cell r="P1562">
            <v>301</v>
          </cell>
          <cell r="R1562">
            <v>314</v>
          </cell>
          <cell r="T1562">
            <v>314</v>
          </cell>
          <cell r="V1562">
            <v>319</v>
          </cell>
          <cell r="X1562">
            <v>309</v>
          </cell>
          <cell r="Z1562">
            <v>319</v>
          </cell>
          <cell r="AD1562">
            <v>3.4000000000000002E-2</v>
          </cell>
        </row>
        <row r="1563">
          <cell r="E1563" t="str">
            <v>CEE 3.5sq-7C</v>
          </cell>
          <cell r="F1563" t="str">
            <v>ｍ</v>
          </cell>
          <cell r="H1563">
            <v>447</v>
          </cell>
          <cell r="J1563">
            <v>454</v>
          </cell>
          <cell r="L1563">
            <v>454</v>
          </cell>
          <cell r="N1563">
            <v>440</v>
          </cell>
          <cell r="P1563">
            <v>430</v>
          </cell>
          <cell r="R1563">
            <v>447</v>
          </cell>
          <cell r="T1563">
            <v>447</v>
          </cell>
          <cell r="V1563">
            <v>454</v>
          </cell>
          <cell r="X1563">
            <v>440</v>
          </cell>
          <cell r="Z1563">
            <v>454</v>
          </cell>
          <cell r="AD1563">
            <v>3.6999999999999998E-2</v>
          </cell>
        </row>
        <row r="1564">
          <cell r="E1564" t="str">
            <v>CEE 5.5sq-7C</v>
          </cell>
          <cell r="F1564" t="str">
            <v>ｍ</v>
          </cell>
          <cell r="H1564">
            <v>683</v>
          </cell>
          <cell r="J1564">
            <v>694</v>
          </cell>
          <cell r="L1564">
            <v>694</v>
          </cell>
          <cell r="N1564">
            <v>672</v>
          </cell>
          <cell r="P1564">
            <v>656</v>
          </cell>
          <cell r="R1564">
            <v>683</v>
          </cell>
          <cell r="T1564">
            <v>683</v>
          </cell>
          <cell r="V1564">
            <v>694</v>
          </cell>
          <cell r="X1564">
            <v>672</v>
          </cell>
          <cell r="Z1564">
            <v>694</v>
          </cell>
          <cell r="AD1564">
            <v>4.3999999999999997E-2</v>
          </cell>
        </row>
        <row r="1565">
          <cell r="E1565" t="str">
            <v>CEE 8sq-7C</v>
          </cell>
          <cell r="F1565" t="str">
            <v>ｍ</v>
          </cell>
          <cell r="H1565">
            <v>925</v>
          </cell>
          <cell r="J1565">
            <v>940</v>
          </cell>
          <cell r="L1565">
            <v>940</v>
          </cell>
          <cell r="N1565">
            <v>911</v>
          </cell>
          <cell r="P1565">
            <v>889</v>
          </cell>
          <cell r="R1565">
            <v>925</v>
          </cell>
          <cell r="T1565">
            <v>925</v>
          </cell>
          <cell r="V1565">
            <v>940</v>
          </cell>
          <cell r="X1565">
            <v>911</v>
          </cell>
          <cell r="Z1565">
            <v>940</v>
          </cell>
          <cell r="AD1565">
            <v>5.3999999999999999E-2</v>
          </cell>
        </row>
        <row r="1566">
          <cell r="E1566" t="str">
            <v>CEE 1.25sq-8C</v>
          </cell>
          <cell r="F1566" t="str">
            <v>ｍ</v>
          </cell>
          <cell r="H1566">
            <v>273</v>
          </cell>
          <cell r="J1566">
            <v>277</v>
          </cell>
          <cell r="L1566">
            <v>277</v>
          </cell>
          <cell r="N1566">
            <v>268</v>
          </cell>
          <cell r="P1566">
            <v>262</v>
          </cell>
          <cell r="R1566">
            <v>273</v>
          </cell>
          <cell r="T1566">
            <v>273</v>
          </cell>
          <cell r="V1566">
            <v>277</v>
          </cell>
          <cell r="X1566">
            <v>268</v>
          </cell>
          <cell r="Z1566">
            <v>277</v>
          </cell>
          <cell r="AD1566">
            <v>3.4000000000000002E-2</v>
          </cell>
        </row>
        <row r="1567">
          <cell r="E1567" t="str">
            <v>CEE 2sq-8C</v>
          </cell>
          <cell r="F1567" t="str">
            <v>ｍ</v>
          </cell>
          <cell r="H1567">
            <v>355</v>
          </cell>
          <cell r="J1567">
            <v>361</v>
          </cell>
          <cell r="L1567">
            <v>361</v>
          </cell>
          <cell r="N1567">
            <v>350</v>
          </cell>
          <cell r="P1567">
            <v>341</v>
          </cell>
          <cell r="R1567">
            <v>355</v>
          </cell>
          <cell r="T1567">
            <v>355</v>
          </cell>
          <cell r="V1567">
            <v>361</v>
          </cell>
          <cell r="X1567">
            <v>350</v>
          </cell>
          <cell r="Z1567">
            <v>361</v>
          </cell>
          <cell r="AD1567">
            <v>3.6999999999999998E-2</v>
          </cell>
        </row>
        <row r="1568">
          <cell r="E1568" t="str">
            <v>CEE 3.5sq-8C</v>
          </cell>
          <cell r="F1568" t="str">
            <v>ｍ</v>
          </cell>
          <cell r="H1568">
            <v>529</v>
          </cell>
          <cell r="J1568">
            <v>538</v>
          </cell>
          <cell r="L1568">
            <v>538</v>
          </cell>
          <cell r="N1568">
            <v>521</v>
          </cell>
          <cell r="P1568">
            <v>509</v>
          </cell>
          <cell r="R1568">
            <v>529</v>
          </cell>
          <cell r="T1568">
            <v>529</v>
          </cell>
          <cell r="V1568">
            <v>538</v>
          </cell>
          <cell r="X1568">
            <v>521</v>
          </cell>
          <cell r="Z1568">
            <v>538</v>
          </cell>
          <cell r="AD1568">
            <v>4.3999999999999997E-2</v>
          </cell>
        </row>
        <row r="1569">
          <cell r="E1569" t="str">
            <v>CEE 5.5sq-8C</v>
          </cell>
          <cell r="F1569" t="str">
            <v>ｍ</v>
          </cell>
          <cell r="H1569">
            <v>811</v>
          </cell>
          <cell r="J1569">
            <v>824</v>
          </cell>
          <cell r="L1569">
            <v>824</v>
          </cell>
          <cell r="N1569">
            <v>798</v>
          </cell>
          <cell r="P1569">
            <v>779</v>
          </cell>
          <cell r="R1569">
            <v>811</v>
          </cell>
          <cell r="T1569">
            <v>811</v>
          </cell>
          <cell r="V1569">
            <v>824</v>
          </cell>
          <cell r="X1569">
            <v>798</v>
          </cell>
          <cell r="Z1569">
            <v>824</v>
          </cell>
          <cell r="AD1569">
            <v>4.3999999999999997E-2</v>
          </cell>
        </row>
        <row r="1570">
          <cell r="E1570" t="str">
            <v>CEE 8sq-8C</v>
          </cell>
          <cell r="F1570" t="str">
            <v>ｍ</v>
          </cell>
          <cell r="H1570">
            <v>1034</v>
          </cell>
          <cell r="J1570">
            <v>1050</v>
          </cell>
          <cell r="L1570">
            <v>1050</v>
          </cell>
          <cell r="N1570">
            <v>1018</v>
          </cell>
          <cell r="P1570">
            <v>994</v>
          </cell>
          <cell r="R1570">
            <v>1034</v>
          </cell>
          <cell r="T1570">
            <v>1034</v>
          </cell>
          <cell r="V1570">
            <v>1050</v>
          </cell>
          <cell r="X1570">
            <v>1018</v>
          </cell>
          <cell r="Z1570">
            <v>1050</v>
          </cell>
          <cell r="AD1570">
            <v>5.3999999999999999E-2</v>
          </cell>
        </row>
        <row r="1571">
          <cell r="E1571" t="str">
            <v>CEE 1.25sq-10C</v>
          </cell>
          <cell r="F1571" t="str">
            <v>ｍ</v>
          </cell>
          <cell r="H1571">
            <v>333</v>
          </cell>
          <cell r="J1571">
            <v>338</v>
          </cell>
          <cell r="L1571">
            <v>338</v>
          </cell>
          <cell r="N1571">
            <v>328</v>
          </cell>
          <cell r="P1571">
            <v>320</v>
          </cell>
          <cell r="R1571">
            <v>333</v>
          </cell>
          <cell r="T1571">
            <v>333</v>
          </cell>
          <cell r="V1571">
            <v>338</v>
          </cell>
          <cell r="X1571">
            <v>328</v>
          </cell>
          <cell r="Z1571">
            <v>338</v>
          </cell>
          <cell r="AD1571">
            <v>3.6999999999999998E-2</v>
          </cell>
        </row>
        <row r="1572">
          <cell r="E1572" t="str">
            <v>CEE 2sq-10C</v>
          </cell>
          <cell r="F1572" t="str">
            <v>ｍ</v>
          </cell>
          <cell r="H1572">
            <v>438</v>
          </cell>
          <cell r="J1572">
            <v>445</v>
          </cell>
          <cell r="L1572">
            <v>445</v>
          </cell>
          <cell r="N1572">
            <v>432</v>
          </cell>
          <cell r="P1572">
            <v>421</v>
          </cell>
          <cell r="R1572">
            <v>438</v>
          </cell>
          <cell r="T1572">
            <v>438</v>
          </cell>
          <cell r="V1572">
            <v>445</v>
          </cell>
          <cell r="X1572">
            <v>432</v>
          </cell>
          <cell r="Z1572">
            <v>445</v>
          </cell>
          <cell r="AD1572">
            <v>4.2000000000000003E-2</v>
          </cell>
        </row>
        <row r="1573">
          <cell r="E1573" t="str">
            <v>CEE 3.5sq-10C</v>
          </cell>
          <cell r="F1573" t="str">
            <v>ｍ</v>
          </cell>
          <cell r="H1573">
            <v>620</v>
          </cell>
          <cell r="J1573">
            <v>629</v>
          </cell>
          <cell r="L1573">
            <v>629</v>
          </cell>
          <cell r="N1573">
            <v>610</v>
          </cell>
          <cell r="P1573">
            <v>595</v>
          </cell>
          <cell r="R1573">
            <v>620</v>
          </cell>
          <cell r="T1573">
            <v>620</v>
          </cell>
          <cell r="V1573">
            <v>629</v>
          </cell>
          <cell r="X1573">
            <v>610</v>
          </cell>
          <cell r="Z1573">
            <v>629</v>
          </cell>
          <cell r="AD1573">
            <v>4.4999999999999998E-2</v>
          </cell>
        </row>
        <row r="1574">
          <cell r="E1574" t="str">
            <v>CEE 5.5sq-10C</v>
          </cell>
          <cell r="F1574" t="str">
            <v>ｍ</v>
          </cell>
          <cell r="H1574">
            <v>982</v>
          </cell>
          <cell r="J1574">
            <v>997</v>
          </cell>
          <cell r="L1574">
            <v>997</v>
          </cell>
          <cell r="N1574">
            <v>966</v>
          </cell>
          <cell r="P1574">
            <v>943</v>
          </cell>
          <cell r="R1574">
            <v>982</v>
          </cell>
          <cell r="T1574">
            <v>982</v>
          </cell>
          <cell r="V1574">
            <v>997</v>
          </cell>
          <cell r="X1574">
            <v>966</v>
          </cell>
          <cell r="Z1574">
            <v>997</v>
          </cell>
          <cell r="AD1574">
            <v>5.3999999999999999E-2</v>
          </cell>
        </row>
        <row r="1575">
          <cell r="E1575" t="str">
            <v>CEE 8sq-10C</v>
          </cell>
          <cell r="F1575" t="str">
            <v>ｍ</v>
          </cell>
          <cell r="H1575">
            <v>1309</v>
          </cell>
          <cell r="J1575">
            <v>1329</v>
          </cell>
          <cell r="L1575">
            <v>1329</v>
          </cell>
          <cell r="N1575">
            <v>1288</v>
          </cell>
          <cell r="P1575">
            <v>1258</v>
          </cell>
          <cell r="R1575">
            <v>1309</v>
          </cell>
          <cell r="T1575">
            <v>1309</v>
          </cell>
          <cell r="V1575">
            <v>1329</v>
          </cell>
          <cell r="X1575">
            <v>1288</v>
          </cell>
          <cell r="Z1575">
            <v>1329</v>
          </cell>
          <cell r="AD1575">
            <v>6.6000000000000003E-2</v>
          </cell>
        </row>
        <row r="1576">
          <cell r="E1576" t="str">
            <v>CEE 1.25sq-12C</v>
          </cell>
          <cell r="F1576" t="str">
            <v>ｍ</v>
          </cell>
          <cell r="H1576">
            <v>389</v>
          </cell>
          <cell r="J1576">
            <v>395</v>
          </cell>
          <cell r="L1576">
            <v>395</v>
          </cell>
          <cell r="N1576">
            <v>383</v>
          </cell>
          <cell r="P1576">
            <v>374</v>
          </cell>
          <cell r="R1576">
            <v>389</v>
          </cell>
          <cell r="T1576">
            <v>389</v>
          </cell>
          <cell r="V1576">
            <v>395</v>
          </cell>
          <cell r="X1576">
            <v>383</v>
          </cell>
          <cell r="Z1576">
            <v>395</v>
          </cell>
          <cell r="AD1576">
            <v>4.2999999999999997E-2</v>
          </cell>
        </row>
        <row r="1577">
          <cell r="E1577" t="str">
            <v>CEE 2sq-12C</v>
          </cell>
          <cell r="F1577" t="str">
            <v>ｍ</v>
          </cell>
          <cell r="H1577">
            <v>505</v>
          </cell>
          <cell r="J1577">
            <v>514</v>
          </cell>
          <cell r="L1577">
            <v>514</v>
          </cell>
          <cell r="N1577">
            <v>498</v>
          </cell>
          <cell r="P1577">
            <v>486</v>
          </cell>
          <cell r="R1577">
            <v>505</v>
          </cell>
          <cell r="T1577">
            <v>505</v>
          </cell>
          <cell r="V1577">
            <v>514</v>
          </cell>
          <cell r="X1577">
            <v>498</v>
          </cell>
          <cell r="Z1577">
            <v>514</v>
          </cell>
          <cell r="AD1577">
            <v>4.8000000000000001E-2</v>
          </cell>
        </row>
        <row r="1578">
          <cell r="E1578" t="str">
            <v>CEE 3.5sq-12C</v>
          </cell>
          <cell r="F1578" t="str">
            <v>ｍ</v>
          </cell>
          <cell r="H1578">
            <v>753</v>
          </cell>
          <cell r="J1578">
            <v>764</v>
          </cell>
          <cell r="L1578">
            <v>764</v>
          </cell>
          <cell r="N1578">
            <v>741</v>
          </cell>
          <cell r="P1578">
            <v>723</v>
          </cell>
          <cell r="R1578">
            <v>753</v>
          </cell>
          <cell r="T1578">
            <v>753</v>
          </cell>
          <cell r="V1578">
            <v>764</v>
          </cell>
          <cell r="X1578">
            <v>741</v>
          </cell>
          <cell r="Z1578">
            <v>764</v>
          </cell>
          <cell r="AD1578">
            <v>5.2999999999999999E-2</v>
          </cell>
        </row>
        <row r="1579">
          <cell r="E1579" t="str">
            <v>CEE 5.5sq-12C</v>
          </cell>
          <cell r="F1579" t="str">
            <v>ｍ</v>
          </cell>
          <cell r="H1579">
            <v>1137</v>
          </cell>
          <cell r="J1579">
            <v>1154</v>
          </cell>
          <cell r="L1579">
            <v>1154</v>
          </cell>
          <cell r="N1579">
            <v>1119</v>
          </cell>
          <cell r="P1579">
            <v>1092</v>
          </cell>
          <cell r="R1579">
            <v>1137</v>
          </cell>
          <cell r="T1579">
            <v>1137</v>
          </cell>
          <cell r="V1579">
            <v>1154</v>
          </cell>
          <cell r="X1579">
            <v>1119</v>
          </cell>
          <cell r="Z1579">
            <v>1154</v>
          </cell>
          <cell r="AD1579">
            <v>6.3E-2</v>
          </cell>
        </row>
        <row r="1580">
          <cell r="E1580" t="str">
            <v>CEE 8sq-12C</v>
          </cell>
          <cell r="F1580" t="str">
            <v>ｍ</v>
          </cell>
          <cell r="H1580">
            <v>1523</v>
          </cell>
          <cell r="J1580">
            <v>1546</v>
          </cell>
          <cell r="L1580">
            <v>1546</v>
          </cell>
          <cell r="N1580">
            <v>1499</v>
          </cell>
          <cell r="P1580">
            <v>1463</v>
          </cell>
          <cell r="R1580">
            <v>1523</v>
          </cell>
          <cell r="T1580">
            <v>1523</v>
          </cell>
          <cell r="V1580">
            <v>1546</v>
          </cell>
          <cell r="X1580">
            <v>1499</v>
          </cell>
          <cell r="Z1580">
            <v>1546</v>
          </cell>
          <cell r="AD1580">
            <v>7.6999999999999999E-2</v>
          </cell>
        </row>
        <row r="1581">
          <cell r="E1581" t="str">
            <v>CEE 1.25sq-15C</v>
          </cell>
          <cell r="F1581" t="str">
            <v>ｍ</v>
          </cell>
          <cell r="H1581">
            <v>469</v>
          </cell>
          <cell r="J1581">
            <v>476</v>
          </cell>
          <cell r="L1581">
            <v>476</v>
          </cell>
          <cell r="N1581">
            <v>462</v>
          </cell>
          <cell r="P1581">
            <v>451</v>
          </cell>
          <cell r="R1581">
            <v>469</v>
          </cell>
          <cell r="T1581">
            <v>469</v>
          </cell>
          <cell r="V1581">
            <v>476</v>
          </cell>
          <cell r="X1581">
            <v>462</v>
          </cell>
          <cell r="Z1581">
            <v>476</v>
          </cell>
          <cell r="AD1581">
            <v>5.3999999999999999E-2</v>
          </cell>
        </row>
        <row r="1582">
          <cell r="E1582" t="str">
            <v>CEE 2sq-15C</v>
          </cell>
          <cell r="F1582" t="str">
            <v>ｍ</v>
          </cell>
          <cell r="H1582">
            <v>623</v>
          </cell>
          <cell r="J1582">
            <v>632</v>
          </cell>
          <cell r="L1582">
            <v>632</v>
          </cell>
          <cell r="N1582">
            <v>613</v>
          </cell>
          <cell r="P1582">
            <v>598</v>
          </cell>
          <cell r="R1582">
            <v>623</v>
          </cell>
          <cell r="T1582">
            <v>623</v>
          </cell>
          <cell r="V1582">
            <v>632</v>
          </cell>
          <cell r="X1582">
            <v>613</v>
          </cell>
          <cell r="Z1582">
            <v>632</v>
          </cell>
          <cell r="AD1582">
            <v>0.06</v>
          </cell>
        </row>
        <row r="1583">
          <cell r="E1583" t="str">
            <v>CEE 3.5sq-15C</v>
          </cell>
          <cell r="F1583" t="str">
            <v>ｍ</v>
          </cell>
          <cell r="H1583">
            <v>886</v>
          </cell>
          <cell r="J1583">
            <v>900</v>
          </cell>
          <cell r="L1583">
            <v>900</v>
          </cell>
          <cell r="N1583">
            <v>872</v>
          </cell>
          <cell r="P1583">
            <v>851</v>
          </cell>
          <cell r="R1583">
            <v>886</v>
          </cell>
          <cell r="T1583">
            <v>886</v>
          </cell>
          <cell r="V1583">
            <v>900</v>
          </cell>
          <cell r="X1583">
            <v>872</v>
          </cell>
          <cell r="Z1583">
            <v>900</v>
          </cell>
          <cell r="AD1583">
            <v>6.6000000000000003E-2</v>
          </cell>
        </row>
        <row r="1584">
          <cell r="E1584" t="str">
            <v>CEE 5.5sq-15C</v>
          </cell>
          <cell r="F1584" t="str">
            <v>ｍ</v>
          </cell>
          <cell r="H1584">
            <v>1382</v>
          </cell>
          <cell r="J1584">
            <v>1404</v>
          </cell>
          <cell r="L1584">
            <v>1404</v>
          </cell>
          <cell r="N1584">
            <v>1361</v>
          </cell>
          <cell r="P1584">
            <v>1328</v>
          </cell>
          <cell r="R1584">
            <v>1382</v>
          </cell>
          <cell r="T1584">
            <v>1382</v>
          </cell>
          <cell r="V1584">
            <v>1404</v>
          </cell>
          <cell r="X1584">
            <v>1361</v>
          </cell>
          <cell r="Z1584">
            <v>1404</v>
          </cell>
          <cell r="AD1584">
            <v>7.8E-2</v>
          </cell>
        </row>
        <row r="1585">
          <cell r="E1585" t="str">
            <v>CEE 1.25sq-20C</v>
          </cell>
          <cell r="F1585" t="str">
            <v>ｍ</v>
          </cell>
          <cell r="H1585">
            <v>608</v>
          </cell>
          <cell r="J1585">
            <v>618</v>
          </cell>
          <cell r="L1585">
            <v>618</v>
          </cell>
          <cell r="N1585">
            <v>599</v>
          </cell>
          <cell r="P1585">
            <v>584</v>
          </cell>
          <cell r="R1585">
            <v>608</v>
          </cell>
          <cell r="T1585">
            <v>608</v>
          </cell>
          <cell r="V1585">
            <v>618</v>
          </cell>
          <cell r="X1585">
            <v>599</v>
          </cell>
          <cell r="Z1585">
            <v>618</v>
          </cell>
          <cell r="AD1585">
            <v>6.3E-2</v>
          </cell>
        </row>
        <row r="1586">
          <cell r="E1586" t="str">
            <v>CEE 2sq-20C</v>
          </cell>
          <cell r="F1586" t="str">
            <v>ｍ</v>
          </cell>
          <cell r="H1586">
            <v>811</v>
          </cell>
          <cell r="J1586">
            <v>824</v>
          </cell>
          <cell r="L1586">
            <v>824</v>
          </cell>
          <cell r="N1586">
            <v>798</v>
          </cell>
          <cell r="P1586">
            <v>779</v>
          </cell>
          <cell r="R1586">
            <v>811</v>
          </cell>
          <cell r="T1586">
            <v>811</v>
          </cell>
          <cell r="V1586">
            <v>824</v>
          </cell>
          <cell r="X1586">
            <v>798</v>
          </cell>
          <cell r="Z1586">
            <v>824</v>
          </cell>
          <cell r="AD1586">
            <v>7.0000000000000007E-2</v>
          </cell>
        </row>
        <row r="1587">
          <cell r="E1587" t="str">
            <v>CEE 3.5sq-20C</v>
          </cell>
          <cell r="F1587" t="str">
            <v>ｍ</v>
          </cell>
          <cell r="H1587">
            <v>1213</v>
          </cell>
          <cell r="J1587">
            <v>1232</v>
          </cell>
          <cell r="L1587">
            <v>1232</v>
          </cell>
          <cell r="N1587">
            <v>1194</v>
          </cell>
          <cell r="P1587">
            <v>1166</v>
          </cell>
          <cell r="R1587">
            <v>1213</v>
          </cell>
          <cell r="T1587">
            <v>1213</v>
          </cell>
          <cell r="V1587">
            <v>1232</v>
          </cell>
          <cell r="X1587">
            <v>1194</v>
          </cell>
          <cell r="Z1587">
            <v>1232</v>
          </cell>
          <cell r="AD1587">
            <v>7.6999999999999999E-2</v>
          </cell>
        </row>
        <row r="1588">
          <cell r="E1588" t="str">
            <v>CEE 5.5sq-20C</v>
          </cell>
          <cell r="F1588" t="str">
            <v>ｍ</v>
          </cell>
          <cell r="H1588">
            <v>1830</v>
          </cell>
          <cell r="J1588">
            <v>1858</v>
          </cell>
          <cell r="L1588">
            <v>1858</v>
          </cell>
          <cell r="N1588">
            <v>1801</v>
          </cell>
          <cell r="P1588">
            <v>1758</v>
          </cell>
          <cell r="R1588">
            <v>1830</v>
          </cell>
          <cell r="T1588">
            <v>1830</v>
          </cell>
          <cell r="V1588">
            <v>1858</v>
          </cell>
          <cell r="X1588">
            <v>1801</v>
          </cell>
          <cell r="Z1588">
            <v>1858</v>
          </cell>
          <cell r="AD1588">
            <v>9.0999999999999998E-2</v>
          </cell>
        </row>
        <row r="1589">
          <cell r="E1589" t="str">
            <v>CEE 1.25sq-30C</v>
          </cell>
          <cell r="F1589" t="str">
            <v>ｍ</v>
          </cell>
          <cell r="H1589">
            <v>862</v>
          </cell>
          <cell r="J1589">
            <v>876</v>
          </cell>
          <cell r="L1589">
            <v>876</v>
          </cell>
          <cell r="N1589">
            <v>849</v>
          </cell>
          <cell r="P1589">
            <v>828</v>
          </cell>
          <cell r="R1589">
            <v>862</v>
          </cell>
          <cell r="T1589">
            <v>862</v>
          </cell>
          <cell r="V1589">
            <v>876</v>
          </cell>
          <cell r="X1589">
            <v>849</v>
          </cell>
          <cell r="Z1589">
            <v>876</v>
          </cell>
          <cell r="AD1589">
            <v>7.4999999999999997E-2</v>
          </cell>
        </row>
        <row r="1590">
          <cell r="E1590" t="str">
            <v>CEE 2sq-30C</v>
          </cell>
          <cell r="F1590" t="str">
            <v>ｍ</v>
          </cell>
          <cell r="H1590">
            <v>1178</v>
          </cell>
          <cell r="J1590">
            <v>1196</v>
          </cell>
          <cell r="L1590">
            <v>1196</v>
          </cell>
          <cell r="N1590">
            <v>1159</v>
          </cell>
          <cell r="P1590">
            <v>1132</v>
          </cell>
          <cell r="R1590">
            <v>1178</v>
          </cell>
          <cell r="T1590">
            <v>1178</v>
          </cell>
          <cell r="V1590">
            <v>1196</v>
          </cell>
          <cell r="X1590">
            <v>1159</v>
          </cell>
          <cell r="Z1590">
            <v>1196</v>
          </cell>
          <cell r="AD1590">
            <v>8.3000000000000004E-2</v>
          </cell>
        </row>
        <row r="1591">
          <cell r="E1591" t="str">
            <v>CEE 3.5sq-30C</v>
          </cell>
          <cell r="F1591" t="str">
            <v>ｍ</v>
          </cell>
          <cell r="H1591">
            <v>1901</v>
          </cell>
          <cell r="J1591">
            <v>1931</v>
          </cell>
          <cell r="L1591">
            <v>1931</v>
          </cell>
          <cell r="N1591">
            <v>1872</v>
          </cell>
          <cell r="P1591">
            <v>1827</v>
          </cell>
          <cell r="R1591">
            <v>1901</v>
          </cell>
          <cell r="T1591">
            <v>1901</v>
          </cell>
          <cell r="V1591">
            <v>1931</v>
          </cell>
          <cell r="X1591">
            <v>1872</v>
          </cell>
          <cell r="Z1591">
            <v>1931</v>
          </cell>
          <cell r="AD1591">
            <v>9.0999999999999998E-2</v>
          </cell>
        </row>
        <row r="1592">
          <cell r="E1592" t="str">
            <v>CVVS 1.25sq-2C</v>
          </cell>
          <cell r="F1592" t="str">
            <v>ｍ</v>
          </cell>
          <cell r="H1592">
            <v>127</v>
          </cell>
          <cell r="J1592">
            <v>127</v>
          </cell>
          <cell r="L1592">
            <v>127</v>
          </cell>
          <cell r="N1592">
            <v>127</v>
          </cell>
          <cell r="P1592">
            <v>127</v>
          </cell>
          <cell r="R1592">
            <v>127</v>
          </cell>
          <cell r="T1592">
            <v>127</v>
          </cell>
          <cell r="V1592">
            <v>127</v>
          </cell>
          <cell r="X1592">
            <v>127</v>
          </cell>
          <cell r="Z1592">
            <v>127</v>
          </cell>
          <cell r="AD1592">
            <v>1.4999999999999999E-2</v>
          </cell>
        </row>
        <row r="1593">
          <cell r="E1593" t="str">
            <v>CVVS 2sq-2C</v>
          </cell>
          <cell r="F1593" t="str">
            <v>ｍ</v>
          </cell>
          <cell r="H1593">
            <v>153</v>
          </cell>
          <cell r="J1593">
            <v>153</v>
          </cell>
          <cell r="L1593">
            <v>153</v>
          </cell>
          <cell r="N1593">
            <v>153</v>
          </cell>
          <cell r="P1593">
            <v>153</v>
          </cell>
          <cell r="R1593">
            <v>153</v>
          </cell>
          <cell r="T1593">
            <v>153</v>
          </cell>
          <cell r="V1593">
            <v>153</v>
          </cell>
          <cell r="X1593">
            <v>153</v>
          </cell>
          <cell r="Z1593">
            <v>153</v>
          </cell>
          <cell r="AD1593">
            <v>1.7000000000000001E-2</v>
          </cell>
        </row>
        <row r="1594">
          <cell r="E1594" t="str">
            <v>CVVS 3.5sq-2C</v>
          </cell>
          <cell r="F1594" t="str">
            <v>ｍ</v>
          </cell>
          <cell r="H1594">
            <v>193</v>
          </cell>
          <cell r="J1594">
            <v>193</v>
          </cell>
          <cell r="L1594">
            <v>193</v>
          </cell>
          <cell r="N1594">
            <v>193</v>
          </cell>
          <cell r="P1594">
            <v>193</v>
          </cell>
          <cell r="R1594">
            <v>193</v>
          </cell>
          <cell r="T1594">
            <v>193</v>
          </cell>
          <cell r="V1594">
            <v>193</v>
          </cell>
          <cell r="X1594">
            <v>193</v>
          </cell>
          <cell r="Z1594">
            <v>193</v>
          </cell>
          <cell r="AD1594">
            <v>1.7999999999999999E-2</v>
          </cell>
        </row>
        <row r="1595">
          <cell r="E1595" t="str">
            <v>CVVS 5.5sq-2C</v>
          </cell>
          <cell r="F1595" t="str">
            <v>ｍ</v>
          </cell>
          <cell r="H1595">
            <v>253</v>
          </cell>
          <cell r="J1595">
            <v>253</v>
          </cell>
          <cell r="L1595">
            <v>253</v>
          </cell>
          <cell r="N1595">
            <v>253</v>
          </cell>
          <cell r="P1595">
            <v>253</v>
          </cell>
          <cell r="R1595">
            <v>253</v>
          </cell>
          <cell r="T1595">
            <v>253</v>
          </cell>
          <cell r="V1595">
            <v>253</v>
          </cell>
          <cell r="X1595">
            <v>253</v>
          </cell>
          <cell r="Z1595">
            <v>253</v>
          </cell>
          <cell r="AD1595">
            <v>2.1000000000000001E-2</v>
          </cell>
        </row>
        <row r="1596">
          <cell r="E1596" t="str">
            <v>CVVS 1.25sq-3C</v>
          </cell>
          <cell r="F1596" t="str">
            <v>ｍ</v>
          </cell>
          <cell r="H1596">
            <v>153</v>
          </cell>
          <cell r="J1596">
            <v>153</v>
          </cell>
          <cell r="L1596">
            <v>153</v>
          </cell>
          <cell r="N1596">
            <v>153</v>
          </cell>
          <cell r="P1596">
            <v>153</v>
          </cell>
          <cell r="R1596">
            <v>153</v>
          </cell>
          <cell r="T1596">
            <v>153</v>
          </cell>
          <cell r="V1596">
            <v>153</v>
          </cell>
          <cell r="X1596">
            <v>153</v>
          </cell>
          <cell r="Z1596">
            <v>153</v>
          </cell>
          <cell r="AD1596">
            <v>1.9E-2</v>
          </cell>
        </row>
        <row r="1597">
          <cell r="E1597" t="str">
            <v>CVVS 2sq-3C</v>
          </cell>
          <cell r="F1597" t="str">
            <v>ｍ</v>
          </cell>
          <cell r="H1597">
            <v>183</v>
          </cell>
          <cell r="J1597">
            <v>183</v>
          </cell>
          <cell r="L1597">
            <v>183</v>
          </cell>
          <cell r="N1597">
            <v>183</v>
          </cell>
          <cell r="P1597">
            <v>183</v>
          </cell>
          <cell r="R1597">
            <v>183</v>
          </cell>
          <cell r="T1597">
            <v>183</v>
          </cell>
          <cell r="V1597">
            <v>183</v>
          </cell>
          <cell r="X1597">
            <v>183</v>
          </cell>
          <cell r="Z1597">
            <v>183</v>
          </cell>
          <cell r="AD1597">
            <v>2.1000000000000001E-2</v>
          </cell>
        </row>
        <row r="1598">
          <cell r="E1598" t="str">
            <v>CVVS 3.5sq-3C</v>
          </cell>
          <cell r="F1598" t="str">
            <v>ｍ</v>
          </cell>
          <cell r="H1598">
            <v>246</v>
          </cell>
          <cell r="J1598">
            <v>246</v>
          </cell>
          <cell r="L1598">
            <v>246</v>
          </cell>
          <cell r="N1598">
            <v>246</v>
          </cell>
          <cell r="P1598">
            <v>246</v>
          </cell>
          <cell r="R1598">
            <v>246</v>
          </cell>
          <cell r="T1598">
            <v>246</v>
          </cell>
          <cell r="V1598">
            <v>246</v>
          </cell>
          <cell r="X1598">
            <v>246</v>
          </cell>
          <cell r="Z1598">
            <v>246</v>
          </cell>
          <cell r="AD1598">
            <v>2.4E-2</v>
          </cell>
        </row>
        <row r="1599">
          <cell r="E1599" t="str">
            <v>CVVS 5.5sq-3C</v>
          </cell>
          <cell r="F1599" t="str">
            <v>ｍ</v>
          </cell>
          <cell r="H1599">
            <v>326</v>
          </cell>
          <cell r="J1599">
            <v>326</v>
          </cell>
          <cell r="L1599">
            <v>326</v>
          </cell>
          <cell r="N1599">
            <v>326</v>
          </cell>
          <cell r="P1599">
            <v>326</v>
          </cell>
          <cell r="R1599">
            <v>326</v>
          </cell>
          <cell r="T1599">
            <v>326</v>
          </cell>
          <cell r="V1599">
            <v>326</v>
          </cell>
          <cell r="X1599">
            <v>326</v>
          </cell>
          <cell r="Z1599">
            <v>326</v>
          </cell>
          <cell r="AD1599">
            <v>0.03</v>
          </cell>
        </row>
        <row r="1600">
          <cell r="E1600" t="str">
            <v>CVVS 1.25sq-4C</v>
          </cell>
          <cell r="F1600" t="str">
            <v>ｍ</v>
          </cell>
          <cell r="H1600">
            <v>181</v>
          </cell>
          <cell r="J1600">
            <v>181</v>
          </cell>
          <cell r="L1600">
            <v>181</v>
          </cell>
          <cell r="N1600">
            <v>181</v>
          </cell>
          <cell r="P1600">
            <v>181</v>
          </cell>
          <cell r="R1600">
            <v>181</v>
          </cell>
          <cell r="T1600">
            <v>181</v>
          </cell>
          <cell r="V1600">
            <v>181</v>
          </cell>
          <cell r="X1600">
            <v>181</v>
          </cell>
          <cell r="Z1600">
            <v>181</v>
          </cell>
          <cell r="AD1600">
            <v>2.1999999999999999E-2</v>
          </cell>
        </row>
        <row r="1601">
          <cell r="E1601" t="str">
            <v>CVVS 2sq-4C</v>
          </cell>
          <cell r="F1601" t="str">
            <v>ｍ</v>
          </cell>
          <cell r="H1601">
            <v>225</v>
          </cell>
          <cell r="J1601">
            <v>225</v>
          </cell>
          <cell r="L1601">
            <v>225</v>
          </cell>
          <cell r="N1601">
            <v>225</v>
          </cell>
          <cell r="P1601">
            <v>225</v>
          </cell>
          <cell r="R1601">
            <v>225</v>
          </cell>
          <cell r="T1601">
            <v>225</v>
          </cell>
          <cell r="V1601">
            <v>225</v>
          </cell>
          <cell r="X1601">
            <v>225</v>
          </cell>
          <cell r="Z1601">
            <v>225</v>
          </cell>
          <cell r="AD1601">
            <v>2.3E-2</v>
          </cell>
        </row>
        <row r="1602">
          <cell r="E1602" t="str">
            <v>CVVS 3.5sq-4C</v>
          </cell>
          <cell r="F1602" t="str">
            <v>ｍ</v>
          </cell>
          <cell r="H1602">
            <v>302</v>
          </cell>
          <cell r="J1602">
            <v>302</v>
          </cell>
          <cell r="L1602">
            <v>302</v>
          </cell>
          <cell r="N1602">
            <v>302</v>
          </cell>
          <cell r="P1602">
            <v>302</v>
          </cell>
          <cell r="R1602">
            <v>302</v>
          </cell>
          <cell r="T1602">
            <v>302</v>
          </cell>
          <cell r="V1602">
            <v>302</v>
          </cell>
          <cell r="X1602">
            <v>302</v>
          </cell>
          <cell r="Z1602">
            <v>302</v>
          </cell>
          <cell r="AD1602">
            <v>2.8000000000000001E-2</v>
          </cell>
        </row>
        <row r="1603">
          <cell r="E1603" t="str">
            <v>CVVS 5.5sq-4C</v>
          </cell>
          <cell r="F1603" t="str">
            <v>ｍ</v>
          </cell>
          <cell r="H1603">
            <v>409</v>
          </cell>
          <cell r="J1603">
            <v>409</v>
          </cell>
          <cell r="L1603">
            <v>409</v>
          </cell>
          <cell r="N1603">
            <v>409</v>
          </cell>
          <cell r="P1603">
            <v>409</v>
          </cell>
          <cell r="R1603">
            <v>409</v>
          </cell>
          <cell r="T1603">
            <v>409</v>
          </cell>
          <cell r="V1603">
            <v>409</v>
          </cell>
          <cell r="X1603">
            <v>409</v>
          </cell>
          <cell r="Z1603">
            <v>409</v>
          </cell>
          <cell r="AD1603">
            <v>3.4000000000000002E-2</v>
          </cell>
        </row>
        <row r="1604">
          <cell r="E1604" t="str">
            <v>CVVS 1.25sq-5C</v>
          </cell>
          <cell r="F1604" t="str">
            <v>ｍ</v>
          </cell>
          <cell r="H1604">
            <v>199</v>
          </cell>
          <cell r="J1604">
            <v>199</v>
          </cell>
          <cell r="L1604">
            <v>199</v>
          </cell>
          <cell r="N1604">
            <v>199</v>
          </cell>
          <cell r="P1604">
            <v>199</v>
          </cell>
          <cell r="R1604">
            <v>199</v>
          </cell>
          <cell r="T1604">
            <v>199</v>
          </cell>
          <cell r="V1604">
            <v>199</v>
          </cell>
          <cell r="X1604">
            <v>199</v>
          </cell>
          <cell r="Z1604">
            <v>199</v>
          </cell>
          <cell r="AD1604">
            <v>2.5000000000000001E-2</v>
          </cell>
        </row>
        <row r="1605">
          <cell r="E1605" t="str">
            <v>CVVS 2sq-5C</v>
          </cell>
          <cell r="F1605" t="str">
            <v>ｍ</v>
          </cell>
          <cell r="H1605">
            <v>252</v>
          </cell>
          <cell r="J1605">
            <v>252</v>
          </cell>
          <cell r="L1605">
            <v>252</v>
          </cell>
          <cell r="N1605">
            <v>252</v>
          </cell>
          <cell r="P1605">
            <v>252</v>
          </cell>
          <cell r="R1605">
            <v>252</v>
          </cell>
          <cell r="T1605">
            <v>252</v>
          </cell>
          <cell r="V1605">
            <v>252</v>
          </cell>
          <cell r="X1605">
            <v>252</v>
          </cell>
          <cell r="Z1605">
            <v>252</v>
          </cell>
          <cell r="AD1605">
            <v>2.8000000000000001E-2</v>
          </cell>
        </row>
        <row r="1606">
          <cell r="E1606" t="str">
            <v>CVVS 3.5sq-5C</v>
          </cell>
          <cell r="F1606" t="str">
            <v>ｍ</v>
          </cell>
          <cell r="H1606">
            <v>347</v>
          </cell>
          <cell r="J1606">
            <v>347</v>
          </cell>
          <cell r="L1606">
            <v>347</v>
          </cell>
          <cell r="N1606">
            <v>347</v>
          </cell>
          <cell r="P1606">
            <v>347</v>
          </cell>
          <cell r="R1606">
            <v>347</v>
          </cell>
          <cell r="T1606">
            <v>347</v>
          </cell>
          <cell r="V1606">
            <v>347</v>
          </cell>
          <cell r="X1606">
            <v>347</v>
          </cell>
          <cell r="Z1606">
            <v>347</v>
          </cell>
          <cell r="AD1606">
            <v>0.03</v>
          </cell>
        </row>
        <row r="1607">
          <cell r="E1607" t="str">
            <v>CVVS 5.5sq-5C</v>
          </cell>
          <cell r="F1607" t="str">
            <v>ｍ</v>
          </cell>
          <cell r="H1607">
            <v>498</v>
          </cell>
          <cell r="J1607">
            <v>498</v>
          </cell>
          <cell r="L1607">
            <v>498</v>
          </cell>
          <cell r="N1607">
            <v>498</v>
          </cell>
          <cell r="P1607">
            <v>498</v>
          </cell>
          <cell r="R1607">
            <v>498</v>
          </cell>
          <cell r="T1607">
            <v>498</v>
          </cell>
          <cell r="V1607">
            <v>498</v>
          </cell>
          <cell r="X1607">
            <v>498</v>
          </cell>
          <cell r="Z1607">
            <v>498</v>
          </cell>
          <cell r="AD1607">
            <v>3.6999999999999998E-2</v>
          </cell>
        </row>
        <row r="1608">
          <cell r="E1608" t="str">
            <v>CVVS 1.25sq-6C</v>
          </cell>
          <cell r="F1608" t="str">
            <v>ｍ</v>
          </cell>
          <cell r="H1608">
            <v>225</v>
          </cell>
          <cell r="J1608">
            <v>225</v>
          </cell>
          <cell r="L1608">
            <v>225</v>
          </cell>
          <cell r="N1608">
            <v>225</v>
          </cell>
          <cell r="P1608">
            <v>225</v>
          </cell>
          <cell r="R1608">
            <v>225</v>
          </cell>
          <cell r="T1608">
            <v>225</v>
          </cell>
          <cell r="V1608">
            <v>225</v>
          </cell>
          <cell r="X1608">
            <v>225</v>
          </cell>
          <cell r="Z1608">
            <v>225</v>
          </cell>
          <cell r="AD1608">
            <v>2.5000000000000001E-2</v>
          </cell>
        </row>
        <row r="1609">
          <cell r="E1609" t="str">
            <v>CVVS 2sq-6C</v>
          </cell>
          <cell r="F1609" t="str">
            <v>ｍ</v>
          </cell>
          <cell r="H1609">
            <v>294</v>
          </cell>
          <cell r="J1609">
            <v>294</v>
          </cell>
          <cell r="L1609">
            <v>294</v>
          </cell>
          <cell r="N1609">
            <v>294</v>
          </cell>
          <cell r="P1609">
            <v>294</v>
          </cell>
          <cell r="R1609">
            <v>294</v>
          </cell>
          <cell r="T1609">
            <v>294</v>
          </cell>
          <cell r="V1609">
            <v>294</v>
          </cell>
          <cell r="X1609">
            <v>294</v>
          </cell>
          <cell r="Z1609">
            <v>294</v>
          </cell>
          <cell r="AD1609">
            <v>2.8000000000000001E-2</v>
          </cell>
        </row>
        <row r="1610">
          <cell r="E1610" t="str">
            <v>CVVS 3.5sq-6C</v>
          </cell>
          <cell r="F1610" t="str">
            <v>ｍ</v>
          </cell>
          <cell r="H1610">
            <v>405</v>
          </cell>
          <cell r="J1610">
            <v>405</v>
          </cell>
          <cell r="L1610">
            <v>405</v>
          </cell>
          <cell r="N1610">
            <v>405</v>
          </cell>
          <cell r="P1610">
            <v>405</v>
          </cell>
          <cell r="R1610">
            <v>405</v>
          </cell>
          <cell r="T1610">
            <v>405</v>
          </cell>
          <cell r="V1610">
            <v>405</v>
          </cell>
          <cell r="X1610">
            <v>405</v>
          </cell>
          <cell r="Z1610">
            <v>405</v>
          </cell>
          <cell r="AD1610">
            <v>0.03</v>
          </cell>
        </row>
        <row r="1611">
          <cell r="E1611" t="str">
            <v>CVVS 5.5sq-6C</v>
          </cell>
          <cell r="F1611" t="str">
            <v>ｍ</v>
          </cell>
          <cell r="H1611">
            <v>660</v>
          </cell>
          <cell r="J1611">
            <v>660</v>
          </cell>
          <cell r="L1611">
            <v>660</v>
          </cell>
          <cell r="N1611">
            <v>660</v>
          </cell>
          <cell r="P1611">
            <v>660</v>
          </cell>
          <cell r="R1611">
            <v>660</v>
          </cell>
          <cell r="T1611">
            <v>660</v>
          </cell>
          <cell r="V1611">
            <v>660</v>
          </cell>
          <cell r="X1611">
            <v>660</v>
          </cell>
          <cell r="Z1611">
            <v>660</v>
          </cell>
          <cell r="AD1611">
            <v>3.6999999999999998E-2</v>
          </cell>
        </row>
        <row r="1612">
          <cell r="E1612" t="str">
            <v>CVVS 1.25sq-7C</v>
          </cell>
          <cell r="F1612" t="str">
            <v>ｍ</v>
          </cell>
          <cell r="H1612">
            <v>246</v>
          </cell>
          <cell r="J1612">
            <v>246</v>
          </cell>
          <cell r="L1612">
            <v>246</v>
          </cell>
          <cell r="N1612">
            <v>246</v>
          </cell>
          <cell r="P1612">
            <v>246</v>
          </cell>
          <cell r="R1612">
            <v>246</v>
          </cell>
          <cell r="T1612">
            <v>246</v>
          </cell>
          <cell r="V1612">
            <v>246</v>
          </cell>
          <cell r="X1612">
            <v>246</v>
          </cell>
          <cell r="Z1612">
            <v>246</v>
          </cell>
          <cell r="AD1612">
            <v>0.03</v>
          </cell>
        </row>
        <row r="1613">
          <cell r="E1613" t="str">
            <v>CVVS 2sq-7C</v>
          </cell>
          <cell r="F1613" t="str">
            <v>ｍ</v>
          </cell>
          <cell r="H1613">
            <v>323</v>
          </cell>
          <cell r="J1613">
            <v>323</v>
          </cell>
          <cell r="L1613">
            <v>323</v>
          </cell>
          <cell r="N1613">
            <v>323</v>
          </cell>
          <cell r="P1613">
            <v>323</v>
          </cell>
          <cell r="R1613">
            <v>323</v>
          </cell>
          <cell r="T1613">
            <v>323</v>
          </cell>
          <cell r="V1613">
            <v>323</v>
          </cell>
          <cell r="X1613">
            <v>323</v>
          </cell>
          <cell r="Z1613">
            <v>323</v>
          </cell>
          <cell r="AD1613">
            <v>3.4000000000000002E-2</v>
          </cell>
        </row>
        <row r="1614">
          <cell r="E1614" t="str">
            <v>CVVS 3.5sq-7C</v>
          </cell>
          <cell r="F1614" t="str">
            <v>ｍ</v>
          </cell>
          <cell r="H1614">
            <v>458</v>
          </cell>
          <cell r="J1614">
            <v>458</v>
          </cell>
          <cell r="L1614">
            <v>458</v>
          </cell>
          <cell r="N1614">
            <v>458</v>
          </cell>
          <cell r="P1614">
            <v>458</v>
          </cell>
          <cell r="R1614">
            <v>458</v>
          </cell>
          <cell r="T1614">
            <v>458</v>
          </cell>
          <cell r="V1614">
            <v>458</v>
          </cell>
          <cell r="X1614">
            <v>458</v>
          </cell>
          <cell r="Z1614">
            <v>458</v>
          </cell>
          <cell r="AD1614">
            <v>3.6999999999999998E-2</v>
          </cell>
        </row>
        <row r="1615">
          <cell r="E1615" t="str">
            <v>CVVS 5.5sq-7C</v>
          </cell>
          <cell r="F1615" t="str">
            <v>ｍ</v>
          </cell>
          <cell r="H1615">
            <v>737</v>
          </cell>
          <cell r="J1615">
            <v>737</v>
          </cell>
          <cell r="L1615">
            <v>737</v>
          </cell>
          <cell r="N1615">
            <v>737</v>
          </cell>
          <cell r="P1615">
            <v>737</v>
          </cell>
          <cell r="R1615">
            <v>737</v>
          </cell>
          <cell r="T1615">
            <v>737</v>
          </cell>
          <cell r="V1615">
            <v>737</v>
          </cell>
          <cell r="X1615">
            <v>737</v>
          </cell>
          <cell r="Z1615">
            <v>737</v>
          </cell>
          <cell r="AD1615">
            <v>4.3999999999999997E-2</v>
          </cell>
        </row>
        <row r="1616">
          <cell r="E1616" t="str">
            <v>CVVS 1.25sq-8C</v>
          </cell>
          <cell r="F1616" t="str">
            <v>ｍ</v>
          </cell>
          <cell r="H1616">
            <v>279</v>
          </cell>
          <cell r="J1616">
            <v>279</v>
          </cell>
          <cell r="L1616">
            <v>279</v>
          </cell>
          <cell r="N1616">
            <v>279</v>
          </cell>
          <cell r="P1616">
            <v>279</v>
          </cell>
          <cell r="R1616">
            <v>279</v>
          </cell>
          <cell r="T1616">
            <v>279</v>
          </cell>
          <cell r="V1616">
            <v>279</v>
          </cell>
          <cell r="X1616">
            <v>279</v>
          </cell>
          <cell r="Z1616">
            <v>279</v>
          </cell>
          <cell r="AD1616">
            <v>3.4000000000000002E-2</v>
          </cell>
        </row>
        <row r="1617">
          <cell r="E1617" t="str">
            <v>CVVS 2sq-8C</v>
          </cell>
          <cell r="F1617" t="str">
            <v>ｍ</v>
          </cell>
          <cell r="H1617">
            <v>362</v>
          </cell>
          <cell r="J1617">
            <v>362</v>
          </cell>
          <cell r="L1617">
            <v>362</v>
          </cell>
          <cell r="N1617">
            <v>362</v>
          </cell>
          <cell r="P1617">
            <v>362</v>
          </cell>
          <cell r="R1617">
            <v>362</v>
          </cell>
          <cell r="T1617">
            <v>362</v>
          </cell>
          <cell r="V1617">
            <v>362</v>
          </cell>
          <cell r="X1617">
            <v>362</v>
          </cell>
          <cell r="Z1617">
            <v>362</v>
          </cell>
          <cell r="AD1617">
            <v>3.6999999999999998E-2</v>
          </cell>
        </row>
        <row r="1618">
          <cell r="E1618" t="str">
            <v>CVVS 3.5sq-8C</v>
          </cell>
          <cell r="F1618" t="str">
            <v>ｍ</v>
          </cell>
          <cell r="H1618">
            <v>631</v>
          </cell>
          <cell r="J1618">
            <v>631</v>
          </cell>
          <cell r="L1618">
            <v>631</v>
          </cell>
          <cell r="N1618">
            <v>631</v>
          </cell>
          <cell r="P1618">
            <v>631</v>
          </cell>
          <cell r="R1618">
            <v>631</v>
          </cell>
          <cell r="T1618">
            <v>631</v>
          </cell>
          <cell r="V1618">
            <v>631</v>
          </cell>
          <cell r="X1618">
            <v>631</v>
          </cell>
          <cell r="Z1618">
            <v>631</v>
          </cell>
          <cell r="AD1618">
            <v>4.3999999999999997E-2</v>
          </cell>
        </row>
        <row r="1619">
          <cell r="E1619" t="str">
            <v>CVVS 5.5sq-8C</v>
          </cell>
          <cell r="F1619" t="str">
            <v>ｍ</v>
          </cell>
          <cell r="H1619">
            <v>859</v>
          </cell>
          <cell r="J1619">
            <v>859</v>
          </cell>
          <cell r="L1619">
            <v>859</v>
          </cell>
          <cell r="N1619">
            <v>859</v>
          </cell>
          <cell r="P1619">
            <v>859</v>
          </cell>
          <cell r="R1619">
            <v>859</v>
          </cell>
          <cell r="T1619">
            <v>859</v>
          </cell>
          <cell r="V1619">
            <v>859</v>
          </cell>
          <cell r="X1619">
            <v>859</v>
          </cell>
          <cell r="Z1619">
            <v>859</v>
          </cell>
          <cell r="AD1619">
            <v>4.3999999999999997E-2</v>
          </cell>
        </row>
        <row r="1620">
          <cell r="E1620" t="str">
            <v>CVVS 1.25sq-10C</v>
          </cell>
          <cell r="F1620" t="str">
            <v>ｍ</v>
          </cell>
          <cell r="H1620">
            <v>335</v>
          </cell>
          <cell r="J1620">
            <v>335</v>
          </cell>
          <cell r="L1620">
            <v>335</v>
          </cell>
          <cell r="N1620">
            <v>335</v>
          </cell>
          <cell r="P1620">
            <v>335</v>
          </cell>
          <cell r="R1620">
            <v>335</v>
          </cell>
          <cell r="T1620">
            <v>335</v>
          </cell>
          <cell r="V1620">
            <v>335</v>
          </cell>
          <cell r="X1620">
            <v>335</v>
          </cell>
          <cell r="Z1620">
            <v>335</v>
          </cell>
          <cell r="AD1620">
            <v>3.6999999999999998E-2</v>
          </cell>
        </row>
        <row r="1621">
          <cell r="E1621" t="str">
            <v>CVVS 2sq-10C</v>
          </cell>
          <cell r="F1621" t="str">
            <v>ｍ</v>
          </cell>
          <cell r="H1621">
            <v>440</v>
          </cell>
          <cell r="J1621">
            <v>440</v>
          </cell>
          <cell r="L1621">
            <v>440</v>
          </cell>
          <cell r="N1621">
            <v>440</v>
          </cell>
          <cell r="P1621">
            <v>440</v>
          </cell>
          <cell r="R1621">
            <v>440</v>
          </cell>
          <cell r="T1621">
            <v>440</v>
          </cell>
          <cell r="V1621">
            <v>440</v>
          </cell>
          <cell r="X1621">
            <v>440</v>
          </cell>
          <cell r="Z1621">
            <v>440</v>
          </cell>
          <cell r="AD1621">
            <v>4.2000000000000003E-2</v>
          </cell>
        </row>
        <row r="1622">
          <cell r="E1622" t="str">
            <v>CVVS 3.5sq-10C</v>
          </cell>
          <cell r="F1622" t="str">
            <v>ｍ</v>
          </cell>
          <cell r="H1622">
            <v>622</v>
          </cell>
          <cell r="J1622">
            <v>622</v>
          </cell>
          <cell r="L1622">
            <v>622</v>
          </cell>
          <cell r="N1622">
            <v>622</v>
          </cell>
          <cell r="P1622">
            <v>622</v>
          </cell>
          <cell r="R1622">
            <v>622</v>
          </cell>
          <cell r="T1622">
            <v>622</v>
          </cell>
          <cell r="V1622">
            <v>622</v>
          </cell>
          <cell r="X1622">
            <v>622</v>
          </cell>
          <cell r="Z1622">
            <v>622</v>
          </cell>
          <cell r="AD1622">
            <v>4.4999999999999998E-2</v>
          </cell>
        </row>
        <row r="1623">
          <cell r="E1623" t="str">
            <v>CVVS 5.5sq-10C</v>
          </cell>
          <cell r="F1623" t="str">
            <v>ｍ</v>
          </cell>
          <cell r="H1623">
            <v>1026</v>
          </cell>
          <cell r="J1623">
            <v>1026</v>
          </cell>
          <cell r="L1623">
            <v>1026</v>
          </cell>
          <cell r="N1623">
            <v>1026</v>
          </cell>
          <cell r="P1623">
            <v>1026</v>
          </cell>
          <cell r="R1623">
            <v>1026</v>
          </cell>
          <cell r="T1623">
            <v>1026</v>
          </cell>
          <cell r="V1623">
            <v>1026</v>
          </cell>
          <cell r="X1623">
            <v>1026</v>
          </cell>
          <cell r="Z1623">
            <v>1026</v>
          </cell>
          <cell r="AD1623">
            <v>5.3999999999999999E-2</v>
          </cell>
        </row>
        <row r="1624">
          <cell r="E1624" t="str">
            <v>CVVS 1.25sq-12C</v>
          </cell>
          <cell r="F1624" t="str">
            <v>ｍ</v>
          </cell>
          <cell r="H1624">
            <v>387</v>
          </cell>
          <cell r="J1624">
            <v>387</v>
          </cell>
          <cell r="L1624">
            <v>387</v>
          </cell>
          <cell r="N1624">
            <v>387</v>
          </cell>
          <cell r="P1624">
            <v>387</v>
          </cell>
          <cell r="R1624">
            <v>387</v>
          </cell>
          <cell r="T1624">
            <v>387</v>
          </cell>
          <cell r="V1624">
            <v>387</v>
          </cell>
          <cell r="X1624">
            <v>387</v>
          </cell>
          <cell r="Z1624">
            <v>387</v>
          </cell>
          <cell r="AD1624">
            <v>4.2999999999999997E-2</v>
          </cell>
        </row>
        <row r="1625">
          <cell r="E1625" t="str">
            <v>CVVS 2sq-12C</v>
          </cell>
          <cell r="F1625" t="str">
            <v>ｍ</v>
          </cell>
          <cell r="H1625">
            <v>504</v>
          </cell>
          <cell r="J1625">
            <v>504</v>
          </cell>
          <cell r="L1625">
            <v>504</v>
          </cell>
          <cell r="N1625">
            <v>504</v>
          </cell>
          <cell r="P1625">
            <v>504</v>
          </cell>
          <cell r="R1625">
            <v>504</v>
          </cell>
          <cell r="T1625">
            <v>504</v>
          </cell>
          <cell r="V1625">
            <v>504</v>
          </cell>
          <cell r="X1625">
            <v>504</v>
          </cell>
          <cell r="Z1625">
            <v>504</v>
          </cell>
          <cell r="AD1625">
            <v>4.8000000000000001E-2</v>
          </cell>
        </row>
        <row r="1626">
          <cell r="E1626" t="str">
            <v>CVVS 3.5sq-12C</v>
          </cell>
          <cell r="F1626" t="str">
            <v>ｍ</v>
          </cell>
          <cell r="H1626">
            <v>737</v>
          </cell>
          <cell r="J1626">
            <v>737</v>
          </cell>
          <cell r="L1626">
            <v>737</v>
          </cell>
          <cell r="N1626">
            <v>737</v>
          </cell>
          <cell r="P1626">
            <v>737</v>
          </cell>
          <cell r="R1626">
            <v>737</v>
          </cell>
          <cell r="T1626">
            <v>737</v>
          </cell>
          <cell r="V1626">
            <v>737</v>
          </cell>
          <cell r="X1626">
            <v>737</v>
          </cell>
          <cell r="Z1626">
            <v>737</v>
          </cell>
          <cell r="AD1626">
            <v>5.2999999999999999E-2</v>
          </cell>
        </row>
        <row r="1627">
          <cell r="E1627" t="str">
            <v>CVVS 5.5sq-12C</v>
          </cell>
          <cell r="F1627" t="str">
            <v>ｍ</v>
          </cell>
          <cell r="H1627">
            <v>1179</v>
          </cell>
          <cell r="J1627">
            <v>1179</v>
          </cell>
          <cell r="L1627">
            <v>1179</v>
          </cell>
          <cell r="N1627">
            <v>1179</v>
          </cell>
          <cell r="P1627">
            <v>1179</v>
          </cell>
          <cell r="R1627">
            <v>1179</v>
          </cell>
          <cell r="T1627">
            <v>1179</v>
          </cell>
          <cell r="V1627">
            <v>1179</v>
          </cell>
          <cell r="X1627">
            <v>1179</v>
          </cell>
          <cell r="Z1627">
            <v>1179</v>
          </cell>
          <cell r="AD1627">
            <v>6.3E-2</v>
          </cell>
        </row>
        <row r="1628">
          <cell r="E1628" t="str">
            <v>CVVS 1.25sq-15C</v>
          </cell>
          <cell r="F1628" t="str">
            <v>ｍ</v>
          </cell>
          <cell r="H1628">
            <v>458</v>
          </cell>
          <cell r="J1628">
            <v>458</v>
          </cell>
          <cell r="L1628">
            <v>458</v>
          </cell>
          <cell r="N1628">
            <v>458</v>
          </cell>
          <cell r="P1628">
            <v>458</v>
          </cell>
          <cell r="R1628">
            <v>458</v>
          </cell>
          <cell r="T1628">
            <v>458</v>
          </cell>
          <cell r="V1628">
            <v>458</v>
          </cell>
          <cell r="X1628">
            <v>458</v>
          </cell>
          <cell r="Z1628">
            <v>458</v>
          </cell>
          <cell r="AD1628">
            <v>5.3999999999999999E-2</v>
          </cell>
        </row>
        <row r="1629">
          <cell r="E1629" t="str">
            <v>CVVS 2sq-15C</v>
          </cell>
          <cell r="F1629" t="str">
            <v>ｍ</v>
          </cell>
          <cell r="H1629">
            <v>611</v>
          </cell>
          <cell r="J1629">
            <v>611</v>
          </cell>
          <cell r="L1629">
            <v>611</v>
          </cell>
          <cell r="N1629">
            <v>611</v>
          </cell>
          <cell r="P1629">
            <v>611</v>
          </cell>
          <cell r="R1629">
            <v>611</v>
          </cell>
          <cell r="T1629">
            <v>611</v>
          </cell>
          <cell r="V1629">
            <v>611</v>
          </cell>
          <cell r="X1629">
            <v>611</v>
          </cell>
          <cell r="Z1629">
            <v>611</v>
          </cell>
          <cell r="AD1629">
            <v>0.06</v>
          </cell>
        </row>
        <row r="1630">
          <cell r="E1630" t="str">
            <v>CVVS 3.5sq-15C</v>
          </cell>
          <cell r="F1630" t="str">
            <v>ｍ</v>
          </cell>
          <cell r="H1630">
            <v>892</v>
          </cell>
          <cell r="J1630">
            <v>892</v>
          </cell>
          <cell r="L1630">
            <v>892</v>
          </cell>
          <cell r="N1630">
            <v>892</v>
          </cell>
          <cell r="P1630">
            <v>892</v>
          </cell>
          <cell r="R1630">
            <v>892</v>
          </cell>
          <cell r="T1630">
            <v>892</v>
          </cell>
          <cell r="V1630">
            <v>892</v>
          </cell>
          <cell r="X1630">
            <v>892</v>
          </cell>
          <cell r="Z1630">
            <v>892</v>
          </cell>
          <cell r="AD1630">
            <v>6.6000000000000003E-2</v>
          </cell>
        </row>
        <row r="1631">
          <cell r="E1631" t="str">
            <v>CVVS 5.5sq-15C</v>
          </cell>
          <cell r="F1631" t="str">
            <v>ｍ</v>
          </cell>
          <cell r="H1631">
            <v>1424</v>
          </cell>
          <cell r="J1631">
            <v>1424</v>
          </cell>
          <cell r="L1631">
            <v>1424</v>
          </cell>
          <cell r="N1631">
            <v>1424</v>
          </cell>
          <cell r="P1631">
            <v>1424</v>
          </cell>
          <cell r="R1631">
            <v>1424</v>
          </cell>
          <cell r="T1631">
            <v>1424</v>
          </cell>
          <cell r="V1631">
            <v>1424</v>
          </cell>
          <cell r="X1631">
            <v>1424</v>
          </cell>
          <cell r="Z1631">
            <v>1424</v>
          </cell>
          <cell r="AD1631">
            <v>7.8E-2</v>
          </cell>
        </row>
        <row r="1632">
          <cell r="E1632" t="str">
            <v>CVVS 1.25sq-20C</v>
          </cell>
          <cell r="F1632" t="str">
            <v>ｍ</v>
          </cell>
          <cell r="H1632">
            <v>583</v>
          </cell>
          <cell r="J1632">
            <v>583</v>
          </cell>
          <cell r="L1632">
            <v>583</v>
          </cell>
          <cell r="N1632">
            <v>583</v>
          </cell>
          <cell r="P1632">
            <v>583</v>
          </cell>
          <cell r="R1632">
            <v>583</v>
          </cell>
          <cell r="T1632">
            <v>583</v>
          </cell>
          <cell r="V1632">
            <v>583</v>
          </cell>
          <cell r="X1632">
            <v>583</v>
          </cell>
          <cell r="Z1632">
            <v>583</v>
          </cell>
          <cell r="AD1632">
            <v>6.3E-2</v>
          </cell>
        </row>
        <row r="1633">
          <cell r="E1633" t="str">
            <v>CVVS 2sq-20C</v>
          </cell>
          <cell r="F1633" t="str">
            <v>ｍ</v>
          </cell>
          <cell r="H1633">
            <v>783</v>
          </cell>
          <cell r="J1633">
            <v>783</v>
          </cell>
          <cell r="L1633">
            <v>783</v>
          </cell>
          <cell r="N1633">
            <v>783</v>
          </cell>
          <cell r="P1633">
            <v>783</v>
          </cell>
          <cell r="R1633">
            <v>783</v>
          </cell>
          <cell r="T1633">
            <v>783</v>
          </cell>
          <cell r="V1633">
            <v>783</v>
          </cell>
          <cell r="X1633">
            <v>783</v>
          </cell>
          <cell r="Z1633">
            <v>783</v>
          </cell>
          <cell r="AD1633">
            <v>7.0000000000000007E-2</v>
          </cell>
        </row>
        <row r="1634">
          <cell r="E1634" t="str">
            <v>CVVS 3.5sq-20C</v>
          </cell>
          <cell r="F1634" t="str">
            <v>ｍ</v>
          </cell>
          <cell r="H1634">
            <v>1164</v>
          </cell>
          <cell r="J1634">
            <v>1164</v>
          </cell>
          <cell r="L1634">
            <v>1164</v>
          </cell>
          <cell r="N1634">
            <v>1164</v>
          </cell>
          <cell r="P1634">
            <v>1164</v>
          </cell>
          <cell r="R1634">
            <v>1164</v>
          </cell>
          <cell r="T1634">
            <v>1164</v>
          </cell>
          <cell r="V1634">
            <v>1164</v>
          </cell>
          <cell r="X1634">
            <v>1164</v>
          </cell>
          <cell r="Z1634">
            <v>1164</v>
          </cell>
          <cell r="AD1634">
            <v>7.6999999999999999E-2</v>
          </cell>
        </row>
        <row r="1635">
          <cell r="E1635" t="str">
            <v>CVVS 5.5sq-20C</v>
          </cell>
          <cell r="F1635" t="str">
            <v>ｍ</v>
          </cell>
          <cell r="H1635">
            <v>1844</v>
          </cell>
          <cell r="J1635">
            <v>1844</v>
          </cell>
          <cell r="L1635">
            <v>1844</v>
          </cell>
          <cell r="N1635">
            <v>1844</v>
          </cell>
          <cell r="P1635">
            <v>1844</v>
          </cell>
          <cell r="R1635">
            <v>1844</v>
          </cell>
          <cell r="T1635">
            <v>1844</v>
          </cell>
          <cell r="V1635">
            <v>1844</v>
          </cell>
          <cell r="X1635">
            <v>1844</v>
          </cell>
          <cell r="Z1635">
            <v>1844</v>
          </cell>
          <cell r="AD1635">
            <v>9.0999999999999998E-2</v>
          </cell>
        </row>
        <row r="1636">
          <cell r="E1636" t="str">
            <v>CEES 1.25sq-2C</v>
          </cell>
          <cell r="F1636" t="str">
            <v>ｍ</v>
          </cell>
          <cell r="H1636">
            <v>169</v>
          </cell>
          <cell r="J1636">
            <v>169</v>
          </cell>
          <cell r="L1636">
            <v>169</v>
          </cell>
          <cell r="N1636">
            <v>169</v>
          </cell>
          <cell r="P1636">
            <v>169</v>
          </cell>
          <cell r="R1636">
            <v>169</v>
          </cell>
          <cell r="T1636">
            <v>169</v>
          </cell>
          <cell r="V1636">
            <v>169</v>
          </cell>
          <cell r="X1636">
            <v>169</v>
          </cell>
          <cell r="Z1636">
            <v>169</v>
          </cell>
          <cell r="AD1636">
            <v>1.4999999999999999E-2</v>
          </cell>
        </row>
        <row r="1637">
          <cell r="E1637" t="str">
            <v>CEES 2sq-2C</v>
          </cell>
          <cell r="F1637" t="str">
            <v>ｍ</v>
          </cell>
          <cell r="H1637">
            <v>199</v>
          </cell>
          <cell r="J1637">
            <v>199</v>
          </cell>
          <cell r="L1637">
            <v>199</v>
          </cell>
          <cell r="N1637">
            <v>199</v>
          </cell>
          <cell r="P1637">
            <v>199</v>
          </cell>
          <cell r="R1637">
            <v>199</v>
          </cell>
          <cell r="T1637">
            <v>199</v>
          </cell>
          <cell r="V1637">
            <v>199</v>
          </cell>
          <cell r="X1637">
            <v>199</v>
          </cell>
          <cell r="Z1637">
            <v>199</v>
          </cell>
          <cell r="AD1637">
            <v>1.7000000000000001E-2</v>
          </cell>
        </row>
        <row r="1638">
          <cell r="E1638" t="str">
            <v>CEES 3.5sq-2C</v>
          </cell>
          <cell r="F1638" t="str">
            <v>ｍ</v>
          </cell>
          <cell r="H1638">
            <v>298</v>
          </cell>
          <cell r="J1638">
            <v>298</v>
          </cell>
          <cell r="L1638">
            <v>298</v>
          </cell>
          <cell r="N1638">
            <v>298</v>
          </cell>
          <cell r="P1638">
            <v>298</v>
          </cell>
          <cell r="R1638">
            <v>298</v>
          </cell>
          <cell r="T1638">
            <v>298</v>
          </cell>
          <cell r="V1638">
            <v>298</v>
          </cell>
          <cell r="X1638">
            <v>298</v>
          </cell>
          <cell r="Z1638">
            <v>298</v>
          </cell>
          <cell r="AD1638">
            <v>1.7999999999999999E-2</v>
          </cell>
        </row>
        <row r="1639">
          <cell r="E1639" t="str">
            <v>CEES 5.5sq-2C</v>
          </cell>
          <cell r="F1639" t="str">
            <v>ｍ</v>
          </cell>
          <cell r="H1639">
            <v>360</v>
          </cell>
          <cell r="J1639">
            <v>360</v>
          </cell>
          <cell r="L1639">
            <v>360</v>
          </cell>
          <cell r="N1639">
            <v>360</v>
          </cell>
          <cell r="P1639">
            <v>360</v>
          </cell>
          <cell r="R1639">
            <v>360</v>
          </cell>
          <cell r="T1639">
            <v>360</v>
          </cell>
          <cell r="V1639">
            <v>360</v>
          </cell>
          <cell r="X1639">
            <v>360</v>
          </cell>
          <cell r="Z1639">
            <v>360</v>
          </cell>
          <cell r="AD1639">
            <v>2.1000000000000001E-2</v>
          </cell>
        </row>
        <row r="1640">
          <cell r="E1640" t="str">
            <v>CEES 1.25sq-3C</v>
          </cell>
          <cell r="F1640" t="str">
            <v>ｍ</v>
          </cell>
          <cell r="H1640">
            <v>199</v>
          </cell>
          <cell r="J1640">
            <v>199</v>
          </cell>
          <cell r="L1640">
            <v>199</v>
          </cell>
          <cell r="N1640">
            <v>199</v>
          </cell>
          <cell r="P1640">
            <v>199</v>
          </cell>
          <cell r="R1640">
            <v>199</v>
          </cell>
          <cell r="T1640">
            <v>199</v>
          </cell>
          <cell r="V1640">
            <v>199</v>
          </cell>
          <cell r="X1640">
            <v>199</v>
          </cell>
          <cell r="Z1640">
            <v>199</v>
          </cell>
          <cell r="AD1640">
            <v>1.9E-2</v>
          </cell>
        </row>
        <row r="1641">
          <cell r="E1641" t="str">
            <v>CEES 2sq-3C</v>
          </cell>
          <cell r="F1641" t="str">
            <v>ｍ</v>
          </cell>
          <cell r="H1641">
            <v>284</v>
          </cell>
          <cell r="J1641">
            <v>284</v>
          </cell>
          <cell r="L1641">
            <v>284</v>
          </cell>
          <cell r="N1641">
            <v>284</v>
          </cell>
          <cell r="P1641">
            <v>284</v>
          </cell>
          <cell r="R1641">
            <v>284</v>
          </cell>
          <cell r="T1641">
            <v>284</v>
          </cell>
          <cell r="V1641">
            <v>284</v>
          </cell>
          <cell r="X1641">
            <v>284</v>
          </cell>
          <cell r="Z1641">
            <v>284</v>
          </cell>
          <cell r="AD1641">
            <v>2.1000000000000001E-2</v>
          </cell>
        </row>
        <row r="1642">
          <cell r="E1642" t="str">
            <v>CEES 3.5sq-3C</v>
          </cell>
          <cell r="F1642" t="str">
            <v>ｍ</v>
          </cell>
          <cell r="H1642">
            <v>363</v>
          </cell>
          <cell r="J1642">
            <v>363</v>
          </cell>
          <cell r="L1642">
            <v>363</v>
          </cell>
          <cell r="N1642">
            <v>363</v>
          </cell>
          <cell r="P1642">
            <v>363</v>
          </cell>
          <cell r="R1642">
            <v>363</v>
          </cell>
          <cell r="T1642">
            <v>363</v>
          </cell>
          <cell r="V1642">
            <v>363</v>
          </cell>
          <cell r="X1642">
            <v>363</v>
          </cell>
          <cell r="Z1642">
            <v>363</v>
          </cell>
          <cell r="AD1642">
            <v>2.4E-2</v>
          </cell>
        </row>
        <row r="1643">
          <cell r="E1643" t="str">
            <v>CEES 5.5sq-3C</v>
          </cell>
          <cell r="F1643" t="str">
            <v>ｍ</v>
          </cell>
          <cell r="H1643">
            <v>446</v>
          </cell>
          <cell r="J1643">
            <v>446</v>
          </cell>
          <cell r="L1643">
            <v>446</v>
          </cell>
          <cell r="N1643">
            <v>446</v>
          </cell>
          <cell r="P1643">
            <v>446</v>
          </cell>
          <cell r="R1643">
            <v>446</v>
          </cell>
          <cell r="T1643">
            <v>446</v>
          </cell>
          <cell r="V1643">
            <v>446</v>
          </cell>
          <cell r="X1643">
            <v>446</v>
          </cell>
          <cell r="Z1643">
            <v>446</v>
          </cell>
          <cell r="AD1643">
            <v>0.03</v>
          </cell>
        </row>
        <row r="1644">
          <cell r="E1644" t="str">
            <v>CEES 1.25sq-4C</v>
          </cell>
          <cell r="F1644" t="str">
            <v>ｍ</v>
          </cell>
          <cell r="H1644">
            <v>284</v>
          </cell>
          <cell r="J1644">
            <v>284</v>
          </cell>
          <cell r="L1644">
            <v>284</v>
          </cell>
          <cell r="N1644">
            <v>284</v>
          </cell>
          <cell r="P1644">
            <v>284</v>
          </cell>
          <cell r="R1644">
            <v>284</v>
          </cell>
          <cell r="T1644">
            <v>284</v>
          </cell>
          <cell r="V1644">
            <v>284</v>
          </cell>
          <cell r="X1644">
            <v>284</v>
          </cell>
          <cell r="Z1644">
            <v>284</v>
          </cell>
          <cell r="AD1644">
            <v>2.1999999999999999E-2</v>
          </cell>
        </row>
        <row r="1645">
          <cell r="E1645" t="str">
            <v>CEES 2sq-4C</v>
          </cell>
          <cell r="F1645" t="str">
            <v>ｍ</v>
          </cell>
          <cell r="H1645">
            <v>341</v>
          </cell>
          <cell r="J1645">
            <v>341</v>
          </cell>
          <cell r="L1645">
            <v>341</v>
          </cell>
          <cell r="N1645">
            <v>341</v>
          </cell>
          <cell r="P1645">
            <v>341</v>
          </cell>
          <cell r="R1645">
            <v>341</v>
          </cell>
          <cell r="T1645">
            <v>341</v>
          </cell>
          <cell r="V1645">
            <v>341</v>
          </cell>
          <cell r="X1645">
            <v>341</v>
          </cell>
          <cell r="Z1645">
            <v>341</v>
          </cell>
          <cell r="AD1645">
            <v>2.3E-2</v>
          </cell>
        </row>
        <row r="1646">
          <cell r="E1646" t="str">
            <v>CEES 3.5sq-4C</v>
          </cell>
          <cell r="F1646" t="str">
            <v>ｍ</v>
          </cell>
          <cell r="H1646">
            <v>430</v>
          </cell>
          <cell r="J1646">
            <v>430</v>
          </cell>
          <cell r="L1646">
            <v>430</v>
          </cell>
          <cell r="N1646">
            <v>430</v>
          </cell>
          <cell r="P1646">
            <v>430</v>
          </cell>
          <cell r="R1646">
            <v>430</v>
          </cell>
          <cell r="T1646">
            <v>430</v>
          </cell>
          <cell r="V1646">
            <v>430</v>
          </cell>
          <cell r="X1646">
            <v>430</v>
          </cell>
          <cell r="Z1646">
            <v>430</v>
          </cell>
          <cell r="AD1646">
            <v>2.8000000000000001E-2</v>
          </cell>
        </row>
        <row r="1647">
          <cell r="E1647" t="str">
            <v>CEES 5.5sq-4C</v>
          </cell>
          <cell r="F1647" t="str">
            <v>ｍ</v>
          </cell>
          <cell r="H1647">
            <v>526</v>
          </cell>
          <cell r="J1647">
            <v>526</v>
          </cell>
          <cell r="L1647">
            <v>526</v>
          </cell>
          <cell r="N1647">
            <v>526</v>
          </cell>
          <cell r="P1647">
            <v>526</v>
          </cell>
          <cell r="R1647">
            <v>526</v>
          </cell>
          <cell r="T1647">
            <v>526</v>
          </cell>
          <cell r="V1647">
            <v>526</v>
          </cell>
          <cell r="X1647">
            <v>526</v>
          </cell>
          <cell r="Z1647">
            <v>526</v>
          </cell>
          <cell r="AD1647">
            <v>3.4000000000000002E-2</v>
          </cell>
        </row>
        <row r="1648">
          <cell r="E1648" t="str">
            <v>CEES 1.25sq-5C</v>
          </cell>
          <cell r="F1648" t="str">
            <v>ｍ</v>
          </cell>
          <cell r="H1648">
            <v>310</v>
          </cell>
          <cell r="J1648">
            <v>310</v>
          </cell>
          <cell r="L1648">
            <v>310</v>
          </cell>
          <cell r="N1648">
            <v>310</v>
          </cell>
          <cell r="P1648">
            <v>310</v>
          </cell>
          <cell r="R1648">
            <v>310</v>
          </cell>
          <cell r="T1648">
            <v>310</v>
          </cell>
          <cell r="V1648">
            <v>310</v>
          </cell>
          <cell r="X1648">
            <v>310</v>
          </cell>
          <cell r="Z1648">
            <v>310</v>
          </cell>
          <cell r="AD1648">
            <v>2.5000000000000001E-2</v>
          </cell>
        </row>
        <row r="1649">
          <cell r="E1649" t="str">
            <v>CEES 2sq-5C</v>
          </cell>
          <cell r="F1649" t="str">
            <v>ｍ</v>
          </cell>
          <cell r="H1649">
            <v>374</v>
          </cell>
          <cell r="J1649">
            <v>374</v>
          </cell>
          <cell r="L1649">
            <v>374</v>
          </cell>
          <cell r="N1649">
            <v>374</v>
          </cell>
          <cell r="P1649">
            <v>374</v>
          </cell>
          <cell r="R1649">
            <v>374</v>
          </cell>
          <cell r="T1649">
            <v>374</v>
          </cell>
          <cell r="V1649">
            <v>374</v>
          </cell>
          <cell r="X1649">
            <v>374</v>
          </cell>
          <cell r="Z1649">
            <v>374</v>
          </cell>
          <cell r="AD1649">
            <v>2.8000000000000001E-2</v>
          </cell>
        </row>
        <row r="1650">
          <cell r="E1650" t="str">
            <v>CEES 3.5sq-5C</v>
          </cell>
          <cell r="F1650" t="str">
            <v>ｍ</v>
          </cell>
          <cell r="H1650">
            <v>471</v>
          </cell>
          <cell r="J1650">
            <v>471</v>
          </cell>
          <cell r="L1650">
            <v>471</v>
          </cell>
          <cell r="N1650">
            <v>471</v>
          </cell>
          <cell r="P1650">
            <v>471</v>
          </cell>
          <cell r="R1650">
            <v>471</v>
          </cell>
          <cell r="T1650">
            <v>471</v>
          </cell>
          <cell r="V1650">
            <v>471</v>
          </cell>
          <cell r="X1650">
            <v>471</v>
          </cell>
          <cell r="Z1650">
            <v>471</v>
          </cell>
          <cell r="AD1650">
            <v>0.03</v>
          </cell>
        </row>
        <row r="1651">
          <cell r="E1651" t="str">
            <v>CEES 5.5sq-5C</v>
          </cell>
          <cell r="F1651" t="str">
            <v>ｍ</v>
          </cell>
          <cell r="H1651">
            <v>622</v>
          </cell>
          <cell r="J1651">
            <v>622</v>
          </cell>
          <cell r="L1651">
            <v>622</v>
          </cell>
          <cell r="N1651">
            <v>622</v>
          </cell>
          <cell r="P1651">
            <v>622</v>
          </cell>
          <cell r="R1651">
            <v>622</v>
          </cell>
          <cell r="T1651">
            <v>622</v>
          </cell>
          <cell r="V1651">
            <v>622</v>
          </cell>
          <cell r="X1651">
            <v>622</v>
          </cell>
          <cell r="Z1651">
            <v>622</v>
          </cell>
          <cell r="AD1651">
            <v>3.6999999999999998E-2</v>
          </cell>
        </row>
        <row r="1652">
          <cell r="E1652" t="str">
            <v>CEES 1.25sq-6C</v>
          </cell>
          <cell r="F1652" t="str">
            <v>ｍ</v>
          </cell>
          <cell r="H1652">
            <v>345</v>
          </cell>
          <cell r="J1652">
            <v>345</v>
          </cell>
          <cell r="L1652">
            <v>345</v>
          </cell>
          <cell r="N1652">
            <v>345</v>
          </cell>
          <cell r="P1652">
            <v>345</v>
          </cell>
          <cell r="R1652">
            <v>345</v>
          </cell>
          <cell r="T1652">
            <v>345</v>
          </cell>
          <cell r="V1652">
            <v>345</v>
          </cell>
          <cell r="X1652">
            <v>345</v>
          </cell>
          <cell r="Z1652">
            <v>345</v>
          </cell>
          <cell r="AD1652">
            <v>2.5000000000000001E-2</v>
          </cell>
        </row>
        <row r="1653">
          <cell r="E1653" t="str">
            <v>CEES 2sq-6C</v>
          </cell>
          <cell r="F1653" t="str">
            <v>ｍ</v>
          </cell>
          <cell r="H1653">
            <v>426</v>
          </cell>
          <cell r="J1653">
            <v>426</v>
          </cell>
          <cell r="L1653">
            <v>426</v>
          </cell>
          <cell r="N1653">
            <v>426</v>
          </cell>
          <cell r="P1653">
            <v>426</v>
          </cell>
          <cell r="R1653">
            <v>426</v>
          </cell>
          <cell r="T1653">
            <v>426</v>
          </cell>
          <cell r="V1653">
            <v>426</v>
          </cell>
          <cell r="X1653">
            <v>426</v>
          </cell>
          <cell r="Z1653">
            <v>426</v>
          </cell>
          <cell r="AD1653">
            <v>2.8000000000000001E-2</v>
          </cell>
        </row>
        <row r="1654">
          <cell r="E1654" t="str">
            <v>CEES 3.5sq-6C</v>
          </cell>
          <cell r="F1654" t="str">
            <v>ｍ</v>
          </cell>
          <cell r="H1654">
            <v>532</v>
          </cell>
          <cell r="J1654">
            <v>532</v>
          </cell>
          <cell r="L1654">
            <v>532</v>
          </cell>
          <cell r="N1654">
            <v>532</v>
          </cell>
          <cell r="P1654">
            <v>532</v>
          </cell>
          <cell r="R1654">
            <v>532</v>
          </cell>
          <cell r="T1654">
            <v>532</v>
          </cell>
          <cell r="V1654">
            <v>532</v>
          </cell>
          <cell r="X1654">
            <v>532</v>
          </cell>
          <cell r="Z1654">
            <v>532</v>
          </cell>
          <cell r="AD1654">
            <v>0.03</v>
          </cell>
        </row>
        <row r="1655">
          <cell r="E1655" t="str">
            <v>CEES 5.5sq-6C</v>
          </cell>
          <cell r="F1655" t="str">
            <v>ｍ</v>
          </cell>
          <cell r="H1655">
            <v>706</v>
          </cell>
          <cell r="J1655">
            <v>706</v>
          </cell>
          <cell r="L1655">
            <v>706</v>
          </cell>
          <cell r="N1655">
            <v>706</v>
          </cell>
          <cell r="P1655">
            <v>706</v>
          </cell>
          <cell r="R1655">
            <v>706</v>
          </cell>
          <cell r="T1655">
            <v>706</v>
          </cell>
          <cell r="V1655">
            <v>706</v>
          </cell>
          <cell r="X1655">
            <v>706</v>
          </cell>
          <cell r="Z1655">
            <v>706</v>
          </cell>
          <cell r="AD1655">
            <v>3.6999999999999998E-2</v>
          </cell>
        </row>
        <row r="1656">
          <cell r="E1656" t="str">
            <v>CEES 1.25sq-7C</v>
          </cell>
          <cell r="F1656" t="str">
            <v>ｍ</v>
          </cell>
          <cell r="H1656">
            <v>371</v>
          </cell>
          <cell r="J1656">
            <v>371</v>
          </cell>
          <cell r="L1656">
            <v>371</v>
          </cell>
          <cell r="N1656">
            <v>371</v>
          </cell>
          <cell r="P1656">
            <v>371</v>
          </cell>
          <cell r="R1656">
            <v>371</v>
          </cell>
          <cell r="T1656">
            <v>371</v>
          </cell>
          <cell r="V1656">
            <v>371</v>
          </cell>
          <cell r="X1656">
            <v>371</v>
          </cell>
          <cell r="Z1656">
            <v>371</v>
          </cell>
          <cell r="AD1656">
            <v>0.03</v>
          </cell>
        </row>
        <row r="1657">
          <cell r="E1657" t="str">
            <v>CEES 2sq-7C</v>
          </cell>
          <cell r="F1657" t="str">
            <v>ｍ</v>
          </cell>
          <cell r="H1657">
            <v>459</v>
          </cell>
          <cell r="J1657">
            <v>459</v>
          </cell>
          <cell r="L1657">
            <v>459</v>
          </cell>
          <cell r="N1657">
            <v>459</v>
          </cell>
          <cell r="P1657">
            <v>459</v>
          </cell>
          <cell r="R1657">
            <v>459</v>
          </cell>
          <cell r="T1657">
            <v>459</v>
          </cell>
          <cell r="V1657">
            <v>459</v>
          </cell>
          <cell r="X1657">
            <v>459</v>
          </cell>
          <cell r="Z1657">
            <v>459</v>
          </cell>
          <cell r="AD1657">
            <v>3.4000000000000002E-2</v>
          </cell>
        </row>
        <row r="1658">
          <cell r="E1658" t="str">
            <v>CEES 3.5sq-7C</v>
          </cell>
          <cell r="F1658" t="str">
            <v>ｍ</v>
          </cell>
          <cell r="H1658">
            <v>587</v>
          </cell>
          <cell r="J1658">
            <v>587</v>
          </cell>
          <cell r="L1658">
            <v>587</v>
          </cell>
          <cell r="N1658">
            <v>587</v>
          </cell>
          <cell r="P1658">
            <v>587</v>
          </cell>
          <cell r="R1658">
            <v>587</v>
          </cell>
          <cell r="T1658">
            <v>587</v>
          </cell>
          <cell r="V1658">
            <v>587</v>
          </cell>
          <cell r="X1658">
            <v>587</v>
          </cell>
          <cell r="Z1658">
            <v>587</v>
          </cell>
          <cell r="AD1658">
            <v>3.6999999999999998E-2</v>
          </cell>
        </row>
        <row r="1659">
          <cell r="E1659" t="str">
            <v>CEES 5.5sq-7C</v>
          </cell>
          <cell r="F1659" t="str">
            <v>ｍ</v>
          </cell>
          <cell r="H1659">
            <v>785</v>
          </cell>
          <cell r="J1659">
            <v>785</v>
          </cell>
          <cell r="L1659">
            <v>785</v>
          </cell>
          <cell r="N1659">
            <v>785</v>
          </cell>
          <cell r="P1659">
            <v>785</v>
          </cell>
          <cell r="R1659">
            <v>785</v>
          </cell>
          <cell r="T1659">
            <v>785</v>
          </cell>
          <cell r="V1659">
            <v>785</v>
          </cell>
          <cell r="X1659">
            <v>785</v>
          </cell>
          <cell r="Z1659">
            <v>785</v>
          </cell>
          <cell r="AD1659">
            <v>4.3999999999999997E-2</v>
          </cell>
        </row>
        <row r="1660">
          <cell r="E1660" t="str">
            <v>CEES 1.25sq-8C</v>
          </cell>
          <cell r="F1660" t="str">
            <v>ｍ</v>
          </cell>
          <cell r="H1660">
            <v>412</v>
          </cell>
          <cell r="J1660">
            <v>412</v>
          </cell>
          <cell r="L1660">
            <v>412</v>
          </cell>
          <cell r="N1660">
            <v>412</v>
          </cell>
          <cell r="P1660">
            <v>412</v>
          </cell>
          <cell r="R1660">
            <v>412</v>
          </cell>
          <cell r="T1660">
            <v>412</v>
          </cell>
          <cell r="V1660">
            <v>412</v>
          </cell>
          <cell r="X1660">
            <v>412</v>
          </cell>
          <cell r="Z1660">
            <v>412</v>
          </cell>
          <cell r="AD1660">
            <v>3.4000000000000002E-2</v>
          </cell>
        </row>
        <row r="1661">
          <cell r="E1661" t="str">
            <v>CEES 2sq-8C</v>
          </cell>
          <cell r="F1661" t="str">
            <v>ｍ</v>
          </cell>
          <cell r="H1661">
            <v>510</v>
          </cell>
          <cell r="J1661">
            <v>510</v>
          </cell>
          <cell r="L1661">
            <v>510</v>
          </cell>
          <cell r="N1661">
            <v>510</v>
          </cell>
          <cell r="P1661">
            <v>510</v>
          </cell>
          <cell r="R1661">
            <v>510</v>
          </cell>
          <cell r="T1661">
            <v>510</v>
          </cell>
          <cell r="V1661">
            <v>510</v>
          </cell>
          <cell r="X1661">
            <v>510</v>
          </cell>
          <cell r="Z1661">
            <v>510</v>
          </cell>
          <cell r="AD1661">
            <v>3.6999999999999998E-2</v>
          </cell>
        </row>
        <row r="1662">
          <cell r="E1662" t="str">
            <v>CEES 3.5sq-8C</v>
          </cell>
          <cell r="F1662" t="str">
            <v>ｍ</v>
          </cell>
          <cell r="H1662">
            <v>655</v>
          </cell>
          <cell r="J1662">
            <v>655</v>
          </cell>
          <cell r="L1662">
            <v>655</v>
          </cell>
          <cell r="N1662">
            <v>655</v>
          </cell>
          <cell r="P1662">
            <v>655</v>
          </cell>
          <cell r="R1662">
            <v>655</v>
          </cell>
          <cell r="T1662">
            <v>655</v>
          </cell>
          <cell r="V1662">
            <v>655</v>
          </cell>
          <cell r="X1662">
            <v>655</v>
          </cell>
          <cell r="Z1662">
            <v>655</v>
          </cell>
          <cell r="AD1662">
            <v>4.3999999999999997E-2</v>
          </cell>
        </row>
        <row r="1663">
          <cell r="E1663" t="str">
            <v>CEES 5.5sq-8C</v>
          </cell>
          <cell r="F1663" t="str">
            <v>ｍ</v>
          </cell>
          <cell r="H1663">
            <v>891</v>
          </cell>
          <cell r="J1663">
            <v>891</v>
          </cell>
          <cell r="L1663">
            <v>891</v>
          </cell>
          <cell r="N1663">
            <v>891</v>
          </cell>
          <cell r="P1663">
            <v>891</v>
          </cell>
          <cell r="R1663">
            <v>891</v>
          </cell>
          <cell r="T1663">
            <v>891</v>
          </cell>
          <cell r="V1663">
            <v>891</v>
          </cell>
          <cell r="X1663">
            <v>891</v>
          </cell>
          <cell r="Z1663">
            <v>891</v>
          </cell>
          <cell r="AD1663">
            <v>4.3999999999999997E-2</v>
          </cell>
        </row>
        <row r="1664">
          <cell r="E1664" t="str">
            <v>CEES 1.25sq-10C</v>
          </cell>
          <cell r="F1664" t="str">
            <v>ｍ</v>
          </cell>
          <cell r="H1664">
            <v>489</v>
          </cell>
          <cell r="J1664">
            <v>489</v>
          </cell>
          <cell r="L1664">
            <v>489</v>
          </cell>
          <cell r="N1664">
            <v>489</v>
          </cell>
          <cell r="P1664">
            <v>489</v>
          </cell>
          <cell r="R1664">
            <v>489</v>
          </cell>
          <cell r="T1664">
            <v>489</v>
          </cell>
          <cell r="V1664">
            <v>489</v>
          </cell>
          <cell r="X1664">
            <v>489</v>
          </cell>
          <cell r="Z1664">
            <v>489</v>
          </cell>
          <cell r="AD1664">
            <v>3.6999999999999998E-2</v>
          </cell>
        </row>
        <row r="1665">
          <cell r="E1665" t="str">
            <v>CEES 2sq-10C</v>
          </cell>
          <cell r="F1665" t="str">
            <v>ｍ</v>
          </cell>
          <cell r="H1665">
            <v>614</v>
          </cell>
          <cell r="J1665">
            <v>614</v>
          </cell>
          <cell r="L1665">
            <v>614</v>
          </cell>
          <cell r="N1665">
            <v>614</v>
          </cell>
          <cell r="P1665">
            <v>614</v>
          </cell>
          <cell r="R1665">
            <v>614</v>
          </cell>
          <cell r="T1665">
            <v>614</v>
          </cell>
          <cell r="V1665">
            <v>614</v>
          </cell>
          <cell r="X1665">
            <v>614</v>
          </cell>
          <cell r="Z1665">
            <v>614</v>
          </cell>
          <cell r="AD1665">
            <v>4.2000000000000003E-2</v>
          </cell>
        </row>
        <row r="1666">
          <cell r="E1666" t="str">
            <v>CEES 3.5sq-10C</v>
          </cell>
          <cell r="F1666" t="str">
            <v>ｍ</v>
          </cell>
          <cell r="H1666">
            <v>792</v>
          </cell>
          <cell r="J1666">
            <v>792</v>
          </cell>
          <cell r="L1666">
            <v>792</v>
          </cell>
          <cell r="N1666">
            <v>792</v>
          </cell>
          <cell r="P1666">
            <v>792</v>
          </cell>
          <cell r="R1666">
            <v>792</v>
          </cell>
          <cell r="T1666">
            <v>792</v>
          </cell>
          <cell r="V1666">
            <v>792</v>
          </cell>
          <cell r="X1666">
            <v>792</v>
          </cell>
          <cell r="Z1666">
            <v>792</v>
          </cell>
          <cell r="AD1666">
            <v>4.4999999999999998E-2</v>
          </cell>
        </row>
        <row r="1667">
          <cell r="E1667" t="str">
            <v>CEES 5.5sq-10C</v>
          </cell>
          <cell r="F1667" t="str">
            <v>ｍ</v>
          </cell>
          <cell r="H1667">
            <v>1076</v>
          </cell>
          <cell r="J1667">
            <v>1076</v>
          </cell>
          <cell r="L1667">
            <v>1076</v>
          </cell>
          <cell r="N1667">
            <v>1076</v>
          </cell>
          <cell r="P1667">
            <v>1076</v>
          </cell>
          <cell r="R1667">
            <v>1076</v>
          </cell>
          <cell r="T1667">
            <v>1076</v>
          </cell>
          <cell r="V1667">
            <v>1076</v>
          </cell>
          <cell r="X1667">
            <v>1076</v>
          </cell>
          <cell r="Z1667">
            <v>1076</v>
          </cell>
          <cell r="AD1667">
            <v>5.3999999999999999E-2</v>
          </cell>
        </row>
        <row r="1668">
          <cell r="E1668" t="str">
            <v>CEES 1.25sq-12C</v>
          </cell>
          <cell r="F1668" t="str">
            <v>ｍ</v>
          </cell>
          <cell r="H1668">
            <v>554</v>
          </cell>
          <cell r="J1668">
            <v>554</v>
          </cell>
          <cell r="L1668">
            <v>554</v>
          </cell>
          <cell r="N1668">
            <v>554</v>
          </cell>
          <cell r="P1668">
            <v>554</v>
          </cell>
          <cell r="R1668">
            <v>554</v>
          </cell>
          <cell r="T1668">
            <v>554</v>
          </cell>
          <cell r="V1668">
            <v>554</v>
          </cell>
          <cell r="X1668">
            <v>554</v>
          </cell>
          <cell r="Z1668">
            <v>554</v>
          </cell>
          <cell r="AD1668">
            <v>4.2999999999999997E-2</v>
          </cell>
        </row>
        <row r="1669">
          <cell r="E1669" t="str">
            <v>CEES 2sq-12C</v>
          </cell>
          <cell r="F1669" t="str">
            <v>ｍ</v>
          </cell>
          <cell r="H1669">
            <v>688</v>
          </cell>
          <cell r="J1669">
            <v>688</v>
          </cell>
          <cell r="L1669">
            <v>688</v>
          </cell>
          <cell r="N1669">
            <v>688</v>
          </cell>
          <cell r="P1669">
            <v>688</v>
          </cell>
          <cell r="R1669">
            <v>688</v>
          </cell>
          <cell r="T1669">
            <v>688</v>
          </cell>
          <cell r="V1669">
            <v>688</v>
          </cell>
          <cell r="X1669">
            <v>688</v>
          </cell>
          <cell r="Z1669">
            <v>688</v>
          </cell>
          <cell r="AD1669">
            <v>4.8000000000000001E-2</v>
          </cell>
        </row>
        <row r="1670">
          <cell r="E1670" t="str">
            <v>CEES 3.5sq-12C</v>
          </cell>
          <cell r="F1670" t="str">
            <v>ｍ</v>
          </cell>
          <cell r="H1670">
            <v>911</v>
          </cell>
          <cell r="J1670">
            <v>911</v>
          </cell>
          <cell r="L1670">
            <v>911</v>
          </cell>
          <cell r="N1670">
            <v>911</v>
          </cell>
          <cell r="P1670">
            <v>911</v>
          </cell>
          <cell r="R1670">
            <v>911</v>
          </cell>
          <cell r="T1670">
            <v>911</v>
          </cell>
          <cell r="V1670">
            <v>911</v>
          </cell>
          <cell r="X1670">
            <v>911</v>
          </cell>
          <cell r="Z1670">
            <v>911</v>
          </cell>
          <cell r="AD1670">
            <v>5.2999999999999999E-2</v>
          </cell>
        </row>
        <row r="1671">
          <cell r="E1671" t="str">
            <v>CEES 5.5sq-12C</v>
          </cell>
          <cell r="F1671" t="str">
            <v>ｍ</v>
          </cell>
          <cell r="H1671">
            <v>1254</v>
          </cell>
          <cell r="J1671">
            <v>1254</v>
          </cell>
          <cell r="L1671">
            <v>1254</v>
          </cell>
          <cell r="N1671">
            <v>1254</v>
          </cell>
          <cell r="P1671">
            <v>1254</v>
          </cell>
          <cell r="R1671">
            <v>1254</v>
          </cell>
          <cell r="T1671">
            <v>1254</v>
          </cell>
          <cell r="V1671">
            <v>1254</v>
          </cell>
          <cell r="X1671">
            <v>1254</v>
          </cell>
          <cell r="Z1671">
            <v>1254</v>
          </cell>
          <cell r="AD1671">
            <v>6.3E-2</v>
          </cell>
        </row>
        <row r="1672">
          <cell r="E1672" t="str">
            <v>CEES 1.25sq-15C</v>
          </cell>
          <cell r="F1672" t="str">
            <v>ｍ</v>
          </cell>
          <cell r="H1672">
            <v>646</v>
          </cell>
          <cell r="J1672">
            <v>646</v>
          </cell>
          <cell r="L1672">
            <v>646</v>
          </cell>
          <cell r="N1672">
            <v>646</v>
          </cell>
          <cell r="P1672">
            <v>646</v>
          </cell>
          <cell r="R1672">
            <v>646</v>
          </cell>
          <cell r="T1672">
            <v>646</v>
          </cell>
          <cell r="V1672">
            <v>646</v>
          </cell>
          <cell r="X1672">
            <v>646</v>
          </cell>
          <cell r="Z1672">
            <v>646</v>
          </cell>
          <cell r="AD1672">
            <v>5.3999999999999999E-2</v>
          </cell>
        </row>
        <row r="1673">
          <cell r="E1673" t="str">
            <v>CEES 2sq-15C</v>
          </cell>
          <cell r="F1673" t="str">
            <v>ｍ</v>
          </cell>
          <cell r="H1673">
            <v>824</v>
          </cell>
          <cell r="J1673">
            <v>824</v>
          </cell>
          <cell r="L1673">
            <v>824</v>
          </cell>
          <cell r="N1673">
            <v>824</v>
          </cell>
          <cell r="P1673">
            <v>824</v>
          </cell>
          <cell r="R1673">
            <v>824</v>
          </cell>
          <cell r="T1673">
            <v>824</v>
          </cell>
          <cell r="V1673">
            <v>824</v>
          </cell>
          <cell r="X1673">
            <v>824</v>
          </cell>
          <cell r="Z1673">
            <v>824</v>
          </cell>
          <cell r="AD1673">
            <v>0.06</v>
          </cell>
        </row>
        <row r="1674">
          <cell r="E1674" t="str">
            <v>CEES 3.5sq-15C</v>
          </cell>
          <cell r="F1674" t="str">
            <v>ｍ</v>
          </cell>
          <cell r="H1674">
            <v>1082</v>
          </cell>
          <cell r="J1674">
            <v>1082</v>
          </cell>
          <cell r="L1674">
            <v>1082</v>
          </cell>
          <cell r="N1674">
            <v>1082</v>
          </cell>
          <cell r="P1674">
            <v>1082</v>
          </cell>
          <cell r="R1674">
            <v>1082</v>
          </cell>
          <cell r="T1674">
            <v>1082</v>
          </cell>
          <cell r="V1674">
            <v>1082</v>
          </cell>
          <cell r="X1674">
            <v>1082</v>
          </cell>
          <cell r="Z1674">
            <v>1082</v>
          </cell>
          <cell r="AD1674">
            <v>6.6000000000000003E-2</v>
          </cell>
        </row>
        <row r="1675">
          <cell r="E1675" t="str">
            <v>CEES 5.5sq-15C</v>
          </cell>
          <cell r="F1675" t="str">
            <v>ｍ</v>
          </cell>
          <cell r="H1675">
            <v>1511</v>
          </cell>
          <cell r="J1675">
            <v>1511</v>
          </cell>
          <cell r="L1675">
            <v>1511</v>
          </cell>
          <cell r="N1675">
            <v>1511</v>
          </cell>
          <cell r="P1675">
            <v>1511</v>
          </cell>
          <cell r="R1675">
            <v>1511</v>
          </cell>
          <cell r="T1675">
            <v>1511</v>
          </cell>
          <cell r="V1675">
            <v>1511</v>
          </cell>
          <cell r="X1675">
            <v>1511</v>
          </cell>
          <cell r="Z1675">
            <v>1511</v>
          </cell>
          <cell r="AD1675">
            <v>7.8E-2</v>
          </cell>
        </row>
        <row r="1676">
          <cell r="E1676" t="str">
            <v>CEES 1.25sq-20C</v>
          </cell>
          <cell r="F1676" t="str">
            <v>ｍ</v>
          </cell>
          <cell r="H1676">
            <v>804</v>
          </cell>
          <cell r="J1676">
            <v>804</v>
          </cell>
          <cell r="L1676">
            <v>804</v>
          </cell>
          <cell r="N1676">
            <v>804</v>
          </cell>
          <cell r="P1676">
            <v>804</v>
          </cell>
          <cell r="R1676">
            <v>804</v>
          </cell>
          <cell r="T1676">
            <v>804</v>
          </cell>
          <cell r="V1676">
            <v>804</v>
          </cell>
          <cell r="X1676">
            <v>804</v>
          </cell>
          <cell r="Z1676">
            <v>804</v>
          </cell>
          <cell r="AD1676">
            <v>6.3E-2</v>
          </cell>
        </row>
        <row r="1677">
          <cell r="E1677" t="str">
            <v>CEES 2sq-20C</v>
          </cell>
          <cell r="F1677" t="str">
            <v>ｍ</v>
          </cell>
          <cell r="H1677">
            <v>1032</v>
          </cell>
          <cell r="J1677">
            <v>1032</v>
          </cell>
          <cell r="L1677">
            <v>1032</v>
          </cell>
          <cell r="N1677">
            <v>1032</v>
          </cell>
          <cell r="P1677">
            <v>1032</v>
          </cell>
          <cell r="R1677">
            <v>1032</v>
          </cell>
          <cell r="T1677">
            <v>1032</v>
          </cell>
          <cell r="V1677">
            <v>1032</v>
          </cell>
          <cell r="X1677">
            <v>1032</v>
          </cell>
          <cell r="Z1677">
            <v>1032</v>
          </cell>
          <cell r="AD1677">
            <v>7.0000000000000007E-2</v>
          </cell>
        </row>
        <row r="1678">
          <cell r="E1678" t="str">
            <v>CEES 3.5sq-20C</v>
          </cell>
          <cell r="F1678" t="str">
            <v>ｍ</v>
          </cell>
          <cell r="H1678">
            <v>1386</v>
          </cell>
          <cell r="J1678">
            <v>1386</v>
          </cell>
          <cell r="L1678">
            <v>1386</v>
          </cell>
          <cell r="N1678">
            <v>1386</v>
          </cell>
          <cell r="P1678">
            <v>1386</v>
          </cell>
          <cell r="R1678">
            <v>1386</v>
          </cell>
          <cell r="T1678">
            <v>1386</v>
          </cell>
          <cell r="V1678">
            <v>1386</v>
          </cell>
          <cell r="X1678">
            <v>1386</v>
          </cell>
          <cell r="Z1678">
            <v>1386</v>
          </cell>
          <cell r="AD1678">
            <v>7.6999999999999999E-2</v>
          </cell>
        </row>
        <row r="1679">
          <cell r="E1679" t="str">
            <v>CEES 5.5sq-20C</v>
          </cell>
          <cell r="F1679" t="str">
            <v>ｍ</v>
          </cell>
          <cell r="H1679">
            <v>1947</v>
          </cell>
          <cell r="J1679">
            <v>1947</v>
          </cell>
          <cell r="L1679">
            <v>1947</v>
          </cell>
          <cell r="N1679">
            <v>1947</v>
          </cell>
          <cell r="P1679">
            <v>1947</v>
          </cell>
          <cell r="R1679">
            <v>1947</v>
          </cell>
          <cell r="T1679">
            <v>1947</v>
          </cell>
          <cell r="V1679">
            <v>1947</v>
          </cell>
          <cell r="X1679">
            <v>1947</v>
          </cell>
          <cell r="Z1679">
            <v>1947</v>
          </cell>
          <cell r="AD1679">
            <v>9.0999999999999998E-2</v>
          </cell>
        </row>
        <row r="1682">
          <cell r="E1682" t="str">
            <v>05_Users</v>
          </cell>
        </row>
        <row r="1683">
          <cell r="E1683" t="str">
            <v>05_Users</v>
          </cell>
        </row>
        <row r="1684">
          <cell r="E1684" t="str">
            <v>05_Users</v>
          </cell>
        </row>
        <row r="1685">
          <cell r="E1685" t="str">
            <v>05_Users</v>
          </cell>
        </row>
        <row r="1686">
          <cell r="E1686" t="str">
            <v>05_Users</v>
          </cell>
        </row>
        <row r="1687">
          <cell r="E1687" t="str">
            <v>05_Users</v>
          </cell>
        </row>
        <row r="1688">
          <cell r="E1688" t="str">
            <v>05_Users</v>
          </cell>
        </row>
        <row r="1689">
          <cell r="E1689" t="str">
            <v>05_Users</v>
          </cell>
        </row>
        <row r="1690">
          <cell r="E1690" t="str">
            <v>05_Users</v>
          </cell>
        </row>
        <row r="1691">
          <cell r="E1691" t="str">
            <v>05_Users</v>
          </cell>
        </row>
        <row r="1692">
          <cell r="E1692" t="str">
            <v>05_Users</v>
          </cell>
        </row>
        <row r="1693">
          <cell r="E1693" t="str">
            <v>05_Users</v>
          </cell>
        </row>
        <row r="1694">
          <cell r="E1694" t="str">
            <v>05_Users</v>
          </cell>
        </row>
        <row r="1695">
          <cell r="E1695" t="str">
            <v>05_Users</v>
          </cell>
        </row>
        <row r="1696">
          <cell r="E1696" t="str">
            <v>05_Users</v>
          </cell>
        </row>
        <row r="1697">
          <cell r="E1697" t="str">
            <v>05_Users</v>
          </cell>
        </row>
        <row r="1698">
          <cell r="E1698" t="str">
            <v>05_Users</v>
          </cell>
        </row>
        <row r="1699">
          <cell r="E1699" t="str">
            <v>05_Users</v>
          </cell>
        </row>
        <row r="1700">
          <cell r="E1700" t="str">
            <v>05_Users</v>
          </cell>
        </row>
        <row r="1701">
          <cell r="E1701" t="str">
            <v>05_Users</v>
          </cell>
        </row>
        <row r="1702">
          <cell r="E1702" t="str">
            <v>05_Users</v>
          </cell>
        </row>
        <row r="1703">
          <cell r="E1703" t="str">
            <v>05_Users</v>
          </cell>
        </row>
        <row r="1704">
          <cell r="E1704" t="str">
            <v>05_Users</v>
          </cell>
        </row>
        <row r="1705">
          <cell r="E1705" t="str">
            <v>05_Users</v>
          </cell>
        </row>
        <row r="1706">
          <cell r="E1706" t="str">
            <v>05_Users</v>
          </cell>
        </row>
        <row r="1707">
          <cell r="E1707" t="str">
            <v>05_Users</v>
          </cell>
        </row>
        <row r="1708">
          <cell r="E1708" t="str">
            <v>05_Users</v>
          </cell>
        </row>
        <row r="1709">
          <cell r="E1709" t="str">
            <v>05_Users</v>
          </cell>
        </row>
        <row r="1710">
          <cell r="E1710" t="str">
            <v>05_Users</v>
          </cell>
        </row>
        <row r="1711">
          <cell r="E1711" t="str">
            <v>05_Users</v>
          </cell>
        </row>
        <row r="1712">
          <cell r="E1712" t="str">
            <v>05_Users</v>
          </cell>
        </row>
        <row r="1713">
          <cell r="E1713" t="str">
            <v>05_Users</v>
          </cell>
        </row>
        <row r="1714">
          <cell r="E1714" t="str">
            <v>05_Users</v>
          </cell>
        </row>
        <row r="1715">
          <cell r="E1715" t="str">
            <v>05_Users</v>
          </cell>
        </row>
        <row r="1716">
          <cell r="E1716" t="str">
            <v>05_Users</v>
          </cell>
        </row>
        <row r="1717">
          <cell r="E1717" t="str">
            <v>05_Users</v>
          </cell>
        </row>
        <row r="1718">
          <cell r="E1718" t="str">
            <v>05_Users</v>
          </cell>
        </row>
        <row r="1719">
          <cell r="E1719" t="str">
            <v>05_Users</v>
          </cell>
        </row>
        <row r="1720">
          <cell r="E1720" t="str">
            <v>05_Users</v>
          </cell>
        </row>
        <row r="1721">
          <cell r="E1721" t="str">
            <v>05_Users</v>
          </cell>
        </row>
        <row r="1722">
          <cell r="E1722" t="str">
            <v>05_Users</v>
          </cell>
        </row>
        <row r="1723">
          <cell r="E1723" t="str">
            <v>05_Users</v>
          </cell>
        </row>
        <row r="1724">
          <cell r="E1724" t="str">
            <v>05_Users</v>
          </cell>
        </row>
        <row r="1725">
          <cell r="E1725" t="str">
            <v>05_Users</v>
          </cell>
        </row>
        <row r="1726">
          <cell r="E1726" t="str">
            <v>05_Users</v>
          </cell>
        </row>
        <row r="1727">
          <cell r="E1727" t="str">
            <v>05_Users</v>
          </cell>
        </row>
        <row r="1728">
          <cell r="E1728" t="str">
            <v>05_Users</v>
          </cell>
        </row>
        <row r="1729">
          <cell r="E1729" t="str">
            <v>05_Users</v>
          </cell>
        </row>
        <row r="1730">
          <cell r="E1730" t="str">
            <v>05_Users</v>
          </cell>
        </row>
        <row r="1731">
          <cell r="E1731" t="str">
            <v>05_Users</v>
          </cell>
        </row>
        <row r="1734">
          <cell r="E1734" t="str">
            <v>TR1φ50Hz  10KVA</v>
          </cell>
          <cell r="F1734" t="str">
            <v>台</v>
          </cell>
          <cell r="H1734">
            <v>161000</v>
          </cell>
          <cell r="J1734">
            <v>161000</v>
          </cell>
          <cell r="L1734">
            <v>161000</v>
          </cell>
          <cell r="N1734">
            <v>161000</v>
          </cell>
          <cell r="P1734">
            <v>161000</v>
          </cell>
          <cell r="R1734">
            <v>161000</v>
          </cell>
          <cell r="T1734">
            <v>161000</v>
          </cell>
          <cell r="V1734">
            <v>161000</v>
          </cell>
          <cell r="X1734">
            <v>161000</v>
          </cell>
          <cell r="Z1734">
            <v>161000</v>
          </cell>
          <cell r="AD1734">
            <v>0.92</v>
          </cell>
        </row>
        <row r="1735">
          <cell r="E1735" t="str">
            <v>TR1φ50Hz  20KVA</v>
          </cell>
          <cell r="F1735" t="str">
            <v>台</v>
          </cell>
          <cell r="H1735">
            <v>190000</v>
          </cell>
          <cell r="J1735">
            <v>190000</v>
          </cell>
          <cell r="L1735">
            <v>190000</v>
          </cell>
          <cell r="N1735">
            <v>190000</v>
          </cell>
          <cell r="P1735">
            <v>190000</v>
          </cell>
          <cell r="R1735">
            <v>190000</v>
          </cell>
          <cell r="T1735">
            <v>190000</v>
          </cell>
          <cell r="V1735">
            <v>190000</v>
          </cell>
          <cell r="X1735">
            <v>190000</v>
          </cell>
          <cell r="Z1735">
            <v>190000</v>
          </cell>
          <cell r="AD1735">
            <v>1.5580000000000001</v>
          </cell>
        </row>
        <row r="1736">
          <cell r="E1736" t="str">
            <v>TR1φ50Hz  30KVA</v>
          </cell>
          <cell r="F1736" t="str">
            <v>台</v>
          </cell>
          <cell r="H1736">
            <v>225000</v>
          </cell>
          <cell r="J1736">
            <v>225000</v>
          </cell>
          <cell r="L1736">
            <v>225000</v>
          </cell>
          <cell r="N1736">
            <v>225000</v>
          </cell>
          <cell r="P1736">
            <v>225000</v>
          </cell>
          <cell r="R1736">
            <v>225000</v>
          </cell>
          <cell r="T1736">
            <v>225000</v>
          </cell>
          <cell r="V1736">
            <v>225000</v>
          </cell>
          <cell r="X1736">
            <v>225000</v>
          </cell>
          <cell r="Z1736">
            <v>225000</v>
          </cell>
          <cell r="AD1736">
            <v>1.6639999999999999</v>
          </cell>
        </row>
        <row r="1737">
          <cell r="E1737" t="str">
            <v>TR1φ50Hz  50KVA</v>
          </cell>
          <cell r="F1737" t="str">
            <v>台</v>
          </cell>
          <cell r="H1737">
            <v>269000</v>
          </cell>
          <cell r="J1737">
            <v>269000</v>
          </cell>
          <cell r="L1737">
            <v>269000</v>
          </cell>
          <cell r="N1737">
            <v>269000</v>
          </cell>
          <cell r="P1737">
            <v>269000</v>
          </cell>
          <cell r="R1737">
            <v>269000</v>
          </cell>
          <cell r="T1737">
            <v>269000</v>
          </cell>
          <cell r="V1737">
            <v>269000</v>
          </cell>
          <cell r="X1737">
            <v>269000</v>
          </cell>
          <cell r="Z1737">
            <v>269000</v>
          </cell>
          <cell r="AD1737">
            <v>1.946</v>
          </cell>
        </row>
        <row r="1738">
          <cell r="E1738" t="str">
            <v>TR1φ50Hz  75KVA</v>
          </cell>
          <cell r="F1738" t="str">
            <v>台</v>
          </cell>
          <cell r="H1738">
            <v>299000</v>
          </cell>
          <cell r="J1738">
            <v>299000</v>
          </cell>
          <cell r="L1738">
            <v>299000</v>
          </cell>
          <cell r="N1738">
            <v>299000</v>
          </cell>
          <cell r="P1738">
            <v>299000</v>
          </cell>
          <cell r="R1738">
            <v>299000</v>
          </cell>
          <cell r="T1738">
            <v>299000</v>
          </cell>
          <cell r="V1738">
            <v>299000</v>
          </cell>
          <cell r="X1738">
            <v>299000</v>
          </cell>
          <cell r="Z1738">
            <v>299000</v>
          </cell>
          <cell r="AD1738">
            <v>3.2</v>
          </cell>
        </row>
        <row r="1739">
          <cell r="E1739" t="str">
            <v>TR1φ50Hz 100KVA</v>
          </cell>
          <cell r="F1739" t="str">
            <v>台</v>
          </cell>
          <cell r="H1739">
            <v>375000</v>
          </cell>
          <cell r="J1739">
            <v>375000</v>
          </cell>
          <cell r="L1739">
            <v>375000</v>
          </cell>
          <cell r="N1739">
            <v>375000</v>
          </cell>
          <cell r="P1739">
            <v>375000</v>
          </cell>
          <cell r="R1739">
            <v>375000</v>
          </cell>
          <cell r="T1739">
            <v>375000</v>
          </cell>
          <cell r="V1739">
            <v>375000</v>
          </cell>
          <cell r="X1739">
            <v>375000</v>
          </cell>
          <cell r="Z1739">
            <v>375000</v>
          </cell>
          <cell r="AD1739">
            <v>3.42</v>
          </cell>
        </row>
        <row r="1740">
          <cell r="E1740" t="str">
            <v>TR1φ50Hz 150KVA</v>
          </cell>
          <cell r="F1740" t="str">
            <v>台</v>
          </cell>
          <cell r="H1740">
            <v>509000</v>
          </cell>
          <cell r="J1740">
            <v>509000</v>
          </cell>
          <cell r="L1740">
            <v>509000</v>
          </cell>
          <cell r="N1740">
            <v>509000</v>
          </cell>
          <cell r="P1740">
            <v>509000</v>
          </cell>
          <cell r="R1740">
            <v>509000</v>
          </cell>
          <cell r="T1740">
            <v>509000</v>
          </cell>
          <cell r="V1740">
            <v>509000</v>
          </cell>
          <cell r="X1740">
            <v>509000</v>
          </cell>
          <cell r="Z1740">
            <v>509000</v>
          </cell>
          <cell r="AD1740">
            <v>4.24</v>
          </cell>
        </row>
        <row r="1741">
          <cell r="E1741" t="str">
            <v>TR1φ50Hz 200KVA</v>
          </cell>
          <cell r="F1741" t="str">
            <v>台</v>
          </cell>
          <cell r="H1741">
            <v>658000</v>
          </cell>
          <cell r="J1741">
            <v>658000</v>
          </cell>
          <cell r="L1741">
            <v>658000</v>
          </cell>
          <cell r="N1741">
            <v>658000</v>
          </cell>
          <cell r="P1741">
            <v>658000</v>
          </cell>
          <cell r="R1741">
            <v>658000</v>
          </cell>
          <cell r="T1741">
            <v>658000</v>
          </cell>
          <cell r="V1741">
            <v>658000</v>
          </cell>
          <cell r="X1741">
            <v>658000</v>
          </cell>
          <cell r="Z1741">
            <v>658000</v>
          </cell>
          <cell r="AD1741">
            <v>4.5</v>
          </cell>
        </row>
        <row r="1742">
          <cell r="E1742" t="str">
            <v>TR1φ50Hz 300KVA</v>
          </cell>
          <cell r="F1742" t="str">
            <v>台</v>
          </cell>
          <cell r="H1742">
            <v>982000</v>
          </cell>
          <cell r="J1742">
            <v>982000</v>
          </cell>
          <cell r="L1742">
            <v>982000</v>
          </cell>
          <cell r="N1742">
            <v>982000</v>
          </cell>
          <cell r="P1742">
            <v>982000</v>
          </cell>
          <cell r="R1742">
            <v>982000</v>
          </cell>
          <cell r="T1742">
            <v>982000</v>
          </cell>
          <cell r="V1742">
            <v>982000</v>
          </cell>
          <cell r="X1742">
            <v>982000</v>
          </cell>
          <cell r="Z1742">
            <v>982000</v>
          </cell>
          <cell r="AD1742">
            <v>5.8</v>
          </cell>
        </row>
        <row r="1743">
          <cell r="E1743" t="str">
            <v>TR1φ50Hz 500KVA</v>
          </cell>
          <cell r="F1743" t="str">
            <v>台</v>
          </cell>
          <cell r="H1743">
            <v>1630000</v>
          </cell>
          <cell r="J1743">
            <v>1630000</v>
          </cell>
          <cell r="L1743">
            <v>1630000</v>
          </cell>
          <cell r="N1743">
            <v>1630000</v>
          </cell>
          <cell r="P1743">
            <v>1630000</v>
          </cell>
          <cell r="R1743">
            <v>1630000</v>
          </cell>
          <cell r="T1743">
            <v>1630000</v>
          </cell>
          <cell r="V1743">
            <v>1630000</v>
          </cell>
          <cell r="X1743">
            <v>1630000</v>
          </cell>
          <cell r="Z1743">
            <v>1630000</v>
          </cell>
          <cell r="AD1743">
            <v>7.6</v>
          </cell>
        </row>
        <row r="1744">
          <cell r="E1744" t="str">
            <v>TR3φ50Hz  20KVA</v>
          </cell>
          <cell r="F1744" t="str">
            <v>台</v>
          </cell>
          <cell r="H1744">
            <v>212000</v>
          </cell>
          <cell r="J1744">
            <v>212000</v>
          </cell>
          <cell r="L1744">
            <v>212000</v>
          </cell>
          <cell r="N1744">
            <v>212000</v>
          </cell>
          <cell r="P1744">
            <v>212000</v>
          </cell>
          <cell r="R1744">
            <v>212000</v>
          </cell>
          <cell r="T1744">
            <v>212000</v>
          </cell>
          <cell r="V1744">
            <v>212000</v>
          </cell>
          <cell r="X1744">
            <v>212000</v>
          </cell>
          <cell r="Z1744">
            <v>212000</v>
          </cell>
          <cell r="AD1744">
            <v>1.8939999999999999</v>
          </cell>
        </row>
        <row r="1745">
          <cell r="E1745" t="str">
            <v>TR3φ50Hz  30KVA</v>
          </cell>
          <cell r="F1745" t="str">
            <v>台</v>
          </cell>
          <cell r="H1745">
            <v>241000</v>
          </cell>
          <cell r="J1745">
            <v>241000</v>
          </cell>
          <cell r="L1745">
            <v>241000</v>
          </cell>
          <cell r="N1745">
            <v>241000</v>
          </cell>
          <cell r="P1745">
            <v>241000</v>
          </cell>
          <cell r="R1745">
            <v>241000</v>
          </cell>
          <cell r="T1745">
            <v>241000</v>
          </cell>
          <cell r="V1745">
            <v>241000</v>
          </cell>
          <cell r="X1745">
            <v>241000</v>
          </cell>
          <cell r="Z1745">
            <v>241000</v>
          </cell>
          <cell r="AD1745">
            <v>2.08</v>
          </cell>
        </row>
        <row r="1746">
          <cell r="E1746" t="str">
            <v>TR3φ50Hz  50KVA</v>
          </cell>
          <cell r="F1746" t="str">
            <v>台</v>
          </cell>
          <cell r="H1746">
            <v>299000</v>
          </cell>
          <cell r="J1746">
            <v>299000</v>
          </cell>
          <cell r="L1746">
            <v>299000</v>
          </cell>
          <cell r="N1746">
            <v>299000</v>
          </cell>
          <cell r="P1746">
            <v>299000</v>
          </cell>
          <cell r="R1746">
            <v>299000</v>
          </cell>
          <cell r="T1746">
            <v>299000</v>
          </cell>
          <cell r="V1746">
            <v>299000</v>
          </cell>
          <cell r="X1746">
            <v>299000</v>
          </cell>
          <cell r="Z1746">
            <v>299000</v>
          </cell>
          <cell r="AD1746">
            <v>2.44</v>
          </cell>
        </row>
        <row r="1747">
          <cell r="E1747" t="str">
            <v>TR3φ50Hz  75KVA</v>
          </cell>
          <cell r="F1747" t="str">
            <v>台</v>
          </cell>
          <cell r="H1747">
            <v>384000</v>
          </cell>
          <cell r="J1747">
            <v>384000</v>
          </cell>
          <cell r="L1747">
            <v>384000</v>
          </cell>
          <cell r="N1747">
            <v>384000</v>
          </cell>
          <cell r="P1747">
            <v>384000</v>
          </cell>
          <cell r="R1747">
            <v>384000</v>
          </cell>
          <cell r="T1747">
            <v>384000</v>
          </cell>
          <cell r="V1747">
            <v>384000</v>
          </cell>
          <cell r="X1747">
            <v>384000</v>
          </cell>
          <cell r="Z1747">
            <v>384000</v>
          </cell>
          <cell r="AD1747">
            <v>3.62</v>
          </cell>
        </row>
        <row r="1748">
          <cell r="E1748" t="str">
            <v>TR3φ50Hz 100KVA</v>
          </cell>
          <cell r="F1748" t="str">
            <v>台</v>
          </cell>
          <cell r="H1748">
            <v>471000</v>
          </cell>
          <cell r="J1748">
            <v>471000</v>
          </cell>
          <cell r="L1748">
            <v>471000</v>
          </cell>
          <cell r="N1748">
            <v>471000</v>
          </cell>
          <cell r="P1748">
            <v>471000</v>
          </cell>
          <cell r="R1748">
            <v>471000</v>
          </cell>
          <cell r="T1748">
            <v>471000</v>
          </cell>
          <cell r="V1748">
            <v>471000</v>
          </cell>
          <cell r="X1748">
            <v>471000</v>
          </cell>
          <cell r="Z1748">
            <v>471000</v>
          </cell>
          <cell r="AD1748">
            <v>4.0199999999999996</v>
          </cell>
        </row>
        <row r="1749">
          <cell r="E1749" t="str">
            <v>TR3φ50Hz 150KVA</v>
          </cell>
          <cell r="F1749" t="str">
            <v>台</v>
          </cell>
          <cell r="H1749">
            <v>633000</v>
          </cell>
          <cell r="J1749">
            <v>633000</v>
          </cell>
          <cell r="L1749">
            <v>633000</v>
          </cell>
          <cell r="N1749">
            <v>633000</v>
          </cell>
          <cell r="P1749">
            <v>633000</v>
          </cell>
          <cell r="R1749">
            <v>633000</v>
          </cell>
          <cell r="T1749">
            <v>633000</v>
          </cell>
          <cell r="V1749">
            <v>633000</v>
          </cell>
          <cell r="X1749">
            <v>633000</v>
          </cell>
          <cell r="Z1749">
            <v>633000</v>
          </cell>
          <cell r="AD1749">
            <v>4.9400000000000004</v>
          </cell>
        </row>
        <row r="1750">
          <cell r="E1750" t="str">
            <v>TR3φ50Hz 200KVA</v>
          </cell>
          <cell r="F1750" t="str">
            <v>台</v>
          </cell>
          <cell r="H1750">
            <v>795000</v>
          </cell>
          <cell r="J1750">
            <v>795000</v>
          </cell>
          <cell r="L1750">
            <v>795000</v>
          </cell>
          <cell r="N1750">
            <v>795000</v>
          </cell>
          <cell r="P1750">
            <v>795000</v>
          </cell>
          <cell r="R1750">
            <v>795000</v>
          </cell>
          <cell r="T1750">
            <v>795000</v>
          </cell>
          <cell r="V1750">
            <v>795000</v>
          </cell>
          <cell r="X1750">
            <v>795000</v>
          </cell>
          <cell r="Z1750">
            <v>795000</v>
          </cell>
          <cell r="AD1750">
            <v>5.48</v>
          </cell>
        </row>
        <row r="1751">
          <cell r="E1751" t="str">
            <v>TR3φ50Hz 300KVA</v>
          </cell>
          <cell r="F1751" t="str">
            <v>台</v>
          </cell>
          <cell r="H1751">
            <v>1120000</v>
          </cell>
          <cell r="J1751">
            <v>1120000</v>
          </cell>
          <cell r="L1751">
            <v>1120000</v>
          </cell>
          <cell r="N1751">
            <v>1120000</v>
          </cell>
          <cell r="P1751">
            <v>1120000</v>
          </cell>
          <cell r="R1751">
            <v>1120000</v>
          </cell>
          <cell r="T1751">
            <v>1120000</v>
          </cell>
          <cell r="V1751">
            <v>1120000</v>
          </cell>
          <cell r="X1751">
            <v>1120000</v>
          </cell>
          <cell r="Z1751">
            <v>1120000</v>
          </cell>
          <cell r="AD1751">
            <v>7.1</v>
          </cell>
        </row>
        <row r="1752">
          <cell r="E1752" t="str">
            <v>TR3φ50Hz 500KVA</v>
          </cell>
          <cell r="F1752" t="str">
            <v>台</v>
          </cell>
          <cell r="H1752">
            <v>1700000</v>
          </cell>
          <cell r="J1752">
            <v>1700000</v>
          </cell>
          <cell r="L1752">
            <v>1700000</v>
          </cell>
          <cell r="N1752">
            <v>1700000</v>
          </cell>
          <cell r="P1752">
            <v>1700000</v>
          </cell>
          <cell r="R1752">
            <v>1700000</v>
          </cell>
          <cell r="T1752">
            <v>1700000</v>
          </cell>
          <cell r="V1752">
            <v>1700000</v>
          </cell>
          <cell r="X1752">
            <v>1700000</v>
          </cell>
          <cell r="Z1752">
            <v>1700000</v>
          </cell>
          <cell r="AD1752">
            <v>8.74</v>
          </cell>
        </row>
        <row r="1753">
          <cell r="E1753" t="str">
            <v>TR3φ50Hz 750KVA</v>
          </cell>
          <cell r="F1753" t="str">
            <v>台</v>
          </cell>
          <cell r="H1753">
            <v>1935000</v>
          </cell>
          <cell r="J1753">
            <v>1935000</v>
          </cell>
          <cell r="L1753">
            <v>1935000</v>
          </cell>
          <cell r="N1753">
            <v>1935000</v>
          </cell>
          <cell r="P1753">
            <v>1935000</v>
          </cell>
          <cell r="R1753">
            <v>1935000</v>
          </cell>
          <cell r="T1753">
            <v>1935000</v>
          </cell>
          <cell r="V1753">
            <v>1935000</v>
          </cell>
          <cell r="X1753">
            <v>1935000</v>
          </cell>
          <cell r="Z1753">
            <v>1935000</v>
          </cell>
          <cell r="AD1753">
            <v>8.74</v>
          </cell>
        </row>
        <row r="1754">
          <cell r="E1754" t="str">
            <v>TR3φ50Hz 1000KVA</v>
          </cell>
          <cell r="F1754" t="str">
            <v>台</v>
          </cell>
          <cell r="H1754">
            <v>2902000</v>
          </cell>
          <cell r="J1754">
            <v>2902000</v>
          </cell>
          <cell r="L1754">
            <v>2902000</v>
          </cell>
          <cell r="N1754">
            <v>2902000</v>
          </cell>
          <cell r="P1754">
            <v>2902000</v>
          </cell>
          <cell r="R1754">
            <v>2902000</v>
          </cell>
          <cell r="T1754">
            <v>2902000</v>
          </cell>
          <cell r="V1754">
            <v>2902000</v>
          </cell>
          <cell r="X1754">
            <v>2902000</v>
          </cell>
          <cell r="Z1754">
            <v>2902000</v>
          </cell>
          <cell r="AD1754">
            <v>8.74</v>
          </cell>
        </row>
        <row r="1755">
          <cell r="E1755" t="str">
            <v>TR3φ50Hz 1500KVA</v>
          </cell>
          <cell r="F1755" t="str">
            <v>台</v>
          </cell>
          <cell r="H1755">
            <v>4353000</v>
          </cell>
          <cell r="J1755">
            <v>4353000</v>
          </cell>
          <cell r="L1755">
            <v>4353000</v>
          </cell>
          <cell r="N1755">
            <v>4353000</v>
          </cell>
          <cell r="P1755">
            <v>4353000</v>
          </cell>
          <cell r="R1755">
            <v>4353000</v>
          </cell>
          <cell r="T1755">
            <v>4353000</v>
          </cell>
          <cell r="V1755">
            <v>4353000</v>
          </cell>
          <cell r="X1755">
            <v>4353000</v>
          </cell>
          <cell r="Z1755">
            <v>4353000</v>
          </cell>
          <cell r="AD1755">
            <v>8.74</v>
          </cell>
        </row>
        <row r="1756">
          <cell r="E1756" t="str">
            <v>TR1φ60Hz  10KVA</v>
          </cell>
          <cell r="F1756" t="str">
            <v>台</v>
          </cell>
          <cell r="H1756">
            <v>152000</v>
          </cell>
          <cell r="J1756">
            <v>152000</v>
          </cell>
          <cell r="L1756">
            <v>152000</v>
          </cell>
          <cell r="N1756">
            <v>152000</v>
          </cell>
          <cell r="P1756">
            <v>152000</v>
          </cell>
          <cell r="R1756">
            <v>152000</v>
          </cell>
          <cell r="T1756">
            <v>152000</v>
          </cell>
          <cell r="V1756">
            <v>152000</v>
          </cell>
          <cell r="X1756">
            <v>152000</v>
          </cell>
          <cell r="Z1756">
            <v>152000</v>
          </cell>
          <cell r="AD1756">
            <v>0.92</v>
          </cell>
        </row>
        <row r="1757">
          <cell r="E1757" t="str">
            <v>TR1φ60Hz 20KVA</v>
          </cell>
          <cell r="F1757" t="str">
            <v>台</v>
          </cell>
          <cell r="H1757">
            <v>174000</v>
          </cell>
          <cell r="J1757">
            <v>174000</v>
          </cell>
          <cell r="L1757">
            <v>174000</v>
          </cell>
          <cell r="N1757">
            <v>174000</v>
          </cell>
          <cell r="P1757">
            <v>174000</v>
          </cell>
          <cell r="R1757">
            <v>174000</v>
          </cell>
          <cell r="T1757">
            <v>174000</v>
          </cell>
          <cell r="V1757">
            <v>174000</v>
          </cell>
          <cell r="X1757">
            <v>174000</v>
          </cell>
          <cell r="Z1757">
            <v>174000</v>
          </cell>
          <cell r="AD1757">
            <v>1.5580000000000001</v>
          </cell>
        </row>
        <row r="1758">
          <cell r="E1758" t="str">
            <v>TR1φ60Hz  30KVA</v>
          </cell>
          <cell r="F1758" t="str">
            <v>台</v>
          </cell>
          <cell r="H1758">
            <v>208000</v>
          </cell>
          <cell r="J1758">
            <v>208000</v>
          </cell>
          <cell r="L1758">
            <v>208000</v>
          </cell>
          <cell r="N1758">
            <v>208000</v>
          </cell>
          <cell r="P1758">
            <v>208000</v>
          </cell>
          <cell r="R1758">
            <v>208000</v>
          </cell>
          <cell r="T1758">
            <v>208000</v>
          </cell>
          <cell r="V1758">
            <v>208000</v>
          </cell>
          <cell r="X1758">
            <v>208000</v>
          </cell>
          <cell r="Z1758">
            <v>208000</v>
          </cell>
          <cell r="AD1758">
            <v>1.6639999999999999</v>
          </cell>
        </row>
        <row r="1759">
          <cell r="E1759" t="str">
            <v>TR1φ60Hz  50KVA</v>
          </cell>
          <cell r="F1759" t="str">
            <v>台</v>
          </cell>
          <cell r="H1759">
            <v>255000</v>
          </cell>
          <cell r="J1759">
            <v>255000</v>
          </cell>
          <cell r="L1759">
            <v>255000</v>
          </cell>
          <cell r="N1759">
            <v>255000</v>
          </cell>
          <cell r="P1759">
            <v>255000</v>
          </cell>
          <cell r="R1759">
            <v>255000</v>
          </cell>
          <cell r="T1759">
            <v>255000</v>
          </cell>
          <cell r="V1759">
            <v>255000</v>
          </cell>
          <cell r="X1759">
            <v>255000</v>
          </cell>
          <cell r="Z1759">
            <v>255000</v>
          </cell>
          <cell r="AD1759">
            <v>1.946</v>
          </cell>
        </row>
        <row r="1760">
          <cell r="E1760" t="str">
            <v>TR1φ60Hz  75KVA</v>
          </cell>
          <cell r="F1760" t="str">
            <v>台</v>
          </cell>
          <cell r="H1760">
            <v>283000</v>
          </cell>
          <cell r="J1760">
            <v>283000</v>
          </cell>
          <cell r="L1760">
            <v>283000</v>
          </cell>
          <cell r="N1760">
            <v>283000</v>
          </cell>
          <cell r="P1760">
            <v>283000</v>
          </cell>
          <cell r="R1760">
            <v>283000</v>
          </cell>
          <cell r="T1760">
            <v>283000</v>
          </cell>
          <cell r="V1760">
            <v>283000</v>
          </cell>
          <cell r="X1760">
            <v>283000</v>
          </cell>
          <cell r="Z1760">
            <v>283000</v>
          </cell>
          <cell r="AD1760">
            <v>3.2</v>
          </cell>
        </row>
        <row r="1761">
          <cell r="E1761" t="str">
            <v>TR1φ60Hz 100KVA</v>
          </cell>
          <cell r="F1761" t="str">
            <v>台</v>
          </cell>
          <cell r="H1761">
            <v>345000</v>
          </cell>
          <cell r="J1761">
            <v>345000</v>
          </cell>
          <cell r="L1761">
            <v>345000</v>
          </cell>
          <cell r="N1761">
            <v>345000</v>
          </cell>
          <cell r="P1761">
            <v>345000</v>
          </cell>
          <cell r="R1761">
            <v>345000</v>
          </cell>
          <cell r="T1761">
            <v>345000</v>
          </cell>
          <cell r="V1761">
            <v>345000</v>
          </cell>
          <cell r="X1761">
            <v>345000</v>
          </cell>
          <cell r="Z1761">
            <v>345000</v>
          </cell>
          <cell r="AD1761">
            <v>3.42</v>
          </cell>
        </row>
        <row r="1762">
          <cell r="E1762" t="str">
            <v>TR1φ60Hz 150KVA</v>
          </cell>
          <cell r="F1762" t="str">
            <v>台</v>
          </cell>
          <cell r="H1762">
            <v>484000</v>
          </cell>
          <cell r="J1762">
            <v>484000</v>
          </cell>
          <cell r="L1762">
            <v>484000</v>
          </cell>
          <cell r="N1762">
            <v>484000</v>
          </cell>
          <cell r="P1762">
            <v>484000</v>
          </cell>
          <cell r="R1762">
            <v>484000</v>
          </cell>
          <cell r="T1762">
            <v>484000</v>
          </cell>
          <cell r="V1762">
            <v>484000</v>
          </cell>
          <cell r="X1762">
            <v>484000</v>
          </cell>
          <cell r="Z1762">
            <v>484000</v>
          </cell>
          <cell r="AD1762">
            <v>4.24</v>
          </cell>
        </row>
        <row r="1763">
          <cell r="E1763" t="str">
            <v>TR1φ60Hz 200KVA</v>
          </cell>
          <cell r="F1763" t="str">
            <v>台</v>
          </cell>
          <cell r="H1763">
            <v>604000</v>
          </cell>
          <cell r="J1763">
            <v>604000</v>
          </cell>
          <cell r="L1763">
            <v>604000</v>
          </cell>
          <cell r="N1763">
            <v>604000</v>
          </cell>
          <cell r="P1763">
            <v>604000</v>
          </cell>
          <cell r="R1763">
            <v>604000</v>
          </cell>
          <cell r="T1763">
            <v>604000</v>
          </cell>
          <cell r="V1763">
            <v>604000</v>
          </cell>
          <cell r="X1763">
            <v>604000</v>
          </cell>
          <cell r="Z1763">
            <v>604000</v>
          </cell>
          <cell r="AD1763">
            <v>4.5</v>
          </cell>
        </row>
        <row r="1764">
          <cell r="E1764" t="str">
            <v>TR1φ60Hz 300KVA</v>
          </cell>
          <cell r="F1764" t="str">
            <v>台</v>
          </cell>
          <cell r="H1764">
            <v>903000</v>
          </cell>
          <cell r="J1764">
            <v>903000</v>
          </cell>
          <cell r="L1764">
            <v>903000</v>
          </cell>
          <cell r="N1764">
            <v>903000</v>
          </cell>
          <cell r="P1764">
            <v>903000</v>
          </cell>
          <cell r="R1764">
            <v>903000</v>
          </cell>
          <cell r="T1764">
            <v>903000</v>
          </cell>
          <cell r="V1764">
            <v>903000</v>
          </cell>
          <cell r="X1764">
            <v>903000</v>
          </cell>
          <cell r="Z1764">
            <v>903000</v>
          </cell>
          <cell r="AD1764">
            <v>5.8</v>
          </cell>
        </row>
        <row r="1765">
          <cell r="E1765" t="str">
            <v>TR1φ60Hz 500KVA</v>
          </cell>
          <cell r="F1765" t="str">
            <v>台</v>
          </cell>
          <cell r="H1765">
            <v>1510000</v>
          </cell>
          <cell r="J1765">
            <v>1510000</v>
          </cell>
          <cell r="L1765">
            <v>1510000</v>
          </cell>
          <cell r="N1765">
            <v>1510000</v>
          </cell>
          <cell r="P1765">
            <v>1510000</v>
          </cell>
          <cell r="R1765">
            <v>1510000</v>
          </cell>
          <cell r="T1765">
            <v>1510000</v>
          </cell>
          <cell r="V1765">
            <v>1510000</v>
          </cell>
          <cell r="X1765">
            <v>1510000</v>
          </cell>
          <cell r="Z1765">
            <v>1510000</v>
          </cell>
          <cell r="AD1765">
            <v>7.6</v>
          </cell>
        </row>
        <row r="1766">
          <cell r="E1766" t="str">
            <v>TR3φ60Hz  20KVA</v>
          </cell>
          <cell r="F1766" t="str">
            <v>台</v>
          </cell>
          <cell r="H1766">
            <v>196000</v>
          </cell>
          <cell r="J1766">
            <v>196000</v>
          </cell>
          <cell r="L1766">
            <v>196000</v>
          </cell>
          <cell r="N1766">
            <v>196000</v>
          </cell>
          <cell r="P1766">
            <v>196000</v>
          </cell>
          <cell r="R1766">
            <v>196000</v>
          </cell>
          <cell r="T1766">
            <v>196000</v>
          </cell>
          <cell r="V1766">
            <v>196000</v>
          </cell>
          <cell r="X1766">
            <v>196000</v>
          </cell>
          <cell r="Z1766">
            <v>196000</v>
          </cell>
          <cell r="AD1766">
            <v>1.8939999999999999</v>
          </cell>
        </row>
        <row r="1767">
          <cell r="E1767" t="str">
            <v>TR3φ60Hz  30KVA</v>
          </cell>
          <cell r="F1767" t="str">
            <v>台</v>
          </cell>
          <cell r="H1767">
            <v>228000</v>
          </cell>
          <cell r="J1767">
            <v>228000</v>
          </cell>
          <cell r="L1767">
            <v>228000</v>
          </cell>
          <cell r="N1767">
            <v>228000</v>
          </cell>
          <cell r="P1767">
            <v>228000</v>
          </cell>
          <cell r="R1767">
            <v>228000</v>
          </cell>
          <cell r="T1767">
            <v>228000</v>
          </cell>
          <cell r="V1767">
            <v>228000</v>
          </cell>
          <cell r="X1767">
            <v>228000</v>
          </cell>
          <cell r="Z1767">
            <v>228000</v>
          </cell>
          <cell r="AD1767">
            <v>2.08</v>
          </cell>
        </row>
        <row r="1768">
          <cell r="E1768" t="str">
            <v>TR3φ60H z 50KVA</v>
          </cell>
          <cell r="F1768" t="str">
            <v>台</v>
          </cell>
          <cell r="H1768">
            <v>285000</v>
          </cell>
          <cell r="J1768">
            <v>285000</v>
          </cell>
          <cell r="L1768">
            <v>285000</v>
          </cell>
          <cell r="N1768">
            <v>285000</v>
          </cell>
          <cell r="P1768">
            <v>285000</v>
          </cell>
          <cell r="R1768">
            <v>285000</v>
          </cell>
          <cell r="T1768">
            <v>285000</v>
          </cell>
          <cell r="V1768">
            <v>285000</v>
          </cell>
          <cell r="X1768">
            <v>285000</v>
          </cell>
          <cell r="Z1768">
            <v>285000</v>
          </cell>
          <cell r="AD1768">
            <v>2.44</v>
          </cell>
        </row>
        <row r="1769">
          <cell r="E1769" t="str">
            <v>TR3φ60Hz  75KVA</v>
          </cell>
          <cell r="F1769" t="str">
            <v>台</v>
          </cell>
          <cell r="H1769">
            <v>353000</v>
          </cell>
          <cell r="J1769">
            <v>353000</v>
          </cell>
          <cell r="L1769">
            <v>353000</v>
          </cell>
          <cell r="N1769">
            <v>353000</v>
          </cell>
          <cell r="P1769">
            <v>353000</v>
          </cell>
          <cell r="R1769">
            <v>353000</v>
          </cell>
          <cell r="T1769">
            <v>353000</v>
          </cell>
          <cell r="V1769">
            <v>353000</v>
          </cell>
          <cell r="X1769">
            <v>353000</v>
          </cell>
          <cell r="Z1769">
            <v>353000</v>
          </cell>
          <cell r="AD1769">
            <v>3.62</v>
          </cell>
        </row>
        <row r="1770">
          <cell r="E1770" t="str">
            <v>TR3φ60Hz 100KVA</v>
          </cell>
          <cell r="F1770" t="str">
            <v>台</v>
          </cell>
          <cell r="H1770">
            <v>432000</v>
          </cell>
          <cell r="J1770">
            <v>432000</v>
          </cell>
          <cell r="L1770">
            <v>432000</v>
          </cell>
          <cell r="N1770">
            <v>432000</v>
          </cell>
          <cell r="P1770">
            <v>432000</v>
          </cell>
          <cell r="R1770">
            <v>432000</v>
          </cell>
          <cell r="T1770">
            <v>432000</v>
          </cell>
          <cell r="V1770">
            <v>432000</v>
          </cell>
          <cell r="X1770">
            <v>432000</v>
          </cell>
          <cell r="Z1770">
            <v>432000</v>
          </cell>
          <cell r="AD1770">
            <v>4.0199999999999996</v>
          </cell>
        </row>
        <row r="1771">
          <cell r="E1771" t="str">
            <v>TR3φ60Hz 150KVA</v>
          </cell>
          <cell r="F1771" t="str">
            <v>台</v>
          </cell>
          <cell r="H1771">
            <v>582000</v>
          </cell>
          <cell r="J1771">
            <v>582000</v>
          </cell>
          <cell r="L1771">
            <v>582000</v>
          </cell>
          <cell r="N1771">
            <v>582000</v>
          </cell>
          <cell r="P1771">
            <v>582000</v>
          </cell>
          <cell r="R1771">
            <v>582000</v>
          </cell>
          <cell r="T1771">
            <v>582000</v>
          </cell>
          <cell r="V1771">
            <v>582000</v>
          </cell>
          <cell r="X1771">
            <v>582000</v>
          </cell>
          <cell r="Z1771">
            <v>582000</v>
          </cell>
          <cell r="AD1771">
            <v>4.9400000000000004</v>
          </cell>
        </row>
        <row r="1772">
          <cell r="E1772" t="str">
            <v>TR3φ60Hz 200KVA</v>
          </cell>
          <cell r="F1772" t="str">
            <v>台</v>
          </cell>
          <cell r="H1772">
            <v>732000</v>
          </cell>
          <cell r="J1772">
            <v>732000</v>
          </cell>
          <cell r="L1772">
            <v>732000</v>
          </cell>
          <cell r="N1772">
            <v>732000</v>
          </cell>
          <cell r="P1772">
            <v>732000</v>
          </cell>
          <cell r="R1772">
            <v>732000</v>
          </cell>
          <cell r="T1772">
            <v>732000</v>
          </cell>
          <cell r="V1772">
            <v>732000</v>
          </cell>
          <cell r="X1772">
            <v>732000</v>
          </cell>
          <cell r="Z1772">
            <v>732000</v>
          </cell>
          <cell r="AD1772">
            <v>5.48</v>
          </cell>
        </row>
        <row r="1773">
          <cell r="E1773" t="str">
            <v>TR3φ60Hz 300KVA</v>
          </cell>
          <cell r="F1773" t="str">
            <v>台</v>
          </cell>
          <cell r="H1773">
            <v>1030000</v>
          </cell>
          <cell r="J1773">
            <v>1030000</v>
          </cell>
          <cell r="L1773">
            <v>1030000</v>
          </cell>
          <cell r="N1773">
            <v>1030000</v>
          </cell>
          <cell r="P1773">
            <v>1030000</v>
          </cell>
          <cell r="R1773">
            <v>1030000</v>
          </cell>
          <cell r="T1773">
            <v>1030000</v>
          </cell>
          <cell r="V1773">
            <v>1030000</v>
          </cell>
          <cell r="X1773">
            <v>1030000</v>
          </cell>
          <cell r="Z1773">
            <v>1030000</v>
          </cell>
          <cell r="AD1773">
            <v>7.1</v>
          </cell>
        </row>
        <row r="1774">
          <cell r="E1774" t="str">
            <v>TR3φ60Hz 500KVA</v>
          </cell>
          <cell r="F1774" t="str">
            <v>台</v>
          </cell>
          <cell r="H1774">
            <v>1560000</v>
          </cell>
          <cell r="J1774">
            <v>1560000</v>
          </cell>
          <cell r="L1774">
            <v>1560000</v>
          </cell>
          <cell r="N1774">
            <v>1560000</v>
          </cell>
          <cell r="P1774">
            <v>1560000</v>
          </cell>
          <cell r="R1774">
            <v>1560000</v>
          </cell>
          <cell r="T1774">
            <v>1560000</v>
          </cell>
          <cell r="V1774">
            <v>1560000</v>
          </cell>
          <cell r="X1774">
            <v>1560000</v>
          </cell>
          <cell r="Z1774">
            <v>1560000</v>
          </cell>
          <cell r="AD1774">
            <v>8.74</v>
          </cell>
        </row>
        <row r="1775">
          <cell r="E1775" t="str">
            <v>TR3φ60Hz 750KVA</v>
          </cell>
          <cell r="F1775" t="str">
            <v>台</v>
          </cell>
          <cell r="H1775">
            <v>1935000</v>
          </cell>
          <cell r="J1775">
            <v>1935000</v>
          </cell>
          <cell r="L1775">
            <v>1935000</v>
          </cell>
          <cell r="N1775">
            <v>1935000</v>
          </cell>
          <cell r="P1775">
            <v>1935000</v>
          </cell>
          <cell r="R1775">
            <v>1935000</v>
          </cell>
          <cell r="T1775">
            <v>1935000</v>
          </cell>
          <cell r="V1775">
            <v>1935000</v>
          </cell>
          <cell r="X1775">
            <v>1935000</v>
          </cell>
          <cell r="Z1775">
            <v>1935000</v>
          </cell>
          <cell r="AD1775">
            <v>8.74</v>
          </cell>
        </row>
        <row r="1776">
          <cell r="E1776" t="str">
            <v>TR3φ60Hz 1000KVA</v>
          </cell>
          <cell r="F1776" t="str">
            <v>台</v>
          </cell>
          <cell r="H1776">
            <v>2902000</v>
          </cell>
          <cell r="J1776">
            <v>2902000</v>
          </cell>
          <cell r="L1776">
            <v>2902000</v>
          </cell>
          <cell r="N1776">
            <v>2902000</v>
          </cell>
          <cell r="P1776">
            <v>2902000</v>
          </cell>
          <cell r="R1776">
            <v>2902000</v>
          </cell>
          <cell r="T1776">
            <v>2902000</v>
          </cell>
          <cell r="V1776">
            <v>2902000</v>
          </cell>
          <cell r="X1776">
            <v>2902000</v>
          </cell>
          <cell r="Z1776">
            <v>2902000</v>
          </cell>
          <cell r="AD1776">
            <v>8.74</v>
          </cell>
        </row>
        <row r="1777">
          <cell r="E1777" t="str">
            <v>TR3φ60Hz 1500KVA</v>
          </cell>
          <cell r="F1777" t="str">
            <v>台</v>
          </cell>
          <cell r="H1777">
            <v>4353000</v>
          </cell>
          <cell r="J1777">
            <v>4353000</v>
          </cell>
          <cell r="L1777">
            <v>4353000</v>
          </cell>
          <cell r="N1777">
            <v>4353000</v>
          </cell>
          <cell r="P1777">
            <v>4353000</v>
          </cell>
          <cell r="R1777">
            <v>4353000</v>
          </cell>
          <cell r="T1777">
            <v>4353000</v>
          </cell>
          <cell r="V1777">
            <v>4353000</v>
          </cell>
          <cell r="X1777">
            <v>4353000</v>
          </cell>
          <cell r="Z1777">
            <v>4353000</v>
          </cell>
          <cell r="AD1777">
            <v>8.74</v>
          </cell>
        </row>
        <row r="1778">
          <cell r="E1778" t="str">
            <v>TRM1φ50Hz  10KVA</v>
          </cell>
          <cell r="F1778" t="str">
            <v>台</v>
          </cell>
          <cell r="H1778">
            <v>481000</v>
          </cell>
          <cell r="J1778">
            <v>481000</v>
          </cell>
          <cell r="L1778">
            <v>481000</v>
          </cell>
          <cell r="N1778">
            <v>481000</v>
          </cell>
          <cell r="P1778">
            <v>481000</v>
          </cell>
          <cell r="R1778">
            <v>481000</v>
          </cell>
          <cell r="T1778">
            <v>481000</v>
          </cell>
          <cell r="V1778">
            <v>481000</v>
          </cell>
          <cell r="X1778">
            <v>481000</v>
          </cell>
          <cell r="Z1778">
            <v>481000</v>
          </cell>
          <cell r="AD1778">
            <v>0.92</v>
          </cell>
        </row>
        <row r="1779">
          <cell r="E1779" t="str">
            <v>TRM1φ50Hz  20KVA</v>
          </cell>
          <cell r="F1779" t="str">
            <v>台</v>
          </cell>
          <cell r="H1779">
            <v>561000</v>
          </cell>
          <cell r="J1779">
            <v>561000</v>
          </cell>
          <cell r="L1779">
            <v>561000</v>
          </cell>
          <cell r="N1779">
            <v>561000</v>
          </cell>
          <cell r="P1779">
            <v>561000</v>
          </cell>
          <cell r="R1779">
            <v>561000</v>
          </cell>
          <cell r="T1779">
            <v>561000</v>
          </cell>
          <cell r="V1779">
            <v>561000</v>
          </cell>
          <cell r="X1779">
            <v>561000</v>
          </cell>
          <cell r="Z1779">
            <v>561000</v>
          </cell>
          <cell r="AD1779">
            <v>1.5580000000000001</v>
          </cell>
        </row>
        <row r="1780">
          <cell r="E1780" t="str">
            <v>TRM1φ50Hz  30KVA</v>
          </cell>
          <cell r="F1780" t="str">
            <v>台</v>
          </cell>
          <cell r="H1780">
            <v>643000</v>
          </cell>
          <cell r="J1780">
            <v>643000</v>
          </cell>
          <cell r="L1780">
            <v>643000</v>
          </cell>
          <cell r="N1780">
            <v>643000</v>
          </cell>
          <cell r="P1780">
            <v>643000</v>
          </cell>
          <cell r="R1780">
            <v>643000</v>
          </cell>
          <cell r="T1780">
            <v>643000</v>
          </cell>
          <cell r="V1780">
            <v>643000</v>
          </cell>
          <cell r="X1780">
            <v>643000</v>
          </cell>
          <cell r="Z1780">
            <v>643000</v>
          </cell>
          <cell r="AD1780">
            <v>1.6639999999999999</v>
          </cell>
        </row>
        <row r="1781">
          <cell r="E1781" t="str">
            <v>TRM1φ50Hz  50KVA</v>
          </cell>
          <cell r="F1781" t="str">
            <v>台</v>
          </cell>
          <cell r="H1781">
            <v>736000</v>
          </cell>
          <cell r="J1781">
            <v>736000</v>
          </cell>
          <cell r="L1781">
            <v>736000</v>
          </cell>
          <cell r="N1781">
            <v>736000</v>
          </cell>
          <cell r="P1781">
            <v>736000</v>
          </cell>
          <cell r="R1781">
            <v>736000</v>
          </cell>
          <cell r="T1781">
            <v>736000</v>
          </cell>
          <cell r="V1781">
            <v>736000</v>
          </cell>
          <cell r="X1781">
            <v>736000</v>
          </cell>
          <cell r="Z1781">
            <v>736000</v>
          </cell>
          <cell r="AD1781">
            <v>1.946</v>
          </cell>
        </row>
        <row r="1782">
          <cell r="E1782" t="str">
            <v>TRM1φ50Hz  75KVA</v>
          </cell>
          <cell r="F1782" t="str">
            <v>台</v>
          </cell>
          <cell r="H1782">
            <v>876000</v>
          </cell>
          <cell r="J1782">
            <v>876000</v>
          </cell>
          <cell r="L1782">
            <v>876000</v>
          </cell>
          <cell r="N1782">
            <v>876000</v>
          </cell>
          <cell r="P1782">
            <v>876000</v>
          </cell>
          <cell r="R1782">
            <v>876000</v>
          </cell>
          <cell r="T1782">
            <v>876000</v>
          </cell>
          <cell r="V1782">
            <v>876000</v>
          </cell>
          <cell r="X1782">
            <v>876000</v>
          </cell>
          <cell r="Z1782">
            <v>876000</v>
          </cell>
          <cell r="AD1782">
            <v>3.2</v>
          </cell>
        </row>
        <row r="1783">
          <cell r="E1783" t="str">
            <v>TRM1φ50Hz 100KVA</v>
          </cell>
          <cell r="F1783" t="str">
            <v>台</v>
          </cell>
          <cell r="H1783">
            <v>1040000</v>
          </cell>
          <cell r="J1783">
            <v>1040000</v>
          </cell>
          <cell r="L1783">
            <v>1040000</v>
          </cell>
          <cell r="N1783">
            <v>1040000</v>
          </cell>
          <cell r="P1783">
            <v>1040000</v>
          </cell>
          <cell r="R1783">
            <v>1040000</v>
          </cell>
          <cell r="T1783">
            <v>1040000</v>
          </cell>
          <cell r="V1783">
            <v>1040000</v>
          </cell>
          <cell r="X1783">
            <v>1040000</v>
          </cell>
          <cell r="Z1783">
            <v>1040000</v>
          </cell>
          <cell r="AD1783">
            <v>3.42</v>
          </cell>
        </row>
        <row r="1784">
          <cell r="E1784" t="str">
            <v>TRM1φ50Hz 150KVA</v>
          </cell>
          <cell r="F1784" t="str">
            <v>台</v>
          </cell>
          <cell r="H1784">
            <v>1350000</v>
          </cell>
          <cell r="J1784">
            <v>1350000</v>
          </cell>
          <cell r="L1784">
            <v>1350000</v>
          </cell>
          <cell r="N1784">
            <v>1350000</v>
          </cell>
          <cell r="P1784">
            <v>1350000</v>
          </cell>
          <cell r="R1784">
            <v>1350000</v>
          </cell>
          <cell r="T1784">
            <v>1350000</v>
          </cell>
          <cell r="V1784">
            <v>1350000</v>
          </cell>
          <cell r="X1784">
            <v>1350000</v>
          </cell>
          <cell r="Z1784">
            <v>1350000</v>
          </cell>
          <cell r="AD1784">
            <v>4.24</v>
          </cell>
        </row>
        <row r="1785">
          <cell r="E1785" t="str">
            <v>TRM1φ50Hz 200KVA</v>
          </cell>
          <cell r="F1785" t="str">
            <v>台</v>
          </cell>
          <cell r="H1785">
            <v>1680000</v>
          </cell>
          <cell r="J1785">
            <v>1680000</v>
          </cell>
          <cell r="L1785">
            <v>1680000</v>
          </cell>
          <cell r="N1785">
            <v>1680000</v>
          </cell>
          <cell r="P1785">
            <v>1680000</v>
          </cell>
          <cell r="R1785">
            <v>1680000</v>
          </cell>
          <cell r="T1785">
            <v>1680000</v>
          </cell>
          <cell r="V1785">
            <v>1680000</v>
          </cell>
          <cell r="X1785">
            <v>1680000</v>
          </cell>
          <cell r="Z1785">
            <v>1680000</v>
          </cell>
          <cell r="AD1785">
            <v>4.5</v>
          </cell>
        </row>
        <row r="1786">
          <cell r="E1786" t="str">
            <v>TRM1φ50Hz 300KVA</v>
          </cell>
          <cell r="F1786" t="str">
            <v>台</v>
          </cell>
          <cell r="H1786">
            <v>2330000</v>
          </cell>
          <cell r="J1786">
            <v>2330000</v>
          </cell>
          <cell r="L1786">
            <v>2330000</v>
          </cell>
          <cell r="N1786">
            <v>2330000</v>
          </cell>
          <cell r="P1786">
            <v>2330000</v>
          </cell>
          <cell r="R1786">
            <v>2330000</v>
          </cell>
          <cell r="T1786">
            <v>2330000</v>
          </cell>
          <cell r="V1786">
            <v>2330000</v>
          </cell>
          <cell r="X1786">
            <v>2330000</v>
          </cell>
          <cell r="Z1786">
            <v>2330000</v>
          </cell>
          <cell r="AD1786">
            <v>5.8</v>
          </cell>
        </row>
        <row r="1787">
          <cell r="E1787" t="str">
            <v>TRM1φ50Hz 500KVA</v>
          </cell>
          <cell r="F1787" t="str">
            <v>台</v>
          </cell>
          <cell r="H1787">
            <v>3700000</v>
          </cell>
          <cell r="J1787">
            <v>3700000</v>
          </cell>
          <cell r="L1787">
            <v>3700000</v>
          </cell>
          <cell r="N1787">
            <v>3700000</v>
          </cell>
          <cell r="P1787">
            <v>3700000</v>
          </cell>
          <cell r="R1787">
            <v>3700000</v>
          </cell>
          <cell r="T1787">
            <v>3700000</v>
          </cell>
          <cell r="V1787">
            <v>3700000</v>
          </cell>
          <cell r="X1787">
            <v>3700000</v>
          </cell>
          <cell r="Z1787">
            <v>3700000</v>
          </cell>
          <cell r="AD1787">
            <v>7.6</v>
          </cell>
        </row>
        <row r="1788">
          <cell r="E1788" t="str">
            <v>TRM3φ50Hz  20KVA</v>
          </cell>
          <cell r="F1788" t="str">
            <v>台</v>
          </cell>
          <cell r="H1788">
            <v>787000</v>
          </cell>
          <cell r="J1788">
            <v>787000</v>
          </cell>
          <cell r="L1788">
            <v>787000</v>
          </cell>
          <cell r="N1788">
            <v>787000</v>
          </cell>
          <cell r="P1788">
            <v>787000</v>
          </cell>
          <cell r="R1788">
            <v>787000</v>
          </cell>
          <cell r="T1788">
            <v>787000</v>
          </cell>
          <cell r="V1788">
            <v>787000</v>
          </cell>
          <cell r="X1788">
            <v>787000</v>
          </cell>
          <cell r="Z1788">
            <v>787000</v>
          </cell>
          <cell r="AD1788">
            <v>1.8939999999999999</v>
          </cell>
        </row>
        <row r="1789">
          <cell r="E1789" t="str">
            <v>TRM3φ50Hz  30KVA</v>
          </cell>
          <cell r="F1789" t="str">
            <v>台</v>
          </cell>
          <cell r="H1789">
            <v>902000</v>
          </cell>
          <cell r="J1789">
            <v>902000</v>
          </cell>
          <cell r="L1789">
            <v>902000</v>
          </cell>
          <cell r="N1789">
            <v>902000</v>
          </cell>
          <cell r="P1789">
            <v>902000</v>
          </cell>
          <cell r="R1789">
            <v>902000</v>
          </cell>
          <cell r="T1789">
            <v>902000</v>
          </cell>
          <cell r="V1789">
            <v>902000</v>
          </cell>
          <cell r="X1789">
            <v>902000</v>
          </cell>
          <cell r="Z1789">
            <v>902000</v>
          </cell>
          <cell r="AD1789">
            <v>2.08</v>
          </cell>
        </row>
        <row r="1790">
          <cell r="E1790" t="str">
            <v>TRM3φ50Hz  50KVA</v>
          </cell>
          <cell r="F1790" t="str">
            <v>台</v>
          </cell>
          <cell r="H1790">
            <v>982000</v>
          </cell>
          <cell r="J1790">
            <v>982000</v>
          </cell>
          <cell r="L1790">
            <v>982000</v>
          </cell>
          <cell r="N1790">
            <v>982000</v>
          </cell>
          <cell r="P1790">
            <v>982000</v>
          </cell>
          <cell r="R1790">
            <v>982000</v>
          </cell>
          <cell r="T1790">
            <v>982000</v>
          </cell>
          <cell r="V1790">
            <v>982000</v>
          </cell>
          <cell r="X1790">
            <v>982000</v>
          </cell>
          <cell r="Z1790">
            <v>982000</v>
          </cell>
          <cell r="AD1790">
            <v>2.44</v>
          </cell>
        </row>
        <row r="1791">
          <cell r="E1791" t="str">
            <v>TRM3φ50Hz  75KVA</v>
          </cell>
          <cell r="F1791" t="str">
            <v>台</v>
          </cell>
          <cell r="H1791">
            <v>1170000</v>
          </cell>
          <cell r="J1791">
            <v>1170000</v>
          </cell>
          <cell r="L1791">
            <v>1170000</v>
          </cell>
          <cell r="N1791">
            <v>1170000</v>
          </cell>
          <cell r="P1791">
            <v>1170000</v>
          </cell>
          <cell r="R1791">
            <v>1170000</v>
          </cell>
          <cell r="T1791">
            <v>1170000</v>
          </cell>
          <cell r="V1791">
            <v>1170000</v>
          </cell>
          <cell r="X1791">
            <v>1170000</v>
          </cell>
          <cell r="Z1791">
            <v>1170000</v>
          </cell>
          <cell r="AD1791">
            <v>3.62</v>
          </cell>
        </row>
        <row r="1792">
          <cell r="E1792" t="str">
            <v>TRM3φ50Hz 100KVA</v>
          </cell>
          <cell r="F1792" t="str">
            <v>台</v>
          </cell>
          <cell r="H1792">
            <v>1320000</v>
          </cell>
          <cell r="J1792">
            <v>1320000</v>
          </cell>
          <cell r="L1792">
            <v>1320000</v>
          </cell>
          <cell r="N1792">
            <v>1320000</v>
          </cell>
          <cell r="P1792">
            <v>1320000</v>
          </cell>
          <cell r="R1792">
            <v>1320000</v>
          </cell>
          <cell r="T1792">
            <v>1320000</v>
          </cell>
          <cell r="V1792">
            <v>1320000</v>
          </cell>
          <cell r="X1792">
            <v>1320000</v>
          </cell>
          <cell r="Z1792">
            <v>1320000</v>
          </cell>
          <cell r="AD1792">
            <v>4.0199999999999996</v>
          </cell>
        </row>
        <row r="1793">
          <cell r="E1793" t="str">
            <v>TRM3φ50Hz 150KVA</v>
          </cell>
          <cell r="F1793" t="str">
            <v>台</v>
          </cell>
          <cell r="H1793">
            <v>1660000</v>
          </cell>
          <cell r="J1793">
            <v>1660000</v>
          </cell>
          <cell r="L1793">
            <v>1660000</v>
          </cell>
          <cell r="N1793">
            <v>1660000</v>
          </cell>
          <cell r="P1793">
            <v>1660000</v>
          </cell>
          <cell r="R1793">
            <v>1660000</v>
          </cell>
          <cell r="T1793">
            <v>1660000</v>
          </cell>
          <cell r="V1793">
            <v>1660000</v>
          </cell>
          <cell r="X1793">
            <v>1660000</v>
          </cell>
          <cell r="Z1793">
            <v>1660000</v>
          </cell>
          <cell r="AD1793">
            <v>4.9400000000000004</v>
          </cell>
        </row>
        <row r="1794">
          <cell r="E1794" t="str">
            <v>TRM3φ50Hz 200KVA</v>
          </cell>
          <cell r="F1794" t="str">
            <v>台</v>
          </cell>
          <cell r="H1794">
            <v>2020000</v>
          </cell>
          <cell r="J1794">
            <v>2020000</v>
          </cell>
          <cell r="L1794">
            <v>2020000</v>
          </cell>
          <cell r="N1794">
            <v>2020000</v>
          </cell>
          <cell r="P1794">
            <v>2020000</v>
          </cell>
          <cell r="R1794">
            <v>2020000</v>
          </cell>
          <cell r="T1794">
            <v>2020000</v>
          </cell>
          <cell r="V1794">
            <v>2020000</v>
          </cell>
          <cell r="X1794">
            <v>2020000</v>
          </cell>
          <cell r="Z1794">
            <v>2020000</v>
          </cell>
          <cell r="AD1794">
            <v>5.48</v>
          </cell>
        </row>
        <row r="1795">
          <cell r="E1795" t="str">
            <v>TRM3φ50Hz 300KVA</v>
          </cell>
          <cell r="F1795" t="str">
            <v>台</v>
          </cell>
          <cell r="H1795">
            <v>2830000</v>
          </cell>
          <cell r="J1795">
            <v>2830000</v>
          </cell>
          <cell r="L1795">
            <v>2830000</v>
          </cell>
          <cell r="N1795">
            <v>2830000</v>
          </cell>
          <cell r="P1795">
            <v>2830000</v>
          </cell>
          <cell r="R1795">
            <v>2830000</v>
          </cell>
          <cell r="T1795">
            <v>2830000</v>
          </cell>
          <cell r="V1795">
            <v>2830000</v>
          </cell>
          <cell r="X1795">
            <v>2830000</v>
          </cell>
          <cell r="Z1795">
            <v>2830000</v>
          </cell>
          <cell r="AD1795">
            <v>7.1</v>
          </cell>
        </row>
        <row r="1796">
          <cell r="E1796" t="str">
            <v>TRM3φ50Hz 500KVA</v>
          </cell>
          <cell r="F1796" t="str">
            <v>台</v>
          </cell>
          <cell r="H1796">
            <v>4440000</v>
          </cell>
          <cell r="J1796">
            <v>4440000</v>
          </cell>
          <cell r="L1796">
            <v>4440000</v>
          </cell>
          <cell r="N1796">
            <v>4440000</v>
          </cell>
          <cell r="P1796">
            <v>4440000</v>
          </cell>
          <cell r="R1796">
            <v>4440000</v>
          </cell>
          <cell r="T1796">
            <v>4440000</v>
          </cell>
          <cell r="V1796">
            <v>4440000</v>
          </cell>
          <cell r="X1796">
            <v>4440000</v>
          </cell>
          <cell r="Z1796">
            <v>4440000</v>
          </cell>
          <cell r="AD1796">
            <v>8.74</v>
          </cell>
        </row>
        <row r="1797">
          <cell r="E1797" t="str">
            <v>TRM3φ50Hz 750KVA</v>
          </cell>
          <cell r="F1797" t="str">
            <v>台</v>
          </cell>
          <cell r="H1797">
            <v>4325000</v>
          </cell>
          <cell r="J1797">
            <v>4325000</v>
          </cell>
          <cell r="L1797">
            <v>4325000</v>
          </cell>
          <cell r="N1797">
            <v>4325000</v>
          </cell>
          <cell r="P1797">
            <v>4325000</v>
          </cell>
          <cell r="R1797">
            <v>4325000</v>
          </cell>
          <cell r="T1797">
            <v>4325000</v>
          </cell>
          <cell r="V1797">
            <v>4325000</v>
          </cell>
          <cell r="X1797">
            <v>4325000</v>
          </cell>
          <cell r="Z1797">
            <v>4325000</v>
          </cell>
          <cell r="AD1797">
            <v>8.74</v>
          </cell>
        </row>
        <row r="1798">
          <cell r="E1798" t="str">
            <v>TRM3φ50Hz 1000KVA</v>
          </cell>
          <cell r="F1798" t="str">
            <v>台</v>
          </cell>
          <cell r="H1798">
            <v>4808000</v>
          </cell>
          <cell r="J1798">
            <v>4808000</v>
          </cell>
          <cell r="L1798">
            <v>4808000</v>
          </cell>
          <cell r="N1798">
            <v>4808000</v>
          </cell>
          <cell r="P1798">
            <v>4808000</v>
          </cell>
          <cell r="R1798">
            <v>4808000</v>
          </cell>
          <cell r="T1798">
            <v>4808000</v>
          </cell>
          <cell r="V1798">
            <v>4808000</v>
          </cell>
          <cell r="X1798">
            <v>4808000</v>
          </cell>
          <cell r="Z1798">
            <v>4808000</v>
          </cell>
          <cell r="AD1798">
            <v>8.74</v>
          </cell>
        </row>
        <row r="1799">
          <cell r="E1799" t="str">
            <v>TRM3φ50Hz 1500KVA</v>
          </cell>
          <cell r="F1799" t="str">
            <v>台</v>
          </cell>
          <cell r="H1799">
            <v>6011000</v>
          </cell>
          <cell r="J1799">
            <v>6011000</v>
          </cell>
          <cell r="L1799">
            <v>6011000</v>
          </cell>
          <cell r="N1799">
            <v>6011000</v>
          </cell>
          <cell r="P1799">
            <v>6011000</v>
          </cell>
          <cell r="R1799">
            <v>6011000</v>
          </cell>
          <cell r="T1799">
            <v>6011000</v>
          </cell>
          <cell r="V1799">
            <v>6011000</v>
          </cell>
          <cell r="X1799">
            <v>6011000</v>
          </cell>
          <cell r="Z1799">
            <v>6011000</v>
          </cell>
          <cell r="AD1799">
            <v>8.74</v>
          </cell>
        </row>
        <row r="1800">
          <cell r="E1800" t="str">
            <v>TRM1φ60Hz  10KVA</v>
          </cell>
          <cell r="F1800" t="str">
            <v>台</v>
          </cell>
          <cell r="H1800">
            <v>430000</v>
          </cell>
          <cell r="J1800">
            <v>430000</v>
          </cell>
          <cell r="L1800">
            <v>430000</v>
          </cell>
          <cell r="N1800">
            <v>430000</v>
          </cell>
          <cell r="P1800">
            <v>430000</v>
          </cell>
          <cell r="R1800">
            <v>430000</v>
          </cell>
          <cell r="T1800">
            <v>430000</v>
          </cell>
          <cell r="V1800">
            <v>430000</v>
          </cell>
          <cell r="X1800">
            <v>430000</v>
          </cell>
          <cell r="Z1800">
            <v>430000</v>
          </cell>
          <cell r="AD1800">
            <v>0.92</v>
          </cell>
        </row>
        <row r="1801">
          <cell r="E1801" t="str">
            <v>TRM1φ60Hz  20KVA</v>
          </cell>
          <cell r="F1801" t="str">
            <v>台</v>
          </cell>
          <cell r="H1801">
            <v>496000</v>
          </cell>
          <cell r="J1801">
            <v>496000</v>
          </cell>
          <cell r="L1801">
            <v>496000</v>
          </cell>
          <cell r="N1801">
            <v>496000</v>
          </cell>
          <cell r="P1801">
            <v>496000</v>
          </cell>
          <cell r="R1801">
            <v>496000</v>
          </cell>
          <cell r="T1801">
            <v>496000</v>
          </cell>
          <cell r="V1801">
            <v>496000</v>
          </cell>
          <cell r="X1801">
            <v>496000</v>
          </cell>
          <cell r="Z1801">
            <v>496000</v>
          </cell>
          <cell r="AD1801">
            <v>1.5580000000000001</v>
          </cell>
        </row>
        <row r="1802">
          <cell r="E1802" t="str">
            <v>TRM1φ60Hz  30KVA</v>
          </cell>
          <cell r="F1802" t="str">
            <v>台</v>
          </cell>
          <cell r="H1802">
            <v>610000</v>
          </cell>
          <cell r="J1802">
            <v>610000</v>
          </cell>
          <cell r="L1802">
            <v>610000</v>
          </cell>
          <cell r="N1802">
            <v>610000</v>
          </cell>
          <cell r="P1802">
            <v>610000</v>
          </cell>
          <cell r="R1802">
            <v>610000</v>
          </cell>
          <cell r="T1802">
            <v>610000</v>
          </cell>
          <cell r="V1802">
            <v>610000</v>
          </cell>
          <cell r="X1802">
            <v>610000</v>
          </cell>
          <cell r="Z1802">
            <v>610000</v>
          </cell>
          <cell r="AD1802">
            <v>1.6639999999999999</v>
          </cell>
        </row>
        <row r="1803">
          <cell r="E1803" t="str">
            <v>TRM1φ60Hz  50KVA</v>
          </cell>
          <cell r="F1803" t="str">
            <v>台</v>
          </cell>
          <cell r="H1803">
            <v>696000</v>
          </cell>
          <cell r="J1803">
            <v>696000</v>
          </cell>
          <cell r="L1803">
            <v>696000</v>
          </cell>
          <cell r="N1803">
            <v>696000</v>
          </cell>
          <cell r="P1803">
            <v>696000</v>
          </cell>
          <cell r="R1803">
            <v>696000</v>
          </cell>
          <cell r="T1803">
            <v>696000</v>
          </cell>
          <cell r="V1803">
            <v>696000</v>
          </cell>
          <cell r="X1803">
            <v>696000</v>
          </cell>
          <cell r="Z1803">
            <v>696000</v>
          </cell>
          <cell r="AD1803">
            <v>1.946</v>
          </cell>
        </row>
        <row r="1804">
          <cell r="E1804" t="str">
            <v>TRM1φ60Hz  75KVA</v>
          </cell>
          <cell r="F1804" t="str">
            <v>台</v>
          </cell>
          <cell r="H1804">
            <v>832000</v>
          </cell>
          <cell r="J1804">
            <v>832000</v>
          </cell>
          <cell r="L1804">
            <v>832000</v>
          </cell>
          <cell r="N1804">
            <v>832000</v>
          </cell>
          <cell r="P1804">
            <v>832000</v>
          </cell>
          <cell r="R1804">
            <v>832000</v>
          </cell>
          <cell r="T1804">
            <v>832000</v>
          </cell>
          <cell r="V1804">
            <v>832000</v>
          </cell>
          <cell r="X1804">
            <v>832000</v>
          </cell>
          <cell r="Z1804">
            <v>832000</v>
          </cell>
          <cell r="AD1804">
            <v>3.2</v>
          </cell>
        </row>
        <row r="1805">
          <cell r="E1805" t="str">
            <v>TRM1φ60Hz 100KVA</v>
          </cell>
          <cell r="F1805" t="str">
            <v>台</v>
          </cell>
          <cell r="H1805">
            <v>968000</v>
          </cell>
          <cell r="J1805">
            <v>968000</v>
          </cell>
          <cell r="L1805">
            <v>968000</v>
          </cell>
          <cell r="N1805">
            <v>968000</v>
          </cell>
          <cell r="P1805">
            <v>968000</v>
          </cell>
          <cell r="R1805">
            <v>968000</v>
          </cell>
          <cell r="T1805">
            <v>968000</v>
          </cell>
          <cell r="V1805">
            <v>968000</v>
          </cell>
          <cell r="X1805">
            <v>968000</v>
          </cell>
          <cell r="Z1805">
            <v>968000</v>
          </cell>
          <cell r="AD1805">
            <v>3.42</v>
          </cell>
        </row>
        <row r="1806">
          <cell r="E1806" t="str">
            <v>TRM1φ60Hz 150KVA</v>
          </cell>
          <cell r="F1806" t="str">
            <v>台</v>
          </cell>
          <cell r="H1806">
            <v>1280000</v>
          </cell>
          <cell r="J1806">
            <v>1280000</v>
          </cell>
          <cell r="L1806">
            <v>1280000</v>
          </cell>
          <cell r="N1806">
            <v>1280000</v>
          </cell>
          <cell r="P1806">
            <v>1280000</v>
          </cell>
          <cell r="R1806">
            <v>1280000</v>
          </cell>
          <cell r="T1806">
            <v>1280000</v>
          </cell>
          <cell r="V1806">
            <v>1280000</v>
          </cell>
          <cell r="X1806">
            <v>1280000</v>
          </cell>
          <cell r="Z1806">
            <v>1280000</v>
          </cell>
          <cell r="AD1806">
            <v>4.24</v>
          </cell>
        </row>
        <row r="1807">
          <cell r="E1807" t="str">
            <v>TRM1φ60Hz 200KVA</v>
          </cell>
          <cell r="F1807" t="str">
            <v>台</v>
          </cell>
          <cell r="H1807">
            <v>1600000</v>
          </cell>
          <cell r="J1807">
            <v>1600000</v>
          </cell>
          <cell r="L1807">
            <v>1600000</v>
          </cell>
          <cell r="N1807">
            <v>1600000</v>
          </cell>
          <cell r="P1807">
            <v>1600000</v>
          </cell>
          <cell r="R1807">
            <v>1600000</v>
          </cell>
          <cell r="T1807">
            <v>1600000</v>
          </cell>
          <cell r="V1807">
            <v>1600000</v>
          </cell>
          <cell r="X1807">
            <v>1600000</v>
          </cell>
          <cell r="Z1807">
            <v>1600000</v>
          </cell>
          <cell r="AD1807">
            <v>4.5</v>
          </cell>
        </row>
        <row r="1808">
          <cell r="E1808" t="str">
            <v>TRM1φ60Hz 300KVA</v>
          </cell>
          <cell r="F1808" t="str">
            <v>台</v>
          </cell>
          <cell r="H1808">
            <v>2210000</v>
          </cell>
          <cell r="J1808">
            <v>2210000</v>
          </cell>
          <cell r="L1808">
            <v>2210000</v>
          </cell>
          <cell r="N1808">
            <v>2210000</v>
          </cell>
          <cell r="P1808">
            <v>2210000</v>
          </cell>
          <cell r="R1808">
            <v>2210000</v>
          </cell>
          <cell r="T1808">
            <v>2210000</v>
          </cell>
          <cell r="V1808">
            <v>2210000</v>
          </cell>
          <cell r="X1808">
            <v>2210000</v>
          </cell>
          <cell r="Z1808">
            <v>2210000</v>
          </cell>
          <cell r="AD1808">
            <v>5.8</v>
          </cell>
        </row>
        <row r="1809">
          <cell r="E1809" t="str">
            <v>TRM1φ60Hz 500KVA</v>
          </cell>
          <cell r="F1809" t="str">
            <v>台</v>
          </cell>
          <cell r="H1809">
            <v>3440000</v>
          </cell>
          <cell r="J1809">
            <v>3440000</v>
          </cell>
          <cell r="L1809">
            <v>3440000</v>
          </cell>
          <cell r="N1809">
            <v>3440000</v>
          </cell>
          <cell r="P1809">
            <v>3440000</v>
          </cell>
          <cell r="R1809">
            <v>3440000</v>
          </cell>
          <cell r="T1809">
            <v>3440000</v>
          </cell>
          <cell r="V1809">
            <v>3440000</v>
          </cell>
          <cell r="X1809">
            <v>3440000</v>
          </cell>
          <cell r="Z1809">
            <v>3440000</v>
          </cell>
          <cell r="AD1809">
            <v>7.6</v>
          </cell>
        </row>
        <row r="1810">
          <cell r="E1810" t="str">
            <v>TR3φ60Hz  20KVA</v>
          </cell>
          <cell r="F1810" t="str">
            <v>台</v>
          </cell>
          <cell r="H1810">
            <v>782000</v>
          </cell>
          <cell r="J1810">
            <v>782000</v>
          </cell>
          <cell r="L1810">
            <v>782000</v>
          </cell>
          <cell r="N1810">
            <v>782000</v>
          </cell>
          <cell r="P1810">
            <v>782000</v>
          </cell>
          <cell r="R1810">
            <v>782000</v>
          </cell>
          <cell r="T1810">
            <v>782000</v>
          </cell>
          <cell r="V1810">
            <v>782000</v>
          </cell>
          <cell r="X1810">
            <v>782000</v>
          </cell>
          <cell r="Z1810">
            <v>782000</v>
          </cell>
          <cell r="AD1810">
            <v>1.8939999999999999</v>
          </cell>
        </row>
        <row r="1811">
          <cell r="E1811" t="str">
            <v>TR3φ60Hz  30KVA</v>
          </cell>
          <cell r="F1811" t="str">
            <v>台</v>
          </cell>
          <cell r="H1811">
            <v>858000</v>
          </cell>
          <cell r="J1811">
            <v>858000</v>
          </cell>
          <cell r="L1811">
            <v>858000</v>
          </cell>
          <cell r="N1811">
            <v>858000</v>
          </cell>
          <cell r="P1811">
            <v>858000</v>
          </cell>
          <cell r="R1811">
            <v>858000</v>
          </cell>
          <cell r="T1811">
            <v>858000</v>
          </cell>
          <cell r="V1811">
            <v>858000</v>
          </cell>
          <cell r="X1811">
            <v>858000</v>
          </cell>
          <cell r="Z1811">
            <v>858000</v>
          </cell>
          <cell r="AD1811">
            <v>2.08</v>
          </cell>
        </row>
        <row r="1812">
          <cell r="E1812" t="str">
            <v>TR3φ60Hz  50KVA</v>
          </cell>
          <cell r="F1812" t="str">
            <v>台</v>
          </cell>
          <cell r="H1812">
            <v>954000</v>
          </cell>
          <cell r="J1812">
            <v>954000</v>
          </cell>
          <cell r="L1812">
            <v>954000</v>
          </cell>
          <cell r="N1812">
            <v>954000</v>
          </cell>
          <cell r="P1812">
            <v>954000</v>
          </cell>
          <cell r="R1812">
            <v>954000</v>
          </cell>
          <cell r="T1812">
            <v>954000</v>
          </cell>
          <cell r="V1812">
            <v>954000</v>
          </cell>
          <cell r="X1812">
            <v>954000</v>
          </cell>
          <cell r="Z1812">
            <v>954000</v>
          </cell>
          <cell r="AD1812">
            <v>2.44</v>
          </cell>
        </row>
        <row r="1813">
          <cell r="E1813" t="str">
            <v>TR3φ60Hz  75KVA</v>
          </cell>
          <cell r="F1813" t="str">
            <v>台</v>
          </cell>
          <cell r="H1813">
            <v>1090000</v>
          </cell>
          <cell r="J1813">
            <v>1090000</v>
          </cell>
          <cell r="L1813">
            <v>1090000</v>
          </cell>
          <cell r="N1813">
            <v>1090000</v>
          </cell>
          <cell r="P1813">
            <v>1090000</v>
          </cell>
          <cell r="R1813">
            <v>1090000</v>
          </cell>
          <cell r="T1813">
            <v>1090000</v>
          </cell>
          <cell r="V1813">
            <v>1090000</v>
          </cell>
          <cell r="X1813">
            <v>1090000</v>
          </cell>
          <cell r="Z1813">
            <v>1090000</v>
          </cell>
          <cell r="AD1813">
            <v>3.62</v>
          </cell>
        </row>
        <row r="1814">
          <cell r="E1814" t="str">
            <v>TR3φ60Hz 100KVA</v>
          </cell>
          <cell r="F1814" t="str">
            <v>台</v>
          </cell>
          <cell r="H1814">
            <v>1260000</v>
          </cell>
          <cell r="J1814">
            <v>1260000</v>
          </cell>
          <cell r="L1814">
            <v>1260000</v>
          </cell>
          <cell r="N1814">
            <v>1260000</v>
          </cell>
          <cell r="P1814">
            <v>1260000</v>
          </cell>
          <cell r="R1814">
            <v>1260000</v>
          </cell>
          <cell r="T1814">
            <v>1260000</v>
          </cell>
          <cell r="V1814">
            <v>1260000</v>
          </cell>
          <cell r="X1814">
            <v>1260000</v>
          </cell>
          <cell r="Z1814">
            <v>1260000</v>
          </cell>
          <cell r="AD1814">
            <v>4.0199999999999996</v>
          </cell>
        </row>
        <row r="1815">
          <cell r="E1815" t="str">
            <v>TR3φ60Hz 150KVA</v>
          </cell>
          <cell r="F1815" t="str">
            <v>台</v>
          </cell>
          <cell r="H1815">
            <v>1580000</v>
          </cell>
          <cell r="J1815">
            <v>1580000</v>
          </cell>
          <cell r="L1815">
            <v>1580000</v>
          </cell>
          <cell r="N1815">
            <v>1580000</v>
          </cell>
          <cell r="P1815">
            <v>1580000</v>
          </cell>
          <cell r="R1815">
            <v>1580000</v>
          </cell>
          <cell r="T1815">
            <v>1580000</v>
          </cell>
          <cell r="V1815">
            <v>1580000</v>
          </cell>
          <cell r="X1815">
            <v>1580000</v>
          </cell>
          <cell r="Z1815">
            <v>1580000</v>
          </cell>
          <cell r="AD1815">
            <v>4.9400000000000004</v>
          </cell>
        </row>
        <row r="1816">
          <cell r="E1816" t="str">
            <v>TR3φ60Hz 200KVA</v>
          </cell>
          <cell r="F1816" t="str">
            <v>台</v>
          </cell>
          <cell r="H1816">
            <v>1920000</v>
          </cell>
          <cell r="J1816">
            <v>1920000</v>
          </cell>
          <cell r="L1816">
            <v>1920000</v>
          </cell>
          <cell r="N1816">
            <v>1920000</v>
          </cell>
          <cell r="P1816">
            <v>1920000</v>
          </cell>
          <cell r="R1816">
            <v>1920000</v>
          </cell>
          <cell r="T1816">
            <v>1920000</v>
          </cell>
          <cell r="V1816">
            <v>1920000</v>
          </cell>
          <cell r="X1816">
            <v>1920000</v>
          </cell>
          <cell r="Z1816">
            <v>1920000</v>
          </cell>
          <cell r="AD1816">
            <v>5.48</v>
          </cell>
        </row>
        <row r="1817">
          <cell r="E1817" t="str">
            <v>TR3φ60Hz 300KVA</v>
          </cell>
          <cell r="F1817" t="str">
            <v>台</v>
          </cell>
          <cell r="H1817">
            <v>2630000</v>
          </cell>
          <cell r="J1817">
            <v>2630000</v>
          </cell>
          <cell r="L1817">
            <v>2630000</v>
          </cell>
          <cell r="N1817">
            <v>2630000</v>
          </cell>
          <cell r="P1817">
            <v>2630000</v>
          </cell>
          <cell r="R1817">
            <v>2630000</v>
          </cell>
          <cell r="T1817">
            <v>2630000</v>
          </cell>
          <cell r="V1817">
            <v>2630000</v>
          </cell>
          <cell r="X1817">
            <v>2630000</v>
          </cell>
          <cell r="Z1817">
            <v>2630000</v>
          </cell>
          <cell r="AD1817">
            <v>7.1</v>
          </cell>
        </row>
        <row r="1818">
          <cell r="E1818" t="str">
            <v>TR3φ60Hz 500KVA</v>
          </cell>
          <cell r="F1818" t="str">
            <v>台</v>
          </cell>
          <cell r="H1818">
            <v>4210000</v>
          </cell>
          <cell r="J1818">
            <v>4210000</v>
          </cell>
          <cell r="L1818">
            <v>4210000</v>
          </cell>
          <cell r="N1818">
            <v>4210000</v>
          </cell>
          <cell r="P1818">
            <v>4210000</v>
          </cell>
          <cell r="R1818">
            <v>4210000</v>
          </cell>
          <cell r="T1818">
            <v>4210000</v>
          </cell>
          <cell r="V1818">
            <v>4210000</v>
          </cell>
          <cell r="X1818">
            <v>4210000</v>
          </cell>
          <cell r="Z1818">
            <v>4210000</v>
          </cell>
          <cell r="AD1818">
            <v>8.74</v>
          </cell>
        </row>
        <row r="1819">
          <cell r="E1819" t="str">
            <v>TR3φ60Hz 750KVA</v>
          </cell>
          <cell r="F1819" t="str">
            <v>台</v>
          </cell>
          <cell r="H1819">
            <v>4325000</v>
          </cell>
          <cell r="J1819">
            <v>4325000</v>
          </cell>
          <cell r="L1819">
            <v>4325000</v>
          </cell>
          <cell r="N1819">
            <v>4325000</v>
          </cell>
          <cell r="P1819">
            <v>4325000</v>
          </cell>
          <cell r="R1819">
            <v>4325000</v>
          </cell>
          <cell r="T1819">
            <v>4325000</v>
          </cell>
          <cell r="V1819">
            <v>4325000</v>
          </cell>
          <cell r="X1819">
            <v>4325000</v>
          </cell>
          <cell r="Z1819">
            <v>4325000</v>
          </cell>
          <cell r="AD1819">
            <v>8.74</v>
          </cell>
        </row>
        <row r="1820">
          <cell r="E1820" t="str">
            <v>TR3φ60Hz 1000KVA</v>
          </cell>
          <cell r="F1820" t="str">
            <v>台</v>
          </cell>
          <cell r="H1820">
            <v>4808000</v>
          </cell>
          <cell r="J1820">
            <v>4808000</v>
          </cell>
          <cell r="L1820">
            <v>4808000</v>
          </cell>
          <cell r="N1820">
            <v>4808000</v>
          </cell>
          <cell r="P1820">
            <v>4808000</v>
          </cell>
          <cell r="R1820">
            <v>4808000</v>
          </cell>
          <cell r="T1820">
            <v>4808000</v>
          </cell>
          <cell r="V1820">
            <v>4808000</v>
          </cell>
          <cell r="X1820">
            <v>4808000</v>
          </cell>
          <cell r="Z1820">
            <v>4808000</v>
          </cell>
          <cell r="AD1820">
            <v>8.74</v>
          </cell>
        </row>
        <row r="1821">
          <cell r="E1821" t="str">
            <v>TR3φ60Hz 1500KVA</v>
          </cell>
          <cell r="F1821" t="str">
            <v>台</v>
          </cell>
          <cell r="H1821">
            <v>6011000</v>
          </cell>
          <cell r="J1821">
            <v>6011000</v>
          </cell>
          <cell r="L1821">
            <v>6011000</v>
          </cell>
          <cell r="N1821">
            <v>6011000</v>
          </cell>
          <cell r="P1821">
            <v>6011000</v>
          </cell>
          <cell r="R1821">
            <v>6011000</v>
          </cell>
          <cell r="T1821">
            <v>6011000</v>
          </cell>
          <cell r="V1821">
            <v>6011000</v>
          </cell>
          <cell r="X1821">
            <v>6011000</v>
          </cell>
          <cell r="Z1821">
            <v>6011000</v>
          </cell>
          <cell r="AD1821">
            <v>8.74</v>
          </cell>
        </row>
        <row r="1822">
          <cell r="E1822" t="str">
            <v>50Hz SC 10 Kvar 6%</v>
          </cell>
          <cell r="F1822" t="str">
            <v>台</v>
          </cell>
          <cell r="H1822">
            <v>59800</v>
          </cell>
          <cell r="J1822">
            <v>59800</v>
          </cell>
          <cell r="L1822">
            <v>59800</v>
          </cell>
          <cell r="N1822">
            <v>59800</v>
          </cell>
          <cell r="P1822">
            <v>59800</v>
          </cell>
          <cell r="R1822">
            <v>59800</v>
          </cell>
          <cell r="T1822">
            <v>59800</v>
          </cell>
          <cell r="V1822">
            <v>59800</v>
          </cell>
          <cell r="X1822">
            <v>59800</v>
          </cell>
          <cell r="Z1822">
            <v>59800</v>
          </cell>
          <cell r="AD1822">
            <v>0.496</v>
          </cell>
        </row>
        <row r="1823">
          <cell r="E1823" t="str">
            <v>50Hz SC 15 Kvar 6%</v>
          </cell>
          <cell r="F1823" t="str">
            <v>台</v>
          </cell>
          <cell r="H1823">
            <v>37500</v>
          </cell>
          <cell r="J1823">
            <v>37500</v>
          </cell>
          <cell r="L1823">
            <v>37500</v>
          </cell>
          <cell r="N1823">
            <v>37500</v>
          </cell>
          <cell r="P1823">
            <v>37500</v>
          </cell>
          <cell r="R1823">
            <v>37500</v>
          </cell>
          <cell r="T1823">
            <v>37500</v>
          </cell>
          <cell r="V1823">
            <v>37500</v>
          </cell>
          <cell r="X1823">
            <v>37500</v>
          </cell>
          <cell r="Z1823">
            <v>37500</v>
          </cell>
          <cell r="AD1823">
            <v>0.60199999999999998</v>
          </cell>
        </row>
        <row r="1824">
          <cell r="E1824" t="str">
            <v>50Hz SC 20 Kvar 6%</v>
          </cell>
          <cell r="F1824" t="str">
            <v>台</v>
          </cell>
          <cell r="H1824">
            <v>77300</v>
          </cell>
          <cell r="J1824">
            <v>77300</v>
          </cell>
          <cell r="L1824">
            <v>77300</v>
          </cell>
          <cell r="N1824">
            <v>77300</v>
          </cell>
          <cell r="P1824">
            <v>77300</v>
          </cell>
          <cell r="R1824">
            <v>77300</v>
          </cell>
          <cell r="T1824">
            <v>77300</v>
          </cell>
          <cell r="V1824">
            <v>77300</v>
          </cell>
          <cell r="X1824">
            <v>77300</v>
          </cell>
          <cell r="Z1824">
            <v>77300</v>
          </cell>
          <cell r="AD1824">
            <v>0.88400000000000001</v>
          </cell>
        </row>
        <row r="1825">
          <cell r="E1825" t="str">
            <v>50Hz SC 25 Kvar 6%</v>
          </cell>
          <cell r="F1825" t="str">
            <v>台</v>
          </cell>
          <cell r="H1825">
            <v>85000</v>
          </cell>
          <cell r="J1825">
            <v>85000</v>
          </cell>
          <cell r="L1825">
            <v>85000</v>
          </cell>
          <cell r="N1825">
            <v>85000</v>
          </cell>
          <cell r="P1825">
            <v>85000</v>
          </cell>
          <cell r="R1825">
            <v>85000</v>
          </cell>
          <cell r="T1825">
            <v>85000</v>
          </cell>
          <cell r="V1825">
            <v>85000</v>
          </cell>
          <cell r="X1825">
            <v>85000</v>
          </cell>
          <cell r="Z1825">
            <v>85000</v>
          </cell>
          <cell r="AD1825">
            <v>1.1160000000000001</v>
          </cell>
        </row>
        <row r="1826">
          <cell r="E1826" t="str">
            <v>50Hz SC 30 Kvar 6%</v>
          </cell>
          <cell r="F1826" t="str">
            <v>台</v>
          </cell>
          <cell r="H1826">
            <v>91700</v>
          </cell>
          <cell r="J1826">
            <v>91700</v>
          </cell>
          <cell r="L1826">
            <v>91700</v>
          </cell>
          <cell r="N1826">
            <v>91700</v>
          </cell>
          <cell r="P1826">
            <v>91700</v>
          </cell>
          <cell r="R1826">
            <v>91700</v>
          </cell>
          <cell r="T1826">
            <v>91700</v>
          </cell>
          <cell r="V1826">
            <v>91700</v>
          </cell>
          <cell r="X1826">
            <v>91700</v>
          </cell>
          <cell r="Z1826">
            <v>91700</v>
          </cell>
          <cell r="AD1826">
            <v>1.1499999999999999</v>
          </cell>
        </row>
        <row r="1827">
          <cell r="E1827" t="str">
            <v>50Hz SC 50 Kvar 6%</v>
          </cell>
          <cell r="F1827" t="str">
            <v>台</v>
          </cell>
          <cell r="H1827">
            <v>128000</v>
          </cell>
          <cell r="J1827">
            <v>128000</v>
          </cell>
          <cell r="L1827">
            <v>128000</v>
          </cell>
          <cell r="N1827">
            <v>128000</v>
          </cell>
          <cell r="P1827">
            <v>128000</v>
          </cell>
          <cell r="R1827">
            <v>128000</v>
          </cell>
          <cell r="T1827">
            <v>128000</v>
          </cell>
          <cell r="V1827">
            <v>128000</v>
          </cell>
          <cell r="X1827">
            <v>128000</v>
          </cell>
          <cell r="Z1827">
            <v>128000</v>
          </cell>
          <cell r="AD1827">
            <v>1.31</v>
          </cell>
        </row>
        <row r="1828">
          <cell r="E1828" t="str">
            <v>50Hz SC 75 Kvar 6%</v>
          </cell>
          <cell r="F1828" t="str">
            <v>台</v>
          </cell>
          <cell r="H1828">
            <v>159000</v>
          </cell>
          <cell r="J1828">
            <v>159000</v>
          </cell>
          <cell r="L1828">
            <v>159000</v>
          </cell>
          <cell r="N1828">
            <v>159000</v>
          </cell>
          <cell r="P1828">
            <v>159000</v>
          </cell>
          <cell r="R1828">
            <v>159000</v>
          </cell>
          <cell r="T1828">
            <v>159000</v>
          </cell>
          <cell r="V1828">
            <v>159000</v>
          </cell>
          <cell r="X1828">
            <v>159000</v>
          </cell>
          <cell r="Z1828">
            <v>159000</v>
          </cell>
          <cell r="AD1828">
            <v>2.2599999999999998</v>
          </cell>
        </row>
        <row r="1829">
          <cell r="E1829" t="str">
            <v>50Hz SC100 Kvar 6%</v>
          </cell>
          <cell r="F1829" t="str">
            <v>台</v>
          </cell>
          <cell r="H1829">
            <v>186000</v>
          </cell>
          <cell r="J1829">
            <v>186000</v>
          </cell>
          <cell r="L1829">
            <v>186000</v>
          </cell>
          <cell r="N1829">
            <v>186000</v>
          </cell>
          <cell r="P1829">
            <v>186000</v>
          </cell>
          <cell r="R1829">
            <v>186000</v>
          </cell>
          <cell r="T1829">
            <v>186000</v>
          </cell>
          <cell r="V1829">
            <v>186000</v>
          </cell>
          <cell r="X1829">
            <v>186000</v>
          </cell>
          <cell r="Z1829">
            <v>186000</v>
          </cell>
          <cell r="AD1829">
            <v>2.52</v>
          </cell>
        </row>
        <row r="1830">
          <cell r="E1830" t="str">
            <v>50Hz SC150 Kvar 6%</v>
          </cell>
          <cell r="F1830" t="str">
            <v>台</v>
          </cell>
          <cell r="H1830">
            <v>253000</v>
          </cell>
          <cell r="J1830">
            <v>253000</v>
          </cell>
          <cell r="L1830">
            <v>253000</v>
          </cell>
          <cell r="N1830">
            <v>253000</v>
          </cell>
          <cell r="P1830">
            <v>253000</v>
          </cell>
          <cell r="R1830">
            <v>253000</v>
          </cell>
          <cell r="T1830">
            <v>253000</v>
          </cell>
          <cell r="V1830">
            <v>253000</v>
          </cell>
          <cell r="X1830">
            <v>253000</v>
          </cell>
          <cell r="Z1830">
            <v>253000</v>
          </cell>
          <cell r="AD1830">
            <v>3.18</v>
          </cell>
        </row>
        <row r="1831">
          <cell r="E1831" t="str">
            <v>50Hz SC200 Kvar 6%</v>
          </cell>
          <cell r="F1831" t="str">
            <v>台</v>
          </cell>
          <cell r="H1831">
            <v>323000</v>
          </cell>
          <cell r="J1831">
            <v>323000</v>
          </cell>
          <cell r="L1831">
            <v>323000</v>
          </cell>
          <cell r="N1831">
            <v>323000</v>
          </cell>
          <cell r="P1831">
            <v>323000</v>
          </cell>
          <cell r="R1831">
            <v>323000</v>
          </cell>
          <cell r="T1831">
            <v>323000</v>
          </cell>
          <cell r="V1831">
            <v>323000</v>
          </cell>
          <cell r="X1831">
            <v>323000</v>
          </cell>
          <cell r="Z1831">
            <v>323000</v>
          </cell>
          <cell r="AD1831">
            <v>3.56</v>
          </cell>
        </row>
        <row r="1832">
          <cell r="E1832" t="str">
            <v>50Hz SC250 Kvar 6%</v>
          </cell>
          <cell r="F1832" t="str">
            <v>台</v>
          </cell>
          <cell r="H1832">
            <v>403000</v>
          </cell>
          <cell r="J1832">
            <v>403000</v>
          </cell>
          <cell r="L1832">
            <v>403000</v>
          </cell>
          <cell r="N1832">
            <v>403000</v>
          </cell>
          <cell r="P1832">
            <v>403000</v>
          </cell>
          <cell r="R1832">
            <v>403000</v>
          </cell>
          <cell r="T1832">
            <v>403000</v>
          </cell>
          <cell r="V1832">
            <v>403000</v>
          </cell>
          <cell r="X1832">
            <v>403000</v>
          </cell>
          <cell r="Z1832">
            <v>403000</v>
          </cell>
          <cell r="AD1832">
            <v>4.4939999999999998</v>
          </cell>
        </row>
        <row r="1833">
          <cell r="E1833" t="str">
            <v>50Hz SC300 Kvar 6%</v>
          </cell>
          <cell r="F1833" t="str">
            <v>台</v>
          </cell>
          <cell r="H1833">
            <v>480000</v>
          </cell>
          <cell r="J1833">
            <v>480000</v>
          </cell>
          <cell r="L1833">
            <v>480000</v>
          </cell>
          <cell r="N1833">
            <v>480000</v>
          </cell>
          <cell r="P1833">
            <v>480000</v>
          </cell>
          <cell r="R1833">
            <v>480000</v>
          </cell>
          <cell r="T1833">
            <v>480000</v>
          </cell>
          <cell r="V1833">
            <v>480000</v>
          </cell>
          <cell r="X1833">
            <v>480000</v>
          </cell>
          <cell r="Z1833">
            <v>480000</v>
          </cell>
          <cell r="AD1833">
            <v>4.63</v>
          </cell>
        </row>
        <row r="1834">
          <cell r="E1834" t="str">
            <v>50Hz SC400 Kvar 6%</v>
          </cell>
          <cell r="F1834" t="str">
            <v>台</v>
          </cell>
          <cell r="H1834">
            <v>640000</v>
          </cell>
          <cell r="J1834">
            <v>800000</v>
          </cell>
          <cell r="L1834">
            <v>800000</v>
          </cell>
          <cell r="N1834">
            <v>640000</v>
          </cell>
          <cell r="P1834">
            <v>640000</v>
          </cell>
          <cell r="R1834">
            <v>640000</v>
          </cell>
          <cell r="T1834">
            <v>640000</v>
          </cell>
          <cell r="V1834">
            <v>640000</v>
          </cell>
          <cell r="X1834">
            <v>640000</v>
          </cell>
          <cell r="Z1834">
            <v>640000</v>
          </cell>
          <cell r="AD1834">
            <v>4.9379999999999997</v>
          </cell>
        </row>
        <row r="1835">
          <cell r="E1835" t="str">
            <v>50Hz SC500 Kvar 6%</v>
          </cell>
          <cell r="F1835" t="str">
            <v>台</v>
          </cell>
          <cell r="H1835">
            <v>800000</v>
          </cell>
          <cell r="J1835">
            <v>59800</v>
          </cell>
          <cell r="L1835">
            <v>59800</v>
          </cell>
          <cell r="N1835">
            <v>800000</v>
          </cell>
          <cell r="P1835">
            <v>800000</v>
          </cell>
          <cell r="R1835">
            <v>800000</v>
          </cell>
          <cell r="T1835">
            <v>800000</v>
          </cell>
          <cell r="V1835">
            <v>800000</v>
          </cell>
          <cell r="X1835">
            <v>800000</v>
          </cell>
          <cell r="Z1835">
            <v>800000</v>
          </cell>
          <cell r="AD1835">
            <v>5.274</v>
          </cell>
        </row>
        <row r="1836">
          <cell r="E1836" t="str">
            <v>60Hz SC 12 Kvar 6%</v>
          </cell>
          <cell r="F1836" t="str">
            <v>台</v>
          </cell>
          <cell r="H1836">
            <v>59800</v>
          </cell>
          <cell r="J1836">
            <v>67500</v>
          </cell>
          <cell r="L1836">
            <v>67500</v>
          </cell>
          <cell r="N1836">
            <v>59800</v>
          </cell>
          <cell r="P1836">
            <v>59800</v>
          </cell>
          <cell r="R1836">
            <v>59800</v>
          </cell>
          <cell r="T1836">
            <v>59800</v>
          </cell>
          <cell r="V1836">
            <v>59800</v>
          </cell>
          <cell r="X1836">
            <v>59800</v>
          </cell>
          <cell r="Z1836">
            <v>59800</v>
          </cell>
          <cell r="AD1836">
            <v>0.496</v>
          </cell>
        </row>
        <row r="1837">
          <cell r="E1837" t="str">
            <v>60Hz SC 18 Kvar 6%</v>
          </cell>
          <cell r="F1837" t="str">
            <v>台</v>
          </cell>
          <cell r="H1837">
            <v>67500</v>
          </cell>
          <cell r="J1837">
            <v>77300</v>
          </cell>
          <cell r="L1837">
            <v>77300</v>
          </cell>
          <cell r="N1837">
            <v>67500</v>
          </cell>
          <cell r="P1837">
            <v>67500</v>
          </cell>
          <cell r="R1837">
            <v>67500</v>
          </cell>
          <cell r="T1837">
            <v>67500</v>
          </cell>
          <cell r="V1837">
            <v>67500</v>
          </cell>
          <cell r="X1837">
            <v>67500</v>
          </cell>
          <cell r="Z1837">
            <v>67500</v>
          </cell>
          <cell r="AD1837">
            <v>0.60199999999999998</v>
          </cell>
        </row>
        <row r="1838">
          <cell r="E1838" t="str">
            <v>60Hz SC 24 Kvar 6%</v>
          </cell>
          <cell r="F1838" t="str">
            <v>台</v>
          </cell>
          <cell r="H1838">
            <v>77300</v>
          </cell>
          <cell r="J1838">
            <v>85000</v>
          </cell>
          <cell r="L1838">
            <v>85000</v>
          </cell>
          <cell r="N1838">
            <v>77300</v>
          </cell>
          <cell r="P1838">
            <v>77300</v>
          </cell>
          <cell r="R1838">
            <v>77300</v>
          </cell>
          <cell r="T1838">
            <v>77300</v>
          </cell>
          <cell r="V1838">
            <v>77300</v>
          </cell>
          <cell r="X1838">
            <v>77300</v>
          </cell>
          <cell r="Z1838">
            <v>77300</v>
          </cell>
          <cell r="AD1838">
            <v>0.88400000000000001</v>
          </cell>
        </row>
        <row r="1839">
          <cell r="E1839" t="str">
            <v>60Hz SC 30 Kvar 6%</v>
          </cell>
          <cell r="F1839" t="str">
            <v>台</v>
          </cell>
          <cell r="H1839">
            <v>85000</v>
          </cell>
          <cell r="J1839">
            <v>91700</v>
          </cell>
          <cell r="L1839">
            <v>91700</v>
          </cell>
          <cell r="N1839">
            <v>85000</v>
          </cell>
          <cell r="P1839">
            <v>85000</v>
          </cell>
          <cell r="R1839">
            <v>85000</v>
          </cell>
          <cell r="T1839">
            <v>85000</v>
          </cell>
          <cell r="V1839">
            <v>85000</v>
          </cell>
          <cell r="X1839">
            <v>85000</v>
          </cell>
          <cell r="Z1839">
            <v>85000</v>
          </cell>
          <cell r="AD1839">
            <v>1.1160000000000001</v>
          </cell>
        </row>
        <row r="1840">
          <cell r="E1840" t="str">
            <v>60Hz SC 36 Kvar 6%</v>
          </cell>
          <cell r="F1840" t="str">
            <v>台</v>
          </cell>
          <cell r="H1840">
            <v>91700</v>
          </cell>
          <cell r="J1840">
            <v>114000</v>
          </cell>
          <cell r="L1840">
            <v>114000</v>
          </cell>
          <cell r="N1840">
            <v>91700</v>
          </cell>
          <cell r="P1840">
            <v>91700</v>
          </cell>
          <cell r="R1840">
            <v>91700</v>
          </cell>
          <cell r="T1840">
            <v>91700</v>
          </cell>
          <cell r="V1840">
            <v>91700</v>
          </cell>
          <cell r="X1840">
            <v>91700</v>
          </cell>
          <cell r="Z1840">
            <v>91700</v>
          </cell>
          <cell r="AD1840">
            <v>1.1499999999999999</v>
          </cell>
        </row>
        <row r="1841">
          <cell r="E1841" t="str">
            <v>60Hz SC 50 Kvar 6%</v>
          </cell>
          <cell r="F1841" t="str">
            <v>台</v>
          </cell>
          <cell r="H1841">
            <v>114000</v>
          </cell>
          <cell r="J1841">
            <v>143000</v>
          </cell>
          <cell r="L1841">
            <v>143000</v>
          </cell>
          <cell r="N1841">
            <v>114000</v>
          </cell>
          <cell r="P1841">
            <v>114000</v>
          </cell>
          <cell r="R1841">
            <v>114000</v>
          </cell>
          <cell r="T1841">
            <v>114000</v>
          </cell>
          <cell r="V1841">
            <v>114000</v>
          </cell>
          <cell r="X1841">
            <v>114000</v>
          </cell>
          <cell r="Z1841">
            <v>114000</v>
          </cell>
          <cell r="AD1841">
            <v>1.31</v>
          </cell>
        </row>
        <row r="1842">
          <cell r="E1842" t="str">
            <v>60Hz SC 75 Kvar 6%</v>
          </cell>
          <cell r="F1842" t="str">
            <v>台</v>
          </cell>
          <cell r="H1842">
            <v>143000</v>
          </cell>
          <cell r="J1842">
            <v>167000</v>
          </cell>
          <cell r="L1842">
            <v>167000</v>
          </cell>
          <cell r="N1842">
            <v>143000</v>
          </cell>
          <cell r="P1842">
            <v>143000</v>
          </cell>
          <cell r="R1842">
            <v>143000</v>
          </cell>
          <cell r="T1842">
            <v>143000</v>
          </cell>
          <cell r="V1842">
            <v>143000</v>
          </cell>
          <cell r="X1842">
            <v>143000</v>
          </cell>
          <cell r="Z1842">
            <v>143000</v>
          </cell>
          <cell r="AD1842">
            <v>2.2599999999999998</v>
          </cell>
        </row>
        <row r="1843">
          <cell r="E1843" t="str">
            <v>60Hz SC100 Kvar 6%</v>
          </cell>
          <cell r="F1843" t="str">
            <v>台</v>
          </cell>
          <cell r="H1843">
            <v>167000</v>
          </cell>
          <cell r="J1843">
            <v>228000</v>
          </cell>
          <cell r="L1843">
            <v>228000</v>
          </cell>
          <cell r="N1843">
            <v>167000</v>
          </cell>
          <cell r="P1843">
            <v>167000</v>
          </cell>
          <cell r="R1843">
            <v>167000</v>
          </cell>
          <cell r="T1843">
            <v>167000</v>
          </cell>
          <cell r="V1843">
            <v>167000</v>
          </cell>
          <cell r="X1843">
            <v>167000</v>
          </cell>
          <cell r="Z1843">
            <v>167000</v>
          </cell>
          <cell r="AD1843">
            <v>2.52</v>
          </cell>
        </row>
        <row r="1844">
          <cell r="E1844" t="str">
            <v>60Hz SC150 Kvar 6%</v>
          </cell>
          <cell r="F1844" t="str">
            <v>台</v>
          </cell>
          <cell r="H1844">
            <v>228000</v>
          </cell>
          <cell r="J1844">
            <v>291000</v>
          </cell>
          <cell r="L1844">
            <v>291000</v>
          </cell>
          <cell r="N1844">
            <v>228000</v>
          </cell>
          <cell r="P1844">
            <v>228000</v>
          </cell>
          <cell r="R1844">
            <v>228000</v>
          </cell>
          <cell r="T1844">
            <v>228000</v>
          </cell>
          <cell r="V1844">
            <v>228000</v>
          </cell>
          <cell r="X1844">
            <v>228000</v>
          </cell>
          <cell r="Z1844">
            <v>228000</v>
          </cell>
          <cell r="AD1844">
            <v>3.18</v>
          </cell>
        </row>
        <row r="1845">
          <cell r="E1845" t="str">
            <v>60Hz SC200 Kvar 6%</v>
          </cell>
          <cell r="F1845" t="str">
            <v>台</v>
          </cell>
          <cell r="H1845">
            <v>291000</v>
          </cell>
          <cell r="J1845">
            <v>364000</v>
          </cell>
          <cell r="L1845">
            <v>364000</v>
          </cell>
          <cell r="N1845">
            <v>291000</v>
          </cell>
          <cell r="P1845">
            <v>291000</v>
          </cell>
          <cell r="R1845">
            <v>291000</v>
          </cell>
          <cell r="T1845">
            <v>291000</v>
          </cell>
          <cell r="V1845">
            <v>291000</v>
          </cell>
          <cell r="X1845">
            <v>291000</v>
          </cell>
          <cell r="Z1845">
            <v>291000</v>
          </cell>
          <cell r="AD1845">
            <v>3.56</v>
          </cell>
        </row>
        <row r="1846">
          <cell r="E1846" t="str">
            <v>60Hz SC250 Kvar 6%</v>
          </cell>
          <cell r="F1846" t="str">
            <v>台</v>
          </cell>
          <cell r="H1846">
            <v>364000</v>
          </cell>
          <cell r="J1846">
            <v>432000</v>
          </cell>
          <cell r="L1846">
            <v>432000</v>
          </cell>
          <cell r="N1846">
            <v>364000</v>
          </cell>
          <cell r="P1846">
            <v>364000</v>
          </cell>
          <cell r="R1846">
            <v>364000</v>
          </cell>
          <cell r="T1846">
            <v>364000</v>
          </cell>
          <cell r="V1846">
            <v>364000</v>
          </cell>
          <cell r="X1846">
            <v>364000</v>
          </cell>
          <cell r="Z1846">
            <v>364000</v>
          </cell>
          <cell r="AD1846">
            <v>4.4939999999999998</v>
          </cell>
        </row>
        <row r="1847">
          <cell r="E1847" t="str">
            <v>60Hz SC300 Kvar 6%</v>
          </cell>
          <cell r="F1847" t="str">
            <v>台</v>
          </cell>
          <cell r="H1847">
            <v>432000</v>
          </cell>
          <cell r="J1847">
            <v>719000</v>
          </cell>
          <cell r="L1847">
            <v>719000</v>
          </cell>
          <cell r="N1847">
            <v>432000</v>
          </cell>
          <cell r="P1847">
            <v>432000</v>
          </cell>
          <cell r="R1847">
            <v>432000</v>
          </cell>
          <cell r="T1847">
            <v>432000</v>
          </cell>
          <cell r="V1847">
            <v>432000</v>
          </cell>
          <cell r="X1847">
            <v>432000</v>
          </cell>
          <cell r="Z1847">
            <v>432000</v>
          </cell>
          <cell r="AD1847">
            <v>4.63</v>
          </cell>
        </row>
        <row r="1848">
          <cell r="E1848" t="str">
            <v>60Hz SC400 Kvar 6%</v>
          </cell>
          <cell r="F1848" t="str">
            <v>台</v>
          </cell>
          <cell r="H1848">
            <v>575500</v>
          </cell>
          <cell r="J1848">
            <v>78400</v>
          </cell>
          <cell r="L1848">
            <v>78400</v>
          </cell>
          <cell r="N1848">
            <v>575500</v>
          </cell>
          <cell r="P1848">
            <v>575500</v>
          </cell>
          <cell r="R1848">
            <v>575500</v>
          </cell>
          <cell r="T1848">
            <v>575500</v>
          </cell>
          <cell r="V1848">
            <v>575500</v>
          </cell>
          <cell r="X1848">
            <v>575500</v>
          </cell>
          <cell r="Z1848">
            <v>575500</v>
          </cell>
          <cell r="AD1848">
            <v>5.952</v>
          </cell>
        </row>
        <row r="1849">
          <cell r="E1849" t="str">
            <v>60Hz SC500 Kvar 6%</v>
          </cell>
          <cell r="F1849" t="str">
            <v>台</v>
          </cell>
          <cell r="H1849">
            <v>719000</v>
          </cell>
          <cell r="J1849">
            <v>88200</v>
          </cell>
          <cell r="L1849">
            <v>88200</v>
          </cell>
          <cell r="N1849">
            <v>719000</v>
          </cell>
          <cell r="P1849">
            <v>719000</v>
          </cell>
          <cell r="R1849">
            <v>719000</v>
          </cell>
          <cell r="T1849">
            <v>719000</v>
          </cell>
          <cell r="V1849">
            <v>719000</v>
          </cell>
          <cell r="X1849">
            <v>719000</v>
          </cell>
          <cell r="Z1849">
            <v>719000</v>
          </cell>
          <cell r="AD1849">
            <v>5.274</v>
          </cell>
        </row>
        <row r="1850">
          <cell r="E1850" t="str">
            <v>50Hz SC 10 Kvar 13%</v>
          </cell>
          <cell r="F1850" t="str">
            <v>台</v>
          </cell>
          <cell r="H1850">
            <v>78400</v>
          </cell>
          <cell r="J1850">
            <v>100000</v>
          </cell>
          <cell r="L1850">
            <v>100000</v>
          </cell>
          <cell r="N1850">
            <v>78400</v>
          </cell>
          <cell r="P1850">
            <v>78400</v>
          </cell>
          <cell r="R1850">
            <v>78400</v>
          </cell>
          <cell r="T1850">
            <v>78400</v>
          </cell>
          <cell r="V1850">
            <v>78400</v>
          </cell>
          <cell r="X1850">
            <v>78400</v>
          </cell>
          <cell r="Z1850">
            <v>78400</v>
          </cell>
          <cell r="AD1850">
            <v>0.496</v>
          </cell>
        </row>
        <row r="1851">
          <cell r="E1851" t="str">
            <v>50Hz SC 15 Kvar 13%</v>
          </cell>
          <cell r="F1851" t="str">
            <v>台</v>
          </cell>
          <cell r="H1851">
            <v>88200</v>
          </cell>
          <cell r="J1851">
            <v>110000</v>
          </cell>
          <cell r="L1851">
            <v>110000</v>
          </cell>
          <cell r="N1851">
            <v>88200</v>
          </cell>
          <cell r="P1851">
            <v>88200</v>
          </cell>
          <cell r="R1851">
            <v>88200</v>
          </cell>
          <cell r="T1851">
            <v>88200</v>
          </cell>
          <cell r="V1851">
            <v>88200</v>
          </cell>
          <cell r="X1851">
            <v>88200</v>
          </cell>
          <cell r="Z1851">
            <v>88200</v>
          </cell>
          <cell r="AD1851">
            <v>0.60199999999999998</v>
          </cell>
        </row>
        <row r="1852">
          <cell r="E1852" t="str">
            <v>50Hz SC 20 Kvar 13%</v>
          </cell>
          <cell r="F1852" t="str">
            <v>台</v>
          </cell>
          <cell r="H1852">
            <v>100000</v>
          </cell>
          <cell r="J1852">
            <v>128000</v>
          </cell>
          <cell r="L1852">
            <v>128000</v>
          </cell>
          <cell r="N1852">
            <v>100000</v>
          </cell>
          <cell r="P1852">
            <v>100000</v>
          </cell>
          <cell r="R1852">
            <v>100000</v>
          </cell>
          <cell r="T1852">
            <v>100000</v>
          </cell>
          <cell r="V1852">
            <v>100000</v>
          </cell>
          <cell r="X1852">
            <v>100000</v>
          </cell>
          <cell r="Z1852">
            <v>100000</v>
          </cell>
          <cell r="AD1852">
            <v>0.88400000000000001</v>
          </cell>
        </row>
        <row r="1853">
          <cell r="E1853" t="str">
            <v>50Hz SC 25 Kvar 13%</v>
          </cell>
          <cell r="F1853" t="str">
            <v>台</v>
          </cell>
          <cell r="H1853">
            <v>110000</v>
          </cell>
          <cell r="J1853">
            <v>165000</v>
          </cell>
          <cell r="L1853">
            <v>165000</v>
          </cell>
          <cell r="N1853">
            <v>110000</v>
          </cell>
          <cell r="P1853">
            <v>110000</v>
          </cell>
          <cell r="R1853">
            <v>110000</v>
          </cell>
          <cell r="T1853">
            <v>110000</v>
          </cell>
          <cell r="V1853">
            <v>110000</v>
          </cell>
          <cell r="X1853">
            <v>110000</v>
          </cell>
          <cell r="Z1853">
            <v>110000</v>
          </cell>
          <cell r="AD1853">
            <v>1.1160000000000001</v>
          </cell>
        </row>
        <row r="1854">
          <cell r="E1854" t="str">
            <v>50Hz SC 30 Kvar 13%</v>
          </cell>
          <cell r="F1854" t="str">
            <v>台</v>
          </cell>
          <cell r="H1854">
            <v>128000</v>
          </cell>
          <cell r="J1854">
            <v>206000</v>
          </cell>
          <cell r="L1854">
            <v>206000</v>
          </cell>
          <cell r="N1854">
            <v>128000</v>
          </cell>
          <cell r="P1854">
            <v>128000</v>
          </cell>
          <cell r="R1854">
            <v>128000</v>
          </cell>
          <cell r="T1854">
            <v>128000</v>
          </cell>
          <cell r="V1854">
            <v>128000</v>
          </cell>
          <cell r="X1854">
            <v>128000</v>
          </cell>
          <cell r="Z1854">
            <v>128000</v>
          </cell>
          <cell r="AD1854">
            <v>1.1499999999999999</v>
          </cell>
        </row>
        <row r="1855">
          <cell r="E1855" t="str">
            <v>50Hz SC 50 Kvar 13%</v>
          </cell>
          <cell r="F1855" t="str">
            <v>台</v>
          </cell>
          <cell r="H1855">
            <v>165000</v>
          </cell>
          <cell r="J1855">
            <v>241000</v>
          </cell>
          <cell r="L1855">
            <v>241000</v>
          </cell>
          <cell r="N1855">
            <v>165000</v>
          </cell>
          <cell r="P1855">
            <v>165000</v>
          </cell>
          <cell r="R1855">
            <v>165000</v>
          </cell>
          <cell r="T1855">
            <v>165000</v>
          </cell>
          <cell r="V1855">
            <v>165000</v>
          </cell>
          <cell r="X1855">
            <v>165000</v>
          </cell>
          <cell r="Z1855">
            <v>165000</v>
          </cell>
          <cell r="AD1855">
            <v>1.31</v>
          </cell>
        </row>
        <row r="1856">
          <cell r="E1856" t="str">
            <v>50Hz SC 75 Kvar 13%</v>
          </cell>
          <cell r="F1856" t="str">
            <v>台</v>
          </cell>
          <cell r="H1856">
            <v>206000</v>
          </cell>
          <cell r="J1856">
            <v>329000</v>
          </cell>
          <cell r="L1856">
            <v>329000</v>
          </cell>
          <cell r="N1856">
            <v>206000</v>
          </cell>
          <cell r="P1856">
            <v>206000</v>
          </cell>
          <cell r="R1856">
            <v>206000</v>
          </cell>
          <cell r="T1856">
            <v>206000</v>
          </cell>
          <cell r="V1856">
            <v>206000</v>
          </cell>
          <cell r="X1856">
            <v>206000</v>
          </cell>
          <cell r="Z1856">
            <v>206000</v>
          </cell>
          <cell r="AD1856">
            <v>2.2599999999999998</v>
          </cell>
        </row>
        <row r="1857">
          <cell r="E1857" t="str">
            <v>50Hz SC100 Kvar 13%</v>
          </cell>
          <cell r="F1857" t="str">
            <v>台</v>
          </cell>
          <cell r="H1857">
            <v>241000</v>
          </cell>
          <cell r="J1857">
            <v>421000</v>
          </cell>
          <cell r="L1857">
            <v>421000</v>
          </cell>
          <cell r="N1857">
            <v>241000</v>
          </cell>
          <cell r="P1857">
            <v>241000</v>
          </cell>
          <cell r="R1857">
            <v>241000</v>
          </cell>
          <cell r="T1857">
            <v>241000</v>
          </cell>
          <cell r="V1857">
            <v>241000</v>
          </cell>
          <cell r="X1857">
            <v>241000</v>
          </cell>
          <cell r="Z1857">
            <v>241000</v>
          </cell>
          <cell r="AD1857">
            <v>2.52</v>
          </cell>
        </row>
        <row r="1858">
          <cell r="E1858" t="str">
            <v>50Hz SC150 Kvar 13%</v>
          </cell>
          <cell r="F1858" t="str">
            <v>台</v>
          </cell>
          <cell r="H1858">
            <v>329000</v>
          </cell>
          <cell r="J1858">
            <v>525000</v>
          </cell>
          <cell r="L1858">
            <v>525000</v>
          </cell>
          <cell r="N1858">
            <v>329000</v>
          </cell>
          <cell r="P1858">
            <v>329000</v>
          </cell>
          <cell r="R1858">
            <v>329000</v>
          </cell>
          <cell r="T1858">
            <v>329000</v>
          </cell>
          <cell r="V1858">
            <v>329000</v>
          </cell>
          <cell r="X1858">
            <v>329000</v>
          </cell>
          <cell r="Z1858">
            <v>329000</v>
          </cell>
          <cell r="AD1858">
            <v>3.18</v>
          </cell>
        </row>
        <row r="1859">
          <cell r="E1859" t="str">
            <v>50Hz SC200 Kvar 13%</v>
          </cell>
          <cell r="F1859" t="str">
            <v>台</v>
          </cell>
          <cell r="H1859">
            <v>421000</v>
          </cell>
          <cell r="J1859">
            <v>625000</v>
          </cell>
          <cell r="L1859">
            <v>625000</v>
          </cell>
          <cell r="N1859">
            <v>421000</v>
          </cell>
          <cell r="P1859">
            <v>421000</v>
          </cell>
          <cell r="R1859">
            <v>421000</v>
          </cell>
          <cell r="T1859">
            <v>421000</v>
          </cell>
          <cell r="V1859">
            <v>421000</v>
          </cell>
          <cell r="X1859">
            <v>421000</v>
          </cell>
          <cell r="Z1859">
            <v>421000</v>
          </cell>
          <cell r="AD1859">
            <v>3.56</v>
          </cell>
        </row>
        <row r="1860">
          <cell r="E1860" t="str">
            <v>50Hz SC250 Kvar 13%</v>
          </cell>
          <cell r="F1860" t="str">
            <v>台</v>
          </cell>
          <cell r="H1860">
            <v>525000</v>
          </cell>
          <cell r="J1860">
            <v>1040000</v>
          </cell>
          <cell r="L1860">
            <v>1040000</v>
          </cell>
          <cell r="N1860">
            <v>525000</v>
          </cell>
          <cell r="P1860">
            <v>525000</v>
          </cell>
          <cell r="R1860">
            <v>525000</v>
          </cell>
          <cell r="T1860">
            <v>525000</v>
          </cell>
          <cell r="V1860">
            <v>525000</v>
          </cell>
          <cell r="X1860">
            <v>525000</v>
          </cell>
          <cell r="Z1860">
            <v>525000</v>
          </cell>
          <cell r="AD1860">
            <v>4.4939999999999998</v>
          </cell>
        </row>
        <row r="1861">
          <cell r="E1861" t="str">
            <v>50Hz SC300 Kvar 13%</v>
          </cell>
          <cell r="F1861" t="str">
            <v>台</v>
          </cell>
          <cell r="H1861">
            <v>625000</v>
          </cell>
          <cell r="J1861">
            <v>78400</v>
          </cell>
          <cell r="L1861">
            <v>78400</v>
          </cell>
          <cell r="N1861">
            <v>625000</v>
          </cell>
          <cell r="P1861">
            <v>625000</v>
          </cell>
          <cell r="R1861">
            <v>625000</v>
          </cell>
          <cell r="T1861">
            <v>625000</v>
          </cell>
          <cell r="V1861">
            <v>625000</v>
          </cell>
          <cell r="X1861">
            <v>625000</v>
          </cell>
          <cell r="Z1861">
            <v>625000</v>
          </cell>
          <cell r="AD1861">
            <v>4.63</v>
          </cell>
        </row>
        <row r="1862">
          <cell r="E1862" t="str">
            <v>50Hz SC500 Kvar 13%</v>
          </cell>
          <cell r="F1862" t="str">
            <v>台</v>
          </cell>
          <cell r="H1862">
            <v>1040000</v>
          </cell>
          <cell r="J1862">
            <v>88200</v>
          </cell>
          <cell r="L1862">
            <v>88200</v>
          </cell>
          <cell r="N1862">
            <v>1040000</v>
          </cell>
          <cell r="P1862">
            <v>1040000</v>
          </cell>
          <cell r="R1862">
            <v>1040000</v>
          </cell>
          <cell r="T1862">
            <v>1040000</v>
          </cell>
          <cell r="V1862">
            <v>1040000</v>
          </cell>
          <cell r="X1862">
            <v>1040000</v>
          </cell>
          <cell r="Z1862">
            <v>1040000</v>
          </cell>
          <cell r="AD1862">
            <v>5.274</v>
          </cell>
        </row>
        <row r="1863">
          <cell r="E1863" t="str">
            <v>60Hz SC 10 Kvar 13%</v>
          </cell>
          <cell r="F1863" t="str">
            <v>台</v>
          </cell>
          <cell r="H1863">
            <v>78400</v>
          </cell>
          <cell r="J1863">
            <v>100000</v>
          </cell>
          <cell r="L1863">
            <v>100000</v>
          </cell>
          <cell r="N1863">
            <v>78400</v>
          </cell>
          <cell r="P1863">
            <v>78400</v>
          </cell>
          <cell r="R1863">
            <v>78400</v>
          </cell>
          <cell r="T1863">
            <v>78400</v>
          </cell>
          <cell r="V1863">
            <v>78400</v>
          </cell>
          <cell r="X1863">
            <v>78400</v>
          </cell>
          <cell r="Z1863">
            <v>78400</v>
          </cell>
          <cell r="AD1863">
            <v>0.496</v>
          </cell>
        </row>
        <row r="1864">
          <cell r="E1864" t="str">
            <v>60Hz SC 15 Kvar 13%</v>
          </cell>
          <cell r="F1864" t="str">
            <v>台</v>
          </cell>
          <cell r="H1864">
            <v>88200</v>
          </cell>
          <cell r="J1864">
            <v>110000</v>
          </cell>
          <cell r="L1864">
            <v>110000</v>
          </cell>
          <cell r="N1864">
            <v>88200</v>
          </cell>
          <cell r="P1864">
            <v>88200</v>
          </cell>
          <cell r="R1864">
            <v>88200</v>
          </cell>
          <cell r="T1864">
            <v>88200</v>
          </cell>
          <cell r="V1864">
            <v>88200</v>
          </cell>
          <cell r="X1864">
            <v>88200</v>
          </cell>
          <cell r="Z1864">
            <v>88200</v>
          </cell>
          <cell r="AD1864">
            <v>0.60199999999999998</v>
          </cell>
        </row>
        <row r="1865">
          <cell r="E1865" t="str">
            <v>60Hz SC 20 Kvar 13%</v>
          </cell>
          <cell r="F1865" t="str">
            <v>台</v>
          </cell>
          <cell r="H1865">
            <v>100000</v>
          </cell>
          <cell r="J1865">
            <v>128000</v>
          </cell>
          <cell r="L1865">
            <v>128000</v>
          </cell>
          <cell r="N1865">
            <v>100000</v>
          </cell>
          <cell r="P1865">
            <v>100000</v>
          </cell>
          <cell r="R1865">
            <v>100000</v>
          </cell>
          <cell r="T1865">
            <v>100000</v>
          </cell>
          <cell r="V1865">
            <v>100000</v>
          </cell>
          <cell r="X1865">
            <v>100000</v>
          </cell>
          <cell r="Z1865">
            <v>100000</v>
          </cell>
          <cell r="AD1865">
            <v>0.88400000000000001</v>
          </cell>
        </row>
        <row r="1866">
          <cell r="E1866" t="str">
            <v>60Hz SC 25 Kvar 13%</v>
          </cell>
          <cell r="F1866" t="str">
            <v>台</v>
          </cell>
          <cell r="H1866">
            <v>110000</v>
          </cell>
          <cell r="J1866">
            <v>149000</v>
          </cell>
          <cell r="L1866">
            <v>149000</v>
          </cell>
          <cell r="N1866">
            <v>110000</v>
          </cell>
          <cell r="P1866">
            <v>110000</v>
          </cell>
          <cell r="R1866">
            <v>110000</v>
          </cell>
          <cell r="T1866">
            <v>110000</v>
          </cell>
          <cell r="V1866">
            <v>110000</v>
          </cell>
          <cell r="X1866">
            <v>110000</v>
          </cell>
          <cell r="Z1866">
            <v>110000</v>
          </cell>
          <cell r="AD1866">
            <v>1.1160000000000001</v>
          </cell>
        </row>
        <row r="1867">
          <cell r="E1867" t="str">
            <v>60Hz SC 30 Kvar 13%</v>
          </cell>
          <cell r="F1867" t="str">
            <v>台</v>
          </cell>
          <cell r="H1867">
            <v>128000</v>
          </cell>
          <cell r="J1867">
            <v>186000</v>
          </cell>
          <cell r="L1867">
            <v>186000</v>
          </cell>
          <cell r="N1867">
            <v>128000</v>
          </cell>
          <cell r="P1867">
            <v>128000</v>
          </cell>
          <cell r="R1867">
            <v>128000</v>
          </cell>
          <cell r="T1867">
            <v>128000</v>
          </cell>
          <cell r="V1867">
            <v>128000</v>
          </cell>
          <cell r="X1867">
            <v>128000</v>
          </cell>
          <cell r="Z1867">
            <v>128000</v>
          </cell>
          <cell r="AD1867">
            <v>1.1499999999999999</v>
          </cell>
        </row>
        <row r="1868">
          <cell r="E1868" t="str">
            <v>60Hz SC 50 Kvar 13%</v>
          </cell>
          <cell r="F1868" t="str">
            <v>台</v>
          </cell>
          <cell r="H1868">
            <v>149000</v>
          </cell>
          <cell r="J1868">
            <v>217000</v>
          </cell>
          <cell r="L1868">
            <v>217000</v>
          </cell>
          <cell r="N1868">
            <v>149000</v>
          </cell>
          <cell r="P1868">
            <v>149000</v>
          </cell>
          <cell r="R1868">
            <v>149000</v>
          </cell>
          <cell r="T1868">
            <v>149000</v>
          </cell>
          <cell r="V1868">
            <v>149000</v>
          </cell>
          <cell r="X1868">
            <v>149000</v>
          </cell>
          <cell r="Z1868">
            <v>149000</v>
          </cell>
          <cell r="AD1868">
            <v>1.31</v>
          </cell>
        </row>
        <row r="1869">
          <cell r="E1869" t="str">
            <v>60Hz SC 75 Kvar 13%</v>
          </cell>
          <cell r="F1869" t="str">
            <v>台</v>
          </cell>
          <cell r="H1869">
            <v>186000</v>
          </cell>
          <cell r="J1869">
            <v>296000</v>
          </cell>
          <cell r="L1869">
            <v>296000</v>
          </cell>
          <cell r="N1869">
            <v>186000</v>
          </cell>
          <cell r="P1869">
            <v>186000</v>
          </cell>
          <cell r="R1869">
            <v>186000</v>
          </cell>
          <cell r="T1869">
            <v>186000</v>
          </cell>
          <cell r="V1869">
            <v>186000</v>
          </cell>
          <cell r="X1869">
            <v>186000</v>
          </cell>
          <cell r="Z1869">
            <v>186000</v>
          </cell>
          <cell r="AD1869">
            <v>2.2599999999999998</v>
          </cell>
        </row>
        <row r="1870">
          <cell r="E1870" t="str">
            <v>60Hz SC100 Kvar 13%</v>
          </cell>
          <cell r="F1870" t="str">
            <v>台</v>
          </cell>
          <cell r="H1870">
            <v>217000</v>
          </cell>
          <cell r="J1870">
            <v>379000</v>
          </cell>
          <cell r="L1870">
            <v>379000</v>
          </cell>
          <cell r="N1870">
            <v>217000</v>
          </cell>
          <cell r="P1870">
            <v>217000</v>
          </cell>
          <cell r="R1870">
            <v>217000</v>
          </cell>
          <cell r="T1870">
            <v>217000</v>
          </cell>
          <cell r="V1870">
            <v>217000</v>
          </cell>
          <cell r="X1870">
            <v>217000</v>
          </cell>
          <cell r="Z1870">
            <v>217000</v>
          </cell>
          <cell r="AD1870">
            <v>2.52</v>
          </cell>
        </row>
        <row r="1871">
          <cell r="E1871" t="str">
            <v>60Hz SC150 Kvar 13%</v>
          </cell>
          <cell r="F1871" t="str">
            <v>台</v>
          </cell>
          <cell r="H1871">
            <v>296000</v>
          </cell>
          <cell r="J1871">
            <v>472000</v>
          </cell>
          <cell r="L1871">
            <v>472000</v>
          </cell>
          <cell r="N1871">
            <v>296000</v>
          </cell>
          <cell r="P1871">
            <v>296000</v>
          </cell>
          <cell r="R1871">
            <v>296000</v>
          </cell>
          <cell r="T1871">
            <v>296000</v>
          </cell>
          <cell r="V1871">
            <v>296000</v>
          </cell>
          <cell r="X1871">
            <v>296000</v>
          </cell>
          <cell r="Z1871">
            <v>296000</v>
          </cell>
          <cell r="AD1871">
            <v>3.18</v>
          </cell>
        </row>
        <row r="1872">
          <cell r="E1872" t="str">
            <v>60Hz SC200 Kvar 13%</v>
          </cell>
          <cell r="F1872" t="str">
            <v>台</v>
          </cell>
          <cell r="H1872">
            <v>379000</v>
          </cell>
          <cell r="J1872">
            <v>562000</v>
          </cell>
          <cell r="L1872">
            <v>562000</v>
          </cell>
          <cell r="N1872">
            <v>379000</v>
          </cell>
          <cell r="P1872">
            <v>379000</v>
          </cell>
          <cell r="R1872">
            <v>379000</v>
          </cell>
          <cell r="T1872">
            <v>379000</v>
          </cell>
          <cell r="V1872">
            <v>379000</v>
          </cell>
          <cell r="X1872">
            <v>379000</v>
          </cell>
          <cell r="Z1872">
            <v>379000</v>
          </cell>
          <cell r="AD1872">
            <v>3.56</v>
          </cell>
        </row>
        <row r="1873">
          <cell r="E1873" t="str">
            <v>60Hz SC250 Kvar 13%</v>
          </cell>
          <cell r="F1873" t="str">
            <v>台</v>
          </cell>
          <cell r="H1873">
            <v>472000</v>
          </cell>
          <cell r="J1873">
            <v>930000</v>
          </cell>
          <cell r="L1873">
            <v>930000</v>
          </cell>
          <cell r="N1873">
            <v>472000</v>
          </cell>
          <cell r="P1873">
            <v>472000</v>
          </cell>
          <cell r="R1873">
            <v>472000</v>
          </cell>
          <cell r="T1873">
            <v>472000</v>
          </cell>
          <cell r="V1873">
            <v>472000</v>
          </cell>
          <cell r="X1873">
            <v>472000</v>
          </cell>
          <cell r="Z1873">
            <v>472000</v>
          </cell>
          <cell r="AD1873">
            <v>4.4939999999999998</v>
          </cell>
        </row>
        <row r="1874">
          <cell r="E1874" t="str">
            <v>60Hz SC300 Kvar 13%</v>
          </cell>
          <cell r="F1874" t="str">
            <v>台</v>
          </cell>
          <cell r="H1874">
            <v>562000</v>
          </cell>
          <cell r="J1874">
            <v>411000</v>
          </cell>
          <cell r="L1874">
            <v>411000</v>
          </cell>
          <cell r="N1874">
            <v>562000</v>
          </cell>
          <cell r="P1874">
            <v>562000</v>
          </cell>
          <cell r="R1874">
            <v>562000</v>
          </cell>
          <cell r="T1874">
            <v>562000</v>
          </cell>
          <cell r="V1874">
            <v>562000</v>
          </cell>
          <cell r="X1874">
            <v>562000</v>
          </cell>
          <cell r="Z1874">
            <v>562000</v>
          </cell>
          <cell r="AD1874">
            <v>4.63</v>
          </cell>
        </row>
        <row r="1875">
          <cell r="E1875" t="str">
            <v>60Hz SC400 Kvar 13%</v>
          </cell>
          <cell r="F1875" t="str">
            <v>台</v>
          </cell>
          <cell r="H1875">
            <v>746000</v>
          </cell>
          <cell r="J1875">
            <v>411000</v>
          </cell>
          <cell r="L1875">
            <v>411000</v>
          </cell>
          <cell r="N1875">
            <v>746000</v>
          </cell>
          <cell r="P1875">
            <v>746000</v>
          </cell>
          <cell r="R1875">
            <v>746000</v>
          </cell>
          <cell r="T1875">
            <v>746000</v>
          </cell>
          <cell r="V1875">
            <v>746000</v>
          </cell>
          <cell r="X1875">
            <v>746000</v>
          </cell>
          <cell r="Z1875">
            <v>746000</v>
          </cell>
          <cell r="AD1875">
            <v>4.9379999999999997</v>
          </cell>
        </row>
        <row r="1876">
          <cell r="E1876" t="str">
            <v>60Hz SC500 Kvar 13%</v>
          </cell>
          <cell r="F1876" t="str">
            <v>台</v>
          </cell>
          <cell r="H1876">
            <v>930000</v>
          </cell>
          <cell r="J1876">
            <v>411000</v>
          </cell>
          <cell r="L1876">
            <v>411000</v>
          </cell>
          <cell r="N1876">
            <v>930000</v>
          </cell>
          <cell r="P1876">
            <v>930000</v>
          </cell>
          <cell r="R1876">
            <v>930000</v>
          </cell>
          <cell r="T1876">
            <v>930000</v>
          </cell>
          <cell r="V1876">
            <v>930000</v>
          </cell>
          <cell r="X1876">
            <v>930000</v>
          </cell>
          <cell r="Z1876">
            <v>930000</v>
          </cell>
          <cell r="AD1876">
            <v>5.274</v>
          </cell>
        </row>
        <row r="1877">
          <cell r="E1877" t="str">
            <v>50Hz SR 10 Kvar 6%</v>
          </cell>
          <cell r="F1877" t="str">
            <v>台</v>
          </cell>
          <cell r="H1877">
            <v>411000</v>
          </cell>
          <cell r="J1877">
            <v>411000</v>
          </cell>
          <cell r="L1877">
            <v>411000</v>
          </cell>
          <cell r="N1877">
            <v>411000</v>
          </cell>
          <cell r="P1877">
            <v>411000</v>
          </cell>
          <cell r="R1877">
            <v>411000</v>
          </cell>
          <cell r="T1877">
            <v>411000</v>
          </cell>
          <cell r="V1877">
            <v>411000</v>
          </cell>
          <cell r="X1877">
            <v>411000</v>
          </cell>
          <cell r="Z1877">
            <v>411000</v>
          </cell>
          <cell r="AD1877">
            <v>0.60799999999999998</v>
          </cell>
        </row>
        <row r="1878">
          <cell r="E1878" t="str">
            <v>50Hz SR 15 Kvar 6%</v>
          </cell>
          <cell r="F1878" t="str">
            <v>台</v>
          </cell>
          <cell r="H1878">
            <v>411000</v>
          </cell>
          <cell r="J1878">
            <v>449000</v>
          </cell>
          <cell r="L1878">
            <v>449000</v>
          </cell>
          <cell r="N1878">
            <v>411000</v>
          </cell>
          <cell r="P1878">
            <v>411000</v>
          </cell>
          <cell r="R1878">
            <v>411000</v>
          </cell>
          <cell r="T1878">
            <v>411000</v>
          </cell>
          <cell r="V1878">
            <v>411000</v>
          </cell>
          <cell r="X1878">
            <v>411000</v>
          </cell>
          <cell r="Z1878">
            <v>411000</v>
          </cell>
          <cell r="AD1878">
            <v>0.65900000000000003</v>
          </cell>
        </row>
        <row r="1879">
          <cell r="E1879" t="str">
            <v>50Hz SR 20 Kvar 6%</v>
          </cell>
          <cell r="F1879" t="str">
            <v>台</v>
          </cell>
          <cell r="H1879">
            <v>411000</v>
          </cell>
          <cell r="J1879">
            <v>483000</v>
          </cell>
          <cell r="L1879">
            <v>483000</v>
          </cell>
          <cell r="N1879">
            <v>411000</v>
          </cell>
          <cell r="P1879">
            <v>411000</v>
          </cell>
          <cell r="R1879">
            <v>411000</v>
          </cell>
          <cell r="T1879">
            <v>411000</v>
          </cell>
          <cell r="V1879">
            <v>411000</v>
          </cell>
          <cell r="X1879">
            <v>411000</v>
          </cell>
          <cell r="Z1879">
            <v>411000</v>
          </cell>
          <cell r="AD1879">
            <v>0.79600000000000004</v>
          </cell>
        </row>
        <row r="1880">
          <cell r="E1880" t="str">
            <v>50Hz SR 25 Kvar 6%</v>
          </cell>
          <cell r="F1880" t="str">
            <v>台</v>
          </cell>
          <cell r="H1880">
            <v>411000</v>
          </cell>
          <cell r="J1880">
            <v>514000</v>
          </cell>
          <cell r="L1880">
            <v>514000</v>
          </cell>
          <cell r="N1880">
            <v>411000</v>
          </cell>
          <cell r="P1880">
            <v>411000</v>
          </cell>
          <cell r="R1880">
            <v>411000</v>
          </cell>
          <cell r="T1880">
            <v>411000</v>
          </cell>
          <cell r="V1880">
            <v>411000</v>
          </cell>
          <cell r="X1880">
            <v>411000</v>
          </cell>
          <cell r="Z1880">
            <v>411000</v>
          </cell>
          <cell r="AD1880">
            <v>0.96099999999999997</v>
          </cell>
        </row>
        <row r="1881">
          <cell r="E1881" t="str">
            <v>50Hz SR 30 Kvar 6%</v>
          </cell>
          <cell r="F1881" t="str">
            <v>台</v>
          </cell>
          <cell r="H1881">
            <v>449000</v>
          </cell>
          <cell r="J1881">
            <v>534000</v>
          </cell>
          <cell r="L1881">
            <v>534000</v>
          </cell>
          <cell r="N1881">
            <v>449000</v>
          </cell>
          <cell r="P1881">
            <v>449000</v>
          </cell>
          <cell r="R1881">
            <v>449000</v>
          </cell>
          <cell r="T1881">
            <v>449000</v>
          </cell>
          <cell r="V1881">
            <v>449000</v>
          </cell>
          <cell r="X1881">
            <v>449000</v>
          </cell>
          <cell r="Z1881">
            <v>449000</v>
          </cell>
          <cell r="AD1881">
            <v>1.1599999999999999</v>
          </cell>
        </row>
        <row r="1882">
          <cell r="E1882" t="str">
            <v>50Hz SR 50 Kvar 6%</v>
          </cell>
          <cell r="F1882" t="str">
            <v>台</v>
          </cell>
          <cell r="H1882">
            <v>483000</v>
          </cell>
          <cell r="J1882">
            <v>603000</v>
          </cell>
          <cell r="L1882">
            <v>603000</v>
          </cell>
          <cell r="N1882">
            <v>483000</v>
          </cell>
          <cell r="P1882">
            <v>483000</v>
          </cell>
          <cell r="R1882">
            <v>483000</v>
          </cell>
          <cell r="T1882">
            <v>483000</v>
          </cell>
          <cell r="V1882">
            <v>483000</v>
          </cell>
          <cell r="X1882">
            <v>483000</v>
          </cell>
          <cell r="Z1882">
            <v>483000</v>
          </cell>
          <cell r="AD1882">
            <v>1.258</v>
          </cell>
        </row>
        <row r="1883">
          <cell r="E1883" t="str">
            <v>50Hz SR 75 Kvar 6%</v>
          </cell>
          <cell r="F1883" t="str">
            <v>台</v>
          </cell>
          <cell r="H1883">
            <v>514000</v>
          </cell>
          <cell r="J1883">
            <v>659000</v>
          </cell>
          <cell r="L1883">
            <v>659000</v>
          </cell>
          <cell r="N1883">
            <v>514000</v>
          </cell>
          <cell r="P1883">
            <v>514000</v>
          </cell>
          <cell r="R1883">
            <v>514000</v>
          </cell>
          <cell r="T1883">
            <v>514000</v>
          </cell>
          <cell r="V1883">
            <v>514000</v>
          </cell>
          <cell r="X1883">
            <v>514000</v>
          </cell>
          <cell r="Z1883">
            <v>514000</v>
          </cell>
          <cell r="AD1883">
            <v>1.3640000000000001</v>
          </cell>
        </row>
        <row r="1884">
          <cell r="E1884" t="str">
            <v>50Hz SR100 Kvar 6%</v>
          </cell>
          <cell r="F1884" t="str">
            <v>台</v>
          </cell>
          <cell r="H1884">
            <v>534000</v>
          </cell>
          <cell r="J1884">
            <v>741000</v>
          </cell>
          <cell r="L1884">
            <v>741000</v>
          </cell>
          <cell r="N1884">
            <v>534000</v>
          </cell>
          <cell r="P1884">
            <v>534000</v>
          </cell>
          <cell r="R1884">
            <v>534000</v>
          </cell>
          <cell r="T1884">
            <v>534000</v>
          </cell>
          <cell r="V1884">
            <v>534000</v>
          </cell>
          <cell r="X1884">
            <v>534000</v>
          </cell>
          <cell r="Z1884">
            <v>534000</v>
          </cell>
          <cell r="AD1884">
            <v>1.6459999999999999</v>
          </cell>
        </row>
        <row r="1885">
          <cell r="E1885" t="str">
            <v>50Hz SR150 Kvar 6%</v>
          </cell>
          <cell r="F1885" t="str">
            <v>台</v>
          </cell>
          <cell r="H1885">
            <v>603000</v>
          </cell>
          <cell r="J1885">
            <v>797000</v>
          </cell>
          <cell r="L1885">
            <v>797000</v>
          </cell>
          <cell r="N1885">
            <v>603000</v>
          </cell>
          <cell r="P1885">
            <v>603000</v>
          </cell>
          <cell r="R1885">
            <v>603000</v>
          </cell>
          <cell r="T1885">
            <v>603000</v>
          </cell>
          <cell r="V1885">
            <v>603000</v>
          </cell>
          <cell r="X1885">
            <v>603000</v>
          </cell>
          <cell r="Z1885">
            <v>603000</v>
          </cell>
          <cell r="AD1885">
            <v>1.8220000000000001</v>
          </cell>
        </row>
        <row r="1886">
          <cell r="E1886" t="str">
            <v>50Hz SR200 Kvar 6%</v>
          </cell>
          <cell r="F1886" t="str">
            <v>台</v>
          </cell>
          <cell r="H1886">
            <v>659000</v>
          </cell>
          <cell r="J1886">
            <v>1190000</v>
          </cell>
          <cell r="L1886">
            <v>1190000</v>
          </cell>
          <cell r="N1886">
            <v>659000</v>
          </cell>
          <cell r="P1886">
            <v>659000</v>
          </cell>
          <cell r="R1886">
            <v>659000</v>
          </cell>
          <cell r="T1886">
            <v>659000</v>
          </cell>
          <cell r="V1886">
            <v>659000</v>
          </cell>
          <cell r="X1886">
            <v>659000</v>
          </cell>
          <cell r="Z1886">
            <v>659000</v>
          </cell>
          <cell r="AD1886">
            <v>1.946</v>
          </cell>
        </row>
        <row r="1887">
          <cell r="E1887" t="str">
            <v>50Hz SR250 Kvar 6%</v>
          </cell>
          <cell r="F1887" t="str">
            <v>台</v>
          </cell>
          <cell r="H1887">
            <v>741000</v>
          </cell>
          <cell r="J1887">
            <v>403000</v>
          </cell>
          <cell r="L1887">
            <v>403000</v>
          </cell>
          <cell r="N1887">
            <v>741000</v>
          </cell>
          <cell r="P1887">
            <v>741000</v>
          </cell>
          <cell r="R1887">
            <v>741000</v>
          </cell>
          <cell r="T1887">
            <v>741000</v>
          </cell>
          <cell r="V1887">
            <v>741000</v>
          </cell>
          <cell r="X1887">
            <v>741000</v>
          </cell>
          <cell r="Z1887">
            <v>741000</v>
          </cell>
          <cell r="AD1887">
            <v>2.3490000000000002</v>
          </cell>
        </row>
        <row r="1888">
          <cell r="E1888" t="str">
            <v>50Hz SR300 Kvar 6%</v>
          </cell>
          <cell r="F1888" t="str">
            <v>台</v>
          </cell>
          <cell r="H1888">
            <v>797000</v>
          </cell>
          <cell r="J1888">
            <v>403000</v>
          </cell>
          <cell r="L1888">
            <v>403000</v>
          </cell>
          <cell r="N1888">
            <v>797000</v>
          </cell>
          <cell r="P1888">
            <v>797000</v>
          </cell>
          <cell r="R1888">
            <v>797000</v>
          </cell>
          <cell r="T1888">
            <v>797000</v>
          </cell>
          <cell r="V1888">
            <v>797000</v>
          </cell>
          <cell r="X1888">
            <v>797000</v>
          </cell>
          <cell r="Z1888">
            <v>797000</v>
          </cell>
          <cell r="AD1888">
            <v>2.835</v>
          </cell>
        </row>
        <row r="1889">
          <cell r="E1889" t="str">
            <v>50Hz SR500 Kvar 6%</v>
          </cell>
          <cell r="F1889" t="str">
            <v>台</v>
          </cell>
          <cell r="H1889">
            <v>1190000</v>
          </cell>
          <cell r="J1889">
            <v>403000</v>
          </cell>
          <cell r="L1889">
            <v>403000</v>
          </cell>
          <cell r="N1889">
            <v>1190000</v>
          </cell>
          <cell r="P1889">
            <v>1190000</v>
          </cell>
          <cell r="R1889">
            <v>1190000</v>
          </cell>
          <cell r="T1889">
            <v>1190000</v>
          </cell>
          <cell r="V1889">
            <v>1190000</v>
          </cell>
          <cell r="X1889">
            <v>1190000</v>
          </cell>
          <cell r="Z1889">
            <v>1190000</v>
          </cell>
          <cell r="AD1889">
            <v>3.0750000000000002</v>
          </cell>
        </row>
        <row r="1890">
          <cell r="E1890" t="str">
            <v>60Hz SR 12 Kvar 6%</v>
          </cell>
          <cell r="F1890" t="str">
            <v>台</v>
          </cell>
          <cell r="H1890">
            <v>403000</v>
          </cell>
          <cell r="J1890">
            <v>403000</v>
          </cell>
          <cell r="L1890">
            <v>403000</v>
          </cell>
          <cell r="N1890">
            <v>403000</v>
          </cell>
          <cell r="P1890">
            <v>403000</v>
          </cell>
          <cell r="R1890">
            <v>403000</v>
          </cell>
          <cell r="T1890">
            <v>403000</v>
          </cell>
          <cell r="V1890">
            <v>403000</v>
          </cell>
          <cell r="X1890">
            <v>403000</v>
          </cell>
          <cell r="Z1890">
            <v>403000</v>
          </cell>
          <cell r="AD1890">
            <v>0.60799999999999998</v>
          </cell>
        </row>
        <row r="1891">
          <cell r="E1891" t="str">
            <v>60Hz SR 18 Kvar 6%</v>
          </cell>
          <cell r="F1891" t="str">
            <v>台</v>
          </cell>
          <cell r="H1891">
            <v>403000</v>
          </cell>
          <cell r="J1891">
            <v>440000</v>
          </cell>
          <cell r="L1891">
            <v>440000</v>
          </cell>
          <cell r="N1891">
            <v>403000</v>
          </cell>
          <cell r="P1891">
            <v>403000</v>
          </cell>
          <cell r="R1891">
            <v>403000</v>
          </cell>
          <cell r="T1891">
            <v>403000</v>
          </cell>
          <cell r="V1891">
            <v>403000</v>
          </cell>
          <cell r="X1891">
            <v>403000</v>
          </cell>
          <cell r="Z1891">
            <v>403000</v>
          </cell>
          <cell r="AD1891">
            <v>0.65900000000000003</v>
          </cell>
        </row>
        <row r="1892">
          <cell r="E1892" t="str">
            <v>60Hz SR 24 Kvar 6%</v>
          </cell>
          <cell r="F1892" t="str">
            <v>台</v>
          </cell>
          <cell r="H1892">
            <v>403000</v>
          </cell>
          <cell r="J1892">
            <v>473000</v>
          </cell>
          <cell r="L1892">
            <v>473000</v>
          </cell>
          <cell r="N1892">
            <v>403000</v>
          </cell>
          <cell r="P1892">
            <v>403000</v>
          </cell>
          <cell r="R1892">
            <v>403000</v>
          </cell>
          <cell r="T1892">
            <v>403000</v>
          </cell>
          <cell r="V1892">
            <v>403000</v>
          </cell>
          <cell r="X1892">
            <v>403000</v>
          </cell>
          <cell r="Z1892">
            <v>403000</v>
          </cell>
          <cell r="AD1892">
            <v>0.79600000000000004</v>
          </cell>
        </row>
        <row r="1893">
          <cell r="E1893" t="str">
            <v>60Hz SR 30 Kvar 6%</v>
          </cell>
          <cell r="F1893" t="str">
            <v>台</v>
          </cell>
          <cell r="H1893">
            <v>403000</v>
          </cell>
          <cell r="J1893">
            <v>503000</v>
          </cell>
          <cell r="L1893">
            <v>503000</v>
          </cell>
          <cell r="N1893">
            <v>403000</v>
          </cell>
          <cell r="P1893">
            <v>403000</v>
          </cell>
          <cell r="R1893">
            <v>403000</v>
          </cell>
          <cell r="T1893">
            <v>403000</v>
          </cell>
          <cell r="V1893">
            <v>403000</v>
          </cell>
          <cell r="X1893">
            <v>403000</v>
          </cell>
          <cell r="Z1893">
            <v>403000</v>
          </cell>
          <cell r="AD1893">
            <v>0.96099999999999997</v>
          </cell>
        </row>
        <row r="1894">
          <cell r="E1894" t="str">
            <v>60Hz SR 36 Kvar 6%</v>
          </cell>
          <cell r="F1894" t="str">
            <v>台</v>
          </cell>
          <cell r="H1894">
            <v>440000</v>
          </cell>
          <cell r="J1894">
            <v>532000</v>
          </cell>
          <cell r="L1894">
            <v>532000</v>
          </cell>
          <cell r="N1894">
            <v>440000</v>
          </cell>
          <cell r="P1894">
            <v>440000</v>
          </cell>
          <cell r="R1894">
            <v>440000</v>
          </cell>
          <cell r="T1894">
            <v>440000</v>
          </cell>
          <cell r="V1894">
            <v>440000</v>
          </cell>
          <cell r="X1894">
            <v>440000</v>
          </cell>
          <cell r="Z1894">
            <v>440000</v>
          </cell>
          <cell r="AD1894">
            <v>1.1599999999999999</v>
          </cell>
        </row>
        <row r="1895">
          <cell r="E1895" t="str">
            <v>60Hz SR 50 Kvar 6%</v>
          </cell>
          <cell r="F1895" t="str">
            <v>台</v>
          </cell>
          <cell r="H1895">
            <v>473000</v>
          </cell>
          <cell r="J1895">
            <v>591000</v>
          </cell>
          <cell r="L1895">
            <v>591000</v>
          </cell>
          <cell r="N1895">
            <v>473000</v>
          </cell>
          <cell r="P1895">
            <v>473000</v>
          </cell>
          <cell r="R1895">
            <v>473000</v>
          </cell>
          <cell r="T1895">
            <v>473000</v>
          </cell>
          <cell r="V1895">
            <v>473000</v>
          </cell>
          <cell r="X1895">
            <v>473000</v>
          </cell>
          <cell r="Z1895">
            <v>473000</v>
          </cell>
          <cell r="AD1895">
            <v>1.258</v>
          </cell>
        </row>
        <row r="1896">
          <cell r="E1896" t="str">
            <v>60Hz SR 75 Kvar 6%</v>
          </cell>
          <cell r="F1896" t="str">
            <v>台</v>
          </cell>
          <cell r="H1896">
            <v>503000</v>
          </cell>
          <cell r="J1896">
            <v>645000</v>
          </cell>
          <cell r="L1896">
            <v>645000</v>
          </cell>
          <cell r="N1896">
            <v>503000</v>
          </cell>
          <cell r="P1896">
            <v>503000</v>
          </cell>
          <cell r="R1896">
            <v>503000</v>
          </cell>
          <cell r="T1896">
            <v>503000</v>
          </cell>
          <cell r="V1896">
            <v>503000</v>
          </cell>
          <cell r="X1896">
            <v>503000</v>
          </cell>
          <cell r="Z1896">
            <v>503000</v>
          </cell>
          <cell r="AD1896">
            <v>1.3640000000000001</v>
          </cell>
        </row>
        <row r="1897">
          <cell r="E1897" t="str">
            <v>60Hz SR100 Kvar 6%</v>
          </cell>
          <cell r="F1897" t="str">
            <v>台</v>
          </cell>
          <cell r="H1897">
            <v>532000</v>
          </cell>
          <cell r="J1897">
            <v>726000</v>
          </cell>
          <cell r="L1897">
            <v>726000</v>
          </cell>
          <cell r="N1897">
            <v>532000</v>
          </cell>
          <cell r="P1897">
            <v>532000</v>
          </cell>
          <cell r="R1897">
            <v>532000</v>
          </cell>
          <cell r="T1897">
            <v>532000</v>
          </cell>
          <cell r="V1897">
            <v>532000</v>
          </cell>
          <cell r="X1897">
            <v>532000</v>
          </cell>
          <cell r="Z1897">
            <v>532000</v>
          </cell>
          <cell r="AD1897">
            <v>1.6459999999999999</v>
          </cell>
        </row>
        <row r="1898">
          <cell r="E1898" t="str">
            <v>60Hz SR150 Kvar 6%</v>
          </cell>
          <cell r="F1898" t="str">
            <v>台</v>
          </cell>
          <cell r="H1898">
            <v>591000</v>
          </cell>
          <cell r="J1898">
            <v>781000</v>
          </cell>
          <cell r="L1898">
            <v>781000</v>
          </cell>
          <cell r="N1898">
            <v>591000</v>
          </cell>
          <cell r="P1898">
            <v>591000</v>
          </cell>
          <cell r="R1898">
            <v>591000</v>
          </cell>
          <cell r="T1898">
            <v>591000</v>
          </cell>
          <cell r="V1898">
            <v>591000</v>
          </cell>
          <cell r="X1898">
            <v>591000</v>
          </cell>
          <cell r="Z1898">
            <v>591000</v>
          </cell>
          <cell r="AD1898">
            <v>1.8220000000000001</v>
          </cell>
        </row>
        <row r="1899">
          <cell r="E1899" t="str">
            <v>60Hz SR200 Kvar 6%</v>
          </cell>
          <cell r="F1899" t="str">
            <v>台</v>
          </cell>
          <cell r="H1899">
            <v>645000</v>
          </cell>
          <cell r="J1899">
            <v>1170000</v>
          </cell>
          <cell r="L1899">
            <v>1170000</v>
          </cell>
          <cell r="N1899">
            <v>645000</v>
          </cell>
          <cell r="P1899">
            <v>645000</v>
          </cell>
          <cell r="R1899">
            <v>645000</v>
          </cell>
          <cell r="T1899">
            <v>645000</v>
          </cell>
          <cell r="V1899">
            <v>645000</v>
          </cell>
          <cell r="X1899">
            <v>645000</v>
          </cell>
          <cell r="Z1899">
            <v>645000</v>
          </cell>
          <cell r="AD1899">
            <v>1.946</v>
          </cell>
        </row>
        <row r="1900">
          <cell r="E1900" t="str">
            <v>60Hz SR250 Kvar 6%</v>
          </cell>
          <cell r="F1900" t="str">
            <v>台</v>
          </cell>
          <cell r="H1900">
            <v>726000</v>
          </cell>
          <cell r="J1900">
            <v>526000</v>
          </cell>
          <cell r="L1900">
            <v>526000</v>
          </cell>
          <cell r="N1900">
            <v>726000</v>
          </cell>
          <cell r="P1900">
            <v>726000</v>
          </cell>
          <cell r="R1900">
            <v>726000</v>
          </cell>
          <cell r="T1900">
            <v>726000</v>
          </cell>
          <cell r="V1900">
            <v>726000</v>
          </cell>
          <cell r="X1900">
            <v>726000</v>
          </cell>
          <cell r="Z1900">
            <v>726000</v>
          </cell>
          <cell r="AD1900">
            <v>2.3490000000000002</v>
          </cell>
        </row>
        <row r="1901">
          <cell r="E1901" t="str">
            <v>60Hz SR300 Kvar 6%</v>
          </cell>
          <cell r="F1901" t="str">
            <v>台</v>
          </cell>
          <cell r="H1901">
            <v>781000</v>
          </cell>
          <cell r="J1901">
            <v>526000</v>
          </cell>
          <cell r="L1901">
            <v>526000</v>
          </cell>
          <cell r="N1901">
            <v>781000</v>
          </cell>
          <cell r="P1901">
            <v>781000</v>
          </cell>
          <cell r="R1901">
            <v>781000</v>
          </cell>
          <cell r="T1901">
            <v>781000</v>
          </cell>
          <cell r="V1901">
            <v>781000</v>
          </cell>
          <cell r="X1901">
            <v>781000</v>
          </cell>
          <cell r="Z1901">
            <v>781000</v>
          </cell>
          <cell r="AD1901">
            <v>2.835</v>
          </cell>
        </row>
        <row r="1902">
          <cell r="E1902" t="str">
            <v>60Hz SR500 Kvar 6%</v>
          </cell>
          <cell r="F1902" t="str">
            <v>台</v>
          </cell>
          <cell r="H1902">
            <v>1170000</v>
          </cell>
          <cell r="J1902">
            <v>526000</v>
          </cell>
          <cell r="L1902">
            <v>526000</v>
          </cell>
          <cell r="N1902">
            <v>1170000</v>
          </cell>
          <cell r="P1902">
            <v>1170000</v>
          </cell>
          <cell r="R1902">
            <v>1170000</v>
          </cell>
          <cell r="T1902">
            <v>1170000</v>
          </cell>
          <cell r="V1902">
            <v>1170000</v>
          </cell>
          <cell r="X1902">
            <v>1170000</v>
          </cell>
          <cell r="Z1902">
            <v>1170000</v>
          </cell>
          <cell r="AD1902">
            <v>3.0750000000000002</v>
          </cell>
        </row>
        <row r="1903">
          <cell r="E1903" t="str">
            <v>50Hz SR 10 Kvar 13%</v>
          </cell>
          <cell r="F1903" t="str">
            <v>台</v>
          </cell>
          <cell r="H1903">
            <v>526000</v>
          </cell>
          <cell r="J1903">
            <v>526000</v>
          </cell>
          <cell r="L1903">
            <v>526000</v>
          </cell>
          <cell r="N1903">
            <v>526000</v>
          </cell>
          <cell r="P1903">
            <v>526000</v>
          </cell>
          <cell r="R1903">
            <v>526000</v>
          </cell>
          <cell r="T1903">
            <v>526000</v>
          </cell>
          <cell r="V1903">
            <v>526000</v>
          </cell>
          <cell r="X1903">
            <v>526000</v>
          </cell>
          <cell r="Z1903">
            <v>526000</v>
          </cell>
          <cell r="AD1903">
            <v>0.77900000000000003</v>
          </cell>
        </row>
        <row r="1904">
          <cell r="E1904" t="str">
            <v>50Hz SR 15 Kvar 13%</v>
          </cell>
          <cell r="F1904" t="str">
            <v>台</v>
          </cell>
          <cell r="H1904">
            <v>526000</v>
          </cell>
          <cell r="J1904">
            <v>574000</v>
          </cell>
          <cell r="L1904">
            <v>574000</v>
          </cell>
          <cell r="N1904">
            <v>526000</v>
          </cell>
          <cell r="P1904">
            <v>526000</v>
          </cell>
          <cell r="R1904">
            <v>526000</v>
          </cell>
          <cell r="T1904">
            <v>526000</v>
          </cell>
          <cell r="V1904">
            <v>526000</v>
          </cell>
          <cell r="X1904">
            <v>526000</v>
          </cell>
          <cell r="Z1904">
            <v>526000</v>
          </cell>
          <cell r="AD1904">
            <v>0.84399999999999997</v>
          </cell>
        </row>
        <row r="1905">
          <cell r="E1905" t="str">
            <v>50Hz SR 20 Kvar 13%</v>
          </cell>
          <cell r="F1905" t="str">
            <v>台</v>
          </cell>
          <cell r="H1905">
            <v>526000</v>
          </cell>
          <cell r="J1905">
            <v>617000</v>
          </cell>
          <cell r="L1905">
            <v>617000</v>
          </cell>
          <cell r="N1905">
            <v>526000</v>
          </cell>
          <cell r="P1905">
            <v>526000</v>
          </cell>
          <cell r="R1905">
            <v>526000</v>
          </cell>
          <cell r="T1905">
            <v>526000</v>
          </cell>
          <cell r="V1905">
            <v>526000</v>
          </cell>
          <cell r="X1905">
            <v>526000</v>
          </cell>
          <cell r="Z1905">
            <v>526000</v>
          </cell>
          <cell r="AD1905">
            <v>1.0189999999999999</v>
          </cell>
        </row>
        <row r="1906">
          <cell r="E1906" t="str">
            <v>50Hz SR 25 Kvar 13%</v>
          </cell>
          <cell r="F1906" t="str">
            <v>台</v>
          </cell>
          <cell r="H1906">
            <v>526000</v>
          </cell>
          <cell r="J1906">
            <v>665000</v>
          </cell>
          <cell r="L1906">
            <v>665000</v>
          </cell>
          <cell r="N1906">
            <v>526000</v>
          </cell>
          <cell r="P1906">
            <v>526000</v>
          </cell>
          <cell r="R1906">
            <v>526000</v>
          </cell>
          <cell r="T1906">
            <v>526000</v>
          </cell>
          <cell r="V1906">
            <v>526000</v>
          </cell>
          <cell r="X1906">
            <v>526000</v>
          </cell>
          <cell r="Z1906">
            <v>526000</v>
          </cell>
          <cell r="AD1906">
            <v>1.23</v>
          </cell>
        </row>
        <row r="1907">
          <cell r="E1907" t="str">
            <v>50Hz SR 30 Kvar 13%</v>
          </cell>
          <cell r="F1907" t="str">
            <v>台</v>
          </cell>
          <cell r="H1907">
            <v>574000</v>
          </cell>
          <cell r="J1907">
            <v>694000</v>
          </cell>
          <cell r="L1907">
            <v>694000</v>
          </cell>
          <cell r="N1907">
            <v>574000</v>
          </cell>
          <cell r="P1907">
            <v>574000</v>
          </cell>
          <cell r="R1907">
            <v>574000</v>
          </cell>
          <cell r="T1907">
            <v>574000</v>
          </cell>
          <cell r="V1907">
            <v>574000</v>
          </cell>
          <cell r="X1907">
            <v>574000</v>
          </cell>
          <cell r="Z1907">
            <v>574000</v>
          </cell>
          <cell r="AD1907">
            <v>1.4850000000000001</v>
          </cell>
        </row>
        <row r="1908">
          <cell r="E1908" t="str">
            <v>50Hz SR 50 Kvar 13%</v>
          </cell>
          <cell r="F1908" t="str">
            <v>台</v>
          </cell>
          <cell r="H1908">
            <v>617000</v>
          </cell>
          <cell r="J1908">
            <v>771000</v>
          </cell>
          <cell r="L1908">
            <v>771000</v>
          </cell>
          <cell r="N1908">
            <v>617000</v>
          </cell>
          <cell r="P1908">
            <v>617000</v>
          </cell>
          <cell r="R1908">
            <v>617000</v>
          </cell>
          <cell r="T1908">
            <v>617000</v>
          </cell>
          <cell r="V1908">
            <v>617000</v>
          </cell>
          <cell r="X1908">
            <v>617000</v>
          </cell>
          <cell r="Z1908">
            <v>617000</v>
          </cell>
          <cell r="AD1908">
            <v>1.611</v>
          </cell>
        </row>
        <row r="1909">
          <cell r="E1909" t="str">
            <v>50Hz SR 75 Kvar 13%</v>
          </cell>
          <cell r="F1909" t="str">
            <v>台</v>
          </cell>
          <cell r="H1909">
            <v>665000</v>
          </cell>
          <cell r="J1909">
            <v>842000</v>
          </cell>
          <cell r="L1909">
            <v>842000</v>
          </cell>
          <cell r="N1909">
            <v>665000</v>
          </cell>
          <cell r="P1909">
            <v>665000</v>
          </cell>
          <cell r="R1909">
            <v>665000</v>
          </cell>
          <cell r="T1909">
            <v>665000</v>
          </cell>
          <cell r="V1909">
            <v>665000</v>
          </cell>
          <cell r="X1909">
            <v>665000</v>
          </cell>
          <cell r="Z1909">
            <v>665000</v>
          </cell>
          <cell r="AD1909">
            <v>1.7470000000000001</v>
          </cell>
        </row>
        <row r="1910">
          <cell r="E1910" t="str">
            <v>50Hz SR100 Kvar 13%</v>
          </cell>
          <cell r="F1910" t="str">
            <v>台</v>
          </cell>
          <cell r="H1910">
            <v>694000</v>
          </cell>
          <cell r="J1910">
            <v>948000</v>
          </cell>
          <cell r="L1910">
            <v>948000</v>
          </cell>
          <cell r="N1910">
            <v>694000</v>
          </cell>
          <cell r="P1910">
            <v>694000</v>
          </cell>
          <cell r="R1910">
            <v>694000</v>
          </cell>
          <cell r="T1910">
            <v>694000</v>
          </cell>
          <cell r="V1910">
            <v>694000</v>
          </cell>
          <cell r="X1910">
            <v>694000</v>
          </cell>
          <cell r="Z1910">
            <v>694000</v>
          </cell>
          <cell r="AD1910">
            <v>2.1080000000000001</v>
          </cell>
        </row>
        <row r="1911">
          <cell r="E1911" t="str">
            <v>50Hz SR150 Kvar 13%</v>
          </cell>
          <cell r="F1911" t="str">
            <v>台</v>
          </cell>
          <cell r="H1911">
            <v>771000</v>
          </cell>
          <cell r="J1911">
            <v>1010000</v>
          </cell>
          <cell r="L1911">
            <v>1010000</v>
          </cell>
          <cell r="N1911">
            <v>771000</v>
          </cell>
          <cell r="P1911">
            <v>771000</v>
          </cell>
          <cell r="R1911">
            <v>771000</v>
          </cell>
          <cell r="T1911">
            <v>771000</v>
          </cell>
          <cell r="V1911">
            <v>771000</v>
          </cell>
          <cell r="X1911">
            <v>771000</v>
          </cell>
          <cell r="Z1911">
            <v>771000</v>
          </cell>
          <cell r="AD1911">
            <v>2.3330000000000002</v>
          </cell>
        </row>
        <row r="1912">
          <cell r="E1912" t="str">
            <v>50Hz SR200 Kvar 13%</v>
          </cell>
          <cell r="F1912" t="str">
            <v>台</v>
          </cell>
          <cell r="H1912">
            <v>842000</v>
          </cell>
          <cell r="J1912">
            <v>1530000</v>
          </cell>
          <cell r="L1912">
            <v>1530000</v>
          </cell>
          <cell r="N1912">
            <v>842000</v>
          </cell>
          <cell r="P1912">
            <v>842000</v>
          </cell>
          <cell r="R1912">
            <v>842000</v>
          </cell>
          <cell r="T1912">
            <v>842000</v>
          </cell>
          <cell r="V1912">
            <v>842000</v>
          </cell>
          <cell r="X1912">
            <v>842000</v>
          </cell>
          <cell r="Z1912">
            <v>842000</v>
          </cell>
          <cell r="AD1912">
            <v>2.492</v>
          </cell>
        </row>
        <row r="1913">
          <cell r="E1913" t="str">
            <v>50Hz SR250 Kvar 13%</v>
          </cell>
          <cell r="F1913" t="str">
            <v>台</v>
          </cell>
          <cell r="H1913">
            <v>948000</v>
          </cell>
          <cell r="J1913">
            <v>515000</v>
          </cell>
          <cell r="L1913">
            <v>515000</v>
          </cell>
          <cell r="N1913">
            <v>948000</v>
          </cell>
          <cell r="P1913">
            <v>948000</v>
          </cell>
          <cell r="R1913">
            <v>948000</v>
          </cell>
          <cell r="T1913">
            <v>948000</v>
          </cell>
          <cell r="V1913">
            <v>948000</v>
          </cell>
          <cell r="X1913">
            <v>948000</v>
          </cell>
          <cell r="Z1913">
            <v>948000</v>
          </cell>
          <cell r="AD1913">
            <v>3.008</v>
          </cell>
        </row>
        <row r="1914">
          <cell r="E1914" t="str">
            <v>50Hz SR300 Kvar 13%</v>
          </cell>
          <cell r="F1914" t="str">
            <v>台</v>
          </cell>
          <cell r="H1914">
            <v>1010000</v>
          </cell>
          <cell r="J1914">
            <v>515000</v>
          </cell>
          <cell r="L1914">
            <v>515000</v>
          </cell>
          <cell r="N1914">
            <v>1010000</v>
          </cell>
          <cell r="P1914">
            <v>1010000</v>
          </cell>
          <cell r="R1914">
            <v>1010000</v>
          </cell>
          <cell r="T1914">
            <v>1010000</v>
          </cell>
          <cell r="V1914">
            <v>1010000</v>
          </cell>
          <cell r="X1914">
            <v>1010000</v>
          </cell>
          <cell r="Z1914">
            <v>1010000</v>
          </cell>
          <cell r="AD1914">
            <v>3.63</v>
          </cell>
        </row>
        <row r="1915">
          <cell r="E1915" t="str">
            <v>50Hz SR500 Kvar 13%</v>
          </cell>
          <cell r="F1915" t="str">
            <v>台</v>
          </cell>
          <cell r="H1915">
            <v>1530000</v>
          </cell>
          <cell r="J1915">
            <v>515000</v>
          </cell>
          <cell r="L1915">
            <v>515000</v>
          </cell>
          <cell r="N1915">
            <v>1530000</v>
          </cell>
          <cell r="P1915">
            <v>1530000</v>
          </cell>
          <cell r="R1915">
            <v>1530000</v>
          </cell>
          <cell r="T1915">
            <v>1530000</v>
          </cell>
          <cell r="V1915">
            <v>1530000</v>
          </cell>
          <cell r="X1915">
            <v>1530000</v>
          </cell>
          <cell r="Z1915">
            <v>1530000</v>
          </cell>
          <cell r="AD1915">
            <v>3.9369999999999998</v>
          </cell>
        </row>
        <row r="1916">
          <cell r="E1916" t="str">
            <v>60Hz SR 12 Kvar 13%</v>
          </cell>
          <cell r="F1916" t="str">
            <v>台</v>
          </cell>
          <cell r="H1916">
            <v>515000</v>
          </cell>
          <cell r="J1916">
            <v>515000</v>
          </cell>
          <cell r="L1916">
            <v>515000</v>
          </cell>
          <cell r="N1916">
            <v>515000</v>
          </cell>
          <cell r="P1916">
            <v>515000</v>
          </cell>
          <cell r="R1916">
            <v>515000</v>
          </cell>
          <cell r="T1916">
            <v>515000</v>
          </cell>
          <cell r="V1916">
            <v>515000</v>
          </cell>
          <cell r="X1916">
            <v>515000</v>
          </cell>
          <cell r="Z1916">
            <v>515000</v>
          </cell>
          <cell r="AD1916">
            <v>0.77900000000000003</v>
          </cell>
        </row>
        <row r="1917">
          <cell r="E1917" t="str">
            <v>60Hz SR 18 Kvar 13%</v>
          </cell>
          <cell r="F1917" t="str">
            <v>台</v>
          </cell>
          <cell r="H1917">
            <v>515000</v>
          </cell>
          <cell r="J1917">
            <v>562000</v>
          </cell>
          <cell r="L1917">
            <v>562000</v>
          </cell>
          <cell r="N1917">
            <v>515000</v>
          </cell>
          <cell r="P1917">
            <v>515000</v>
          </cell>
          <cell r="R1917">
            <v>515000</v>
          </cell>
          <cell r="T1917">
            <v>515000</v>
          </cell>
          <cell r="V1917">
            <v>515000</v>
          </cell>
          <cell r="X1917">
            <v>515000</v>
          </cell>
          <cell r="Z1917">
            <v>515000</v>
          </cell>
          <cell r="AD1917">
            <v>0.84399999999999997</v>
          </cell>
        </row>
        <row r="1918">
          <cell r="E1918" t="str">
            <v>60Hz SR 24 Kvar 13%</v>
          </cell>
          <cell r="F1918" t="str">
            <v>台</v>
          </cell>
          <cell r="H1918">
            <v>515000</v>
          </cell>
          <cell r="J1918">
            <v>604000</v>
          </cell>
          <cell r="L1918">
            <v>604000</v>
          </cell>
          <cell r="N1918">
            <v>515000</v>
          </cell>
          <cell r="P1918">
            <v>515000</v>
          </cell>
          <cell r="R1918">
            <v>515000</v>
          </cell>
          <cell r="T1918">
            <v>515000</v>
          </cell>
          <cell r="V1918">
            <v>515000</v>
          </cell>
          <cell r="X1918">
            <v>515000</v>
          </cell>
          <cell r="Z1918">
            <v>515000</v>
          </cell>
          <cell r="AD1918">
            <v>1.0189999999999999</v>
          </cell>
        </row>
        <row r="1919">
          <cell r="E1919" t="str">
            <v>60Hz SR 30 Kvar 13%</v>
          </cell>
          <cell r="F1919" t="str">
            <v>台</v>
          </cell>
          <cell r="H1919">
            <v>515000</v>
          </cell>
          <cell r="J1919">
            <v>642000</v>
          </cell>
          <cell r="L1919">
            <v>642000</v>
          </cell>
          <cell r="N1919">
            <v>515000</v>
          </cell>
          <cell r="P1919">
            <v>515000</v>
          </cell>
          <cell r="R1919">
            <v>515000</v>
          </cell>
          <cell r="T1919">
            <v>515000</v>
          </cell>
          <cell r="V1919">
            <v>515000</v>
          </cell>
          <cell r="X1919">
            <v>515000</v>
          </cell>
          <cell r="Z1919">
            <v>515000</v>
          </cell>
          <cell r="AD1919">
            <v>1.23</v>
          </cell>
        </row>
        <row r="1920">
          <cell r="E1920" t="str">
            <v>60Hz SR 36 Kvar 13%</v>
          </cell>
          <cell r="F1920" t="str">
            <v>台</v>
          </cell>
          <cell r="H1920">
            <v>562000</v>
          </cell>
          <cell r="J1920">
            <v>680000</v>
          </cell>
          <cell r="L1920">
            <v>680000</v>
          </cell>
          <cell r="N1920">
            <v>562000</v>
          </cell>
          <cell r="P1920">
            <v>562000</v>
          </cell>
          <cell r="R1920">
            <v>562000</v>
          </cell>
          <cell r="T1920">
            <v>562000</v>
          </cell>
          <cell r="V1920">
            <v>562000</v>
          </cell>
          <cell r="X1920">
            <v>562000</v>
          </cell>
          <cell r="Z1920">
            <v>562000</v>
          </cell>
          <cell r="AD1920">
            <v>1.4850000000000001</v>
          </cell>
        </row>
        <row r="1921">
          <cell r="E1921" t="str">
            <v>60Hz SR 50 Kvar 13%</v>
          </cell>
          <cell r="F1921" t="str">
            <v>台</v>
          </cell>
          <cell r="H1921">
            <v>604000</v>
          </cell>
          <cell r="J1921">
            <v>756000</v>
          </cell>
          <cell r="L1921">
            <v>756000</v>
          </cell>
          <cell r="N1921">
            <v>604000</v>
          </cell>
          <cell r="P1921">
            <v>604000</v>
          </cell>
          <cell r="R1921">
            <v>604000</v>
          </cell>
          <cell r="T1921">
            <v>604000</v>
          </cell>
          <cell r="V1921">
            <v>604000</v>
          </cell>
          <cell r="X1921">
            <v>604000</v>
          </cell>
          <cell r="Z1921">
            <v>604000</v>
          </cell>
          <cell r="AD1921">
            <v>1.611</v>
          </cell>
        </row>
        <row r="1922">
          <cell r="E1922" t="str">
            <v>60Hz SR 75 Kvar 13%</v>
          </cell>
          <cell r="F1922" t="str">
            <v>台</v>
          </cell>
          <cell r="H1922">
            <v>642000</v>
          </cell>
          <cell r="J1922">
            <v>826000</v>
          </cell>
          <cell r="L1922">
            <v>826000</v>
          </cell>
          <cell r="N1922">
            <v>642000</v>
          </cell>
          <cell r="P1922">
            <v>642000</v>
          </cell>
          <cell r="R1922">
            <v>642000</v>
          </cell>
          <cell r="T1922">
            <v>642000</v>
          </cell>
          <cell r="V1922">
            <v>642000</v>
          </cell>
          <cell r="X1922">
            <v>642000</v>
          </cell>
          <cell r="Z1922">
            <v>642000</v>
          </cell>
          <cell r="AD1922">
            <v>1.7470000000000001</v>
          </cell>
        </row>
        <row r="1923">
          <cell r="E1923" t="str">
            <v>60Hz SR100 Kvar 13%</v>
          </cell>
          <cell r="F1923" t="str">
            <v>台</v>
          </cell>
          <cell r="H1923">
            <v>680000</v>
          </cell>
          <cell r="J1923">
            <v>928000</v>
          </cell>
          <cell r="L1923">
            <v>928000</v>
          </cell>
          <cell r="N1923">
            <v>680000</v>
          </cell>
          <cell r="P1923">
            <v>680000</v>
          </cell>
          <cell r="R1923">
            <v>680000</v>
          </cell>
          <cell r="T1923">
            <v>680000</v>
          </cell>
          <cell r="V1923">
            <v>680000</v>
          </cell>
          <cell r="X1923">
            <v>680000</v>
          </cell>
          <cell r="Z1923">
            <v>680000</v>
          </cell>
          <cell r="AD1923">
            <v>2.1080000000000001</v>
          </cell>
        </row>
        <row r="1924">
          <cell r="E1924" t="str">
            <v>60Hz SR150 Kvar 13%</v>
          </cell>
          <cell r="F1924" t="str">
            <v>台</v>
          </cell>
          <cell r="H1924">
            <v>756000</v>
          </cell>
          <cell r="J1924">
            <v>998000</v>
          </cell>
          <cell r="L1924">
            <v>998000</v>
          </cell>
          <cell r="N1924">
            <v>756000</v>
          </cell>
          <cell r="P1924">
            <v>756000</v>
          </cell>
          <cell r="R1924">
            <v>756000</v>
          </cell>
          <cell r="T1924">
            <v>756000</v>
          </cell>
          <cell r="V1924">
            <v>756000</v>
          </cell>
          <cell r="X1924">
            <v>756000</v>
          </cell>
          <cell r="Z1924">
            <v>756000</v>
          </cell>
          <cell r="AD1924">
            <v>2.3330000000000002</v>
          </cell>
        </row>
        <row r="1925">
          <cell r="E1925" t="str">
            <v>60Hz SR200 Kvar 13%</v>
          </cell>
          <cell r="F1925" t="str">
            <v>台</v>
          </cell>
          <cell r="H1925">
            <v>826000</v>
          </cell>
          <cell r="J1925">
            <v>1490000</v>
          </cell>
          <cell r="L1925">
            <v>1490000</v>
          </cell>
          <cell r="N1925">
            <v>826000</v>
          </cell>
          <cell r="P1925">
            <v>826000</v>
          </cell>
          <cell r="R1925">
            <v>826000</v>
          </cell>
          <cell r="T1925">
            <v>826000</v>
          </cell>
          <cell r="V1925">
            <v>826000</v>
          </cell>
          <cell r="X1925">
            <v>826000</v>
          </cell>
          <cell r="Z1925">
            <v>826000</v>
          </cell>
          <cell r="AD1925">
            <v>2.492</v>
          </cell>
        </row>
        <row r="1926">
          <cell r="E1926" t="str">
            <v>60Hz SR250 Kvar 13%</v>
          </cell>
          <cell r="F1926" t="str">
            <v>台</v>
          </cell>
          <cell r="H1926">
            <v>928000</v>
          </cell>
          <cell r="J1926">
            <v>82300</v>
          </cell>
          <cell r="L1926">
            <v>82300</v>
          </cell>
          <cell r="N1926">
            <v>928000</v>
          </cell>
          <cell r="P1926">
            <v>928000</v>
          </cell>
          <cell r="R1926">
            <v>928000</v>
          </cell>
          <cell r="T1926">
            <v>928000</v>
          </cell>
          <cell r="V1926">
            <v>928000</v>
          </cell>
          <cell r="X1926">
            <v>928000</v>
          </cell>
          <cell r="Z1926">
            <v>928000</v>
          </cell>
          <cell r="AD1926">
            <v>3.008</v>
          </cell>
        </row>
        <row r="1927">
          <cell r="E1927" t="str">
            <v>60Hz SR300 Kvar 13%</v>
          </cell>
          <cell r="F1927" t="str">
            <v>台</v>
          </cell>
          <cell r="H1927">
            <v>998000</v>
          </cell>
          <cell r="J1927">
            <v>368000</v>
          </cell>
          <cell r="L1927">
            <v>368000</v>
          </cell>
          <cell r="N1927">
            <v>998000</v>
          </cell>
          <cell r="P1927">
            <v>998000</v>
          </cell>
          <cell r="R1927">
            <v>998000</v>
          </cell>
          <cell r="T1927">
            <v>998000</v>
          </cell>
          <cell r="V1927">
            <v>998000</v>
          </cell>
          <cell r="X1927">
            <v>998000</v>
          </cell>
          <cell r="Z1927">
            <v>998000</v>
          </cell>
          <cell r="AD1927">
            <v>3.63</v>
          </cell>
        </row>
        <row r="1928">
          <cell r="E1928" t="str">
            <v>60Hz SR500 Kvar 13%</v>
          </cell>
          <cell r="F1928" t="str">
            <v>台</v>
          </cell>
          <cell r="H1928">
            <v>1490000</v>
          </cell>
          <cell r="J1928">
            <v>90000</v>
          </cell>
          <cell r="L1928">
            <v>90000</v>
          </cell>
          <cell r="N1928">
            <v>1490000</v>
          </cell>
          <cell r="P1928">
            <v>1490000</v>
          </cell>
          <cell r="R1928">
            <v>1490000</v>
          </cell>
          <cell r="T1928">
            <v>1490000</v>
          </cell>
          <cell r="V1928">
            <v>1490000</v>
          </cell>
          <cell r="X1928">
            <v>1490000</v>
          </cell>
          <cell r="Z1928">
            <v>1490000</v>
          </cell>
          <cell r="AD1928">
            <v>3.9369999999999998</v>
          </cell>
        </row>
        <row r="1929">
          <cell r="E1929" t="str">
            <v>LBS7.2KV200A(PF付)</v>
          </cell>
          <cell r="F1929" t="str">
            <v>台</v>
          </cell>
          <cell r="H1929">
            <v>82300</v>
          </cell>
          <cell r="J1929">
            <v>129000</v>
          </cell>
          <cell r="L1929">
            <v>129000</v>
          </cell>
          <cell r="N1929">
            <v>82300</v>
          </cell>
          <cell r="P1929">
            <v>82300</v>
          </cell>
          <cell r="R1929">
            <v>82300</v>
          </cell>
          <cell r="T1929">
            <v>82300</v>
          </cell>
          <cell r="V1929">
            <v>82300</v>
          </cell>
          <cell r="X1929">
            <v>82300</v>
          </cell>
          <cell r="Z1929">
            <v>82300</v>
          </cell>
          <cell r="AD1929">
            <v>0.82299999999999995</v>
          </cell>
        </row>
        <row r="1930">
          <cell r="E1930" t="str">
            <v>VMC 7.2KV 200A</v>
          </cell>
          <cell r="F1930" t="str">
            <v>台</v>
          </cell>
          <cell r="H1930">
            <v>368000</v>
          </cell>
          <cell r="J1930">
            <v>155000</v>
          </cell>
          <cell r="L1930">
            <v>155000</v>
          </cell>
          <cell r="N1930">
            <v>368000</v>
          </cell>
          <cell r="P1930">
            <v>368000</v>
          </cell>
          <cell r="R1930">
            <v>368000</v>
          </cell>
          <cell r="T1930">
            <v>368000</v>
          </cell>
          <cell r="V1930">
            <v>368000</v>
          </cell>
          <cell r="X1930">
            <v>368000</v>
          </cell>
          <cell r="Z1930">
            <v>368000</v>
          </cell>
          <cell r="AD1930">
            <v>0.94599999999999995</v>
          </cell>
        </row>
        <row r="1931">
          <cell r="E1931" t="str">
            <v>PAS 7.2KV200A 重</v>
          </cell>
          <cell r="F1931" t="str">
            <v>台</v>
          </cell>
          <cell r="H1931">
            <v>90000</v>
          </cell>
          <cell r="J1931">
            <v>129000</v>
          </cell>
          <cell r="L1931">
            <v>129000</v>
          </cell>
          <cell r="N1931">
            <v>90000</v>
          </cell>
          <cell r="P1931">
            <v>90000</v>
          </cell>
          <cell r="R1931">
            <v>90000</v>
          </cell>
          <cell r="T1931">
            <v>90000</v>
          </cell>
          <cell r="V1931">
            <v>90000</v>
          </cell>
          <cell r="X1931">
            <v>90000</v>
          </cell>
          <cell r="Z1931">
            <v>90000</v>
          </cell>
          <cell r="AD1931">
            <v>1.1499999999999999</v>
          </cell>
        </row>
        <row r="1932">
          <cell r="E1932" t="str">
            <v>PAS 7.2KV300A 重</v>
          </cell>
          <cell r="F1932" t="str">
            <v>台</v>
          </cell>
          <cell r="H1932">
            <v>129000</v>
          </cell>
          <cell r="J1932">
            <v>204000</v>
          </cell>
          <cell r="L1932">
            <v>204000</v>
          </cell>
          <cell r="N1932">
            <v>129000</v>
          </cell>
          <cell r="P1932">
            <v>129000</v>
          </cell>
          <cell r="R1932">
            <v>129000</v>
          </cell>
          <cell r="T1932">
            <v>129000</v>
          </cell>
          <cell r="V1932">
            <v>129000</v>
          </cell>
          <cell r="X1932">
            <v>129000</v>
          </cell>
          <cell r="Z1932">
            <v>129000</v>
          </cell>
          <cell r="AD1932">
            <v>1.28</v>
          </cell>
        </row>
        <row r="1933">
          <cell r="E1933" t="str">
            <v>PAS 7.2KV400A 重</v>
          </cell>
          <cell r="F1933" t="str">
            <v>台</v>
          </cell>
          <cell r="H1933">
            <v>155000</v>
          </cell>
          <cell r="J1933">
            <v>234000</v>
          </cell>
          <cell r="L1933">
            <v>234000</v>
          </cell>
          <cell r="N1933">
            <v>155000</v>
          </cell>
          <cell r="P1933">
            <v>155000</v>
          </cell>
          <cell r="R1933">
            <v>155000</v>
          </cell>
          <cell r="T1933">
            <v>155000</v>
          </cell>
          <cell r="V1933">
            <v>155000</v>
          </cell>
          <cell r="X1933">
            <v>155000</v>
          </cell>
          <cell r="Z1933">
            <v>155000</v>
          </cell>
          <cell r="AD1933">
            <v>1.32</v>
          </cell>
        </row>
        <row r="1934">
          <cell r="E1934" t="str">
            <v>PAS 7.2KV200A GR</v>
          </cell>
          <cell r="F1934" t="str">
            <v>台</v>
          </cell>
          <cell r="H1934">
            <v>129000</v>
          </cell>
          <cell r="J1934">
            <v>247000</v>
          </cell>
          <cell r="L1934">
            <v>247000</v>
          </cell>
          <cell r="N1934">
            <v>129000</v>
          </cell>
          <cell r="P1934">
            <v>129000</v>
          </cell>
          <cell r="R1934">
            <v>129000</v>
          </cell>
          <cell r="T1934">
            <v>129000</v>
          </cell>
          <cell r="V1934">
            <v>129000</v>
          </cell>
          <cell r="X1934">
            <v>129000</v>
          </cell>
          <cell r="Z1934">
            <v>129000</v>
          </cell>
          <cell r="AD1934">
            <v>1.32</v>
          </cell>
        </row>
        <row r="1935">
          <cell r="E1935" t="str">
            <v>PAS 7.2KV300A GR</v>
          </cell>
          <cell r="F1935" t="str">
            <v>台</v>
          </cell>
          <cell r="H1935">
            <v>204000</v>
          </cell>
          <cell r="J1935">
            <v>362000</v>
          </cell>
          <cell r="L1935">
            <v>362000</v>
          </cell>
          <cell r="N1935">
            <v>204000</v>
          </cell>
          <cell r="P1935">
            <v>204000</v>
          </cell>
          <cell r="R1935">
            <v>204000</v>
          </cell>
          <cell r="T1935">
            <v>204000</v>
          </cell>
          <cell r="V1935">
            <v>204000</v>
          </cell>
          <cell r="X1935">
            <v>204000</v>
          </cell>
          <cell r="Z1935">
            <v>204000</v>
          </cell>
          <cell r="AD1935">
            <v>1.48</v>
          </cell>
        </row>
        <row r="1936">
          <cell r="E1936" t="str">
            <v>PAS 7.2KV400A GR</v>
          </cell>
          <cell r="F1936" t="str">
            <v>台</v>
          </cell>
          <cell r="H1936">
            <v>234000</v>
          </cell>
          <cell r="J1936">
            <v>125000</v>
          </cell>
          <cell r="L1936">
            <v>125000</v>
          </cell>
          <cell r="N1936">
            <v>234000</v>
          </cell>
          <cell r="P1936">
            <v>234000</v>
          </cell>
          <cell r="R1936">
            <v>234000</v>
          </cell>
          <cell r="T1936">
            <v>234000</v>
          </cell>
          <cell r="V1936">
            <v>234000</v>
          </cell>
          <cell r="X1936">
            <v>234000</v>
          </cell>
          <cell r="Z1936">
            <v>234000</v>
          </cell>
          <cell r="AD1936">
            <v>1.52</v>
          </cell>
        </row>
        <row r="1937">
          <cell r="E1937" t="str">
            <v>PAS 7.2KV200A DGR</v>
          </cell>
          <cell r="F1937" t="str">
            <v>台</v>
          </cell>
          <cell r="H1937">
            <v>247000</v>
          </cell>
          <cell r="J1937">
            <v>242000</v>
          </cell>
          <cell r="L1937">
            <v>242000</v>
          </cell>
          <cell r="N1937">
            <v>247000</v>
          </cell>
          <cell r="P1937">
            <v>247000</v>
          </cell>
          <cell r="R1937">
            <v>247000</v>
          </cell>
          <cell r="T1937">
            <v>247000</v>
          </cell>
          <cell r="V1937">
            <v>247000</v>
          </cell>
          <cell r="X1937">
            <v>247000</v>
          </cell>
          <cell r="Z1937">
            <v>247000</v>
          </cell>
          <cell r="AD1937">
            <v>1.32</v>
          </cell>
        </row>
        <row r="1938">
          <cell r="E1938" t="str">
            <v>PAS 7.2KV300A DGR</v>
          </cell>
          <cell r="F1938" t="str">
            <v>台</v>
          </cell>
          <cell r="H1938">
            <v>362000</v>
          </cell>
          <cell r="J1938">
            <v>249000</v>
          </cell>
          <cell r="L1938">
            <v>249000</v>
          </cell>
          <cell r="N1938">
            <v>362000</v>
          </cell>
          <cell r="P1938">
            <v>362000</v>
          </cell>
          <cell r="R1938">
            <v>362000</v>
          </cell>
          <cell r="T1938">
            <v>362000</v>
          </cell>
          <cell r="V1938">
            <v>362000</v>
          </cell>
          <cell r="X1938">
            <v>362000</v>
          </cell>
          <cell r="Z1938">
            <v>362000</v>
          </cell>
          <cell r="AD1938">
            <v>1.48</v>
          </cell>
        </row>
        <row r="1939">
          <cell r="E1939" t="str">
            <v>PAS 7.2KV200A 重GR</v>
          </cell>
          <cell r="F1939" t="str">
            <v>台</v>
          </cell>
          <cell r="H1939">
            <v>125000</v>
          </cell>
          <cell r="J1939">
            <v>405000</v>
          </cell>
          <cell r="L1939">
            <v>405000</v>
          </cell>
          <cell r="N1939">
            <v>125000</v>
          </cell>
          <cell r="P1939">
            <v>125000</v>
          </cell>
          <cell r="R1939">
            <v>125000</v>
          </cell>
          <cell r="T1939">
            <v>125000</v>
          </cell>
          <cell r="V1939">
            <v>125000</v>
          </cell>
          <cell r="X1939">
            <v>125000</v>
          </cell>
          <cell r="Z1939">
            <v>125000</v>
          </cell>
          <cell r="AD1939">
            <v>1.32</v>
          </cell>
        </row>
        <row r="1940">
          <cell r="E1940" t="str">
            <v>PAS 7.2KV200A 重DGR</v>
          </cell>
          <cell r="F1940" t="str">
            <v>台</v>
          </cell>
          <cell r="H1940">
            <v>242000</v>
          </cell>
          <cell r="J1940">
            <v>445000</v>
          </cell>
          <cell r="L1940">
            <v>445000</v>
          </cell>
          <cell r="N1940">
            <v>242000</v>
          </cell>
          <cell r="P1940">
            <v>242000</v>
          </cell>
          <cell r="R1940">
            <v>242000</v>
          </cell>
          <cell r="T1940">
            <v>242000</v>
          </cell>
          <cell r="V1940">
            <v>242000</v>
          </cell>
          <cell r="X1940">
            <v>242000</v>
          </cell>
          <cell r="Z1940">
            <v>242000</v>
          </cell>
          <cell r="AD1940">
            <v>1.32</v>
          </cell>
        </row>
        <row r="1941">
          <cell r="E1941" t="str">
            <v>PAS 7.2KV300A 重GR</v>
          </cell>
          <cell r="F1941" t="str">
            <v>台</v>
          </cell>
          <cell r="H1941">
            <v>249000</v>
          </cell>
          <cell r="J1941">
            <v>132000</v>
          </cell>
          <cell r="L1941">
            <v>132000</v>
          </cell>
          <cell r="N1941">
            <v>249000</v>
          </cell>
          <cell r="P1941">
            <v>249000</v>
          </cell>
          <cell r="R1941">
            <v>249000</v>
          </cell>
          <cell r="T1941">
            <v>249000</v>
          </cell>
          <cell r="V1941">
            <v>249000</v>
          </cell>
          <cell r="X1941">
            <v>249000</v>
          </cell>
          <cell r="Z1941">
            <v>249000</v>
          </cell>
          <cell r="AD1941">
            <v>1.48</v>
          </cell>
        </row>
        <row r="1942">
          <cell r="E1942" t="str">
            <v>PAS 7.2KV300A 重DGR</v>
          </cell>
          <cell r="F1942" t="str">
            <v>台</v>
          </cell>
          <cell r="H1942">
            <v>405000</v>
          </cell>
          <cell r="J1942">
            <v>227000</v>
          </cell>
          <cell r="L1942">
            <v>227000</v>
          </cell>
          <cell r="N1942">
            <v>405000</v>
          </cell>
          <cell r="P1942">
            <v>405000</v>
          </cell>
          <cell r="R1942">
            <v>405000</v>
          </cell>
          <cell r="T1942">
            <v>405000</v>
          </cell>
          <cell r="V1942">
            <v>405000</v>
          </cell>
          <cell r="X1942">
            <v>405000</v>
          </cell>
          <cell r="Z1942">
            <v>405000</v>
          </cell>
          <cell r="AD1942">
            <v>1.48</v>
          </cell>
        </row>
        <row r="1943">
          <cell r="E1943" t="str">
            <v>PAS 7.2KV300A 重DGR・LA</v>
          </cell>
          <cell r="F1943" t="str">
            <v>台</v>
          </cell>
          <cell r="H1943">
            <v>445000</v>
          </cell>
          <cell r="J1943">
            <v>254000</v>
          </cell>
          <cell r="L1943">
            <v>254000</v>
          </cell>
          <cell r="N1943">
            <v>445000</v>
          </cell>
          <cell r="P1943">
            <v>445000</v>
          </cell>
          <cell r="R1943">
            <v>445000</v>
          </cell>
          <cell r="T1943">
            <v>445000</v>
          </cell>
          <cell r="V1943">
            <v>445000</v>
          </cell>
          <cell r="X1943">
            <v>445000</v>
          </cell>
          <cell r="Z1943">
            <v>445000</v>
          </cell>
          <cell r="AD1943">
            <v>1.48</v>
          </cell>
        </row>
        <row r="1944">
          <cell r="E1944" t="str">
            <v>PAS 7.2KV200A 塩GR</v>
          </cell>
          <cell r="F1944" t="str">
            <v>台</v>
          </cell>
          <cell r="H1944">
            <v>132000</v>
          </cell>
          <cell r="J1944">
            <v>415000</v>
          </cell>
          <cell r="L1944">
            <v>415000</v>
          </cell>
          <cell r="N1944">
            <v>132000</v>
          </cell>
          <cell r="P1944">
            <v>132000</v>
          </cell>
          <cell r="R1944">
            <v>132000</v>
          </cell>
          <cell r="T1944">
            <v>132000</v>
          </cell>
          <cell r="V1944">
            <v>132000</v>
          </cell>
          <cell r="X1944">
            <v>132000</v>
          </cell>
          <cell r="Z1944">
            <v>132000</v>
          </cell>
          <cell r="AD1944">
            <v>1.32</v>
          </cell>
        </row>
        <row r="1945">
          <cell r="E1945" t="str">
            <v>PAS 7.2KV300A 塩GR</v>
          </cell>
          <cell r="F1945" t="str">
            <v>台</v>
          </cell>
          <cell r="H1945">
            <v>227000</v>
          </cell>
          <cell r="J1945">
            <v>800000</v>
          </cell>
          <cell r="L1945">
            <v>800000</v>
          </cell>
          <cell r="N1945">
            <v>227000</v>
          </cell>
          <cell r="P1945">
            <v>227000</v>
          </cell>
          <cell r="R1945">
            <v>227000</v>
          </cell>
          <cell r="T1945">
            <v>227000</v>
          </cell>
          <cell r="V1945">
            <v>227000</v>
          </cell>
          <cell r="X1945">
            <v>227000</v>
          </cell>
          <cell r="Z1945">
            <v>227000</v>
          </cell>
          <cell r="AD1945">
            <v>1.48</v>
          </cell>
        </row>
        <row r="1946">
          <cell r="E1946" t="str">
            <v>PAS 7.2KV200A 塩DGR</v>
          </cell>
          <cell r="F1946" t="str">
            <v>台</v>
          </cell>
          <cell r="H1946">
            <v>254000</v>
          </cell>
          <cell r="J1946">
            <v>900000</v>
          </cell>
          <cell r="L1946">
            <v>900000</v>
          </cell>
          <cell r="N1946">
            <v>254000</v>
          </cell>
          <cell r="P1946">
            <v>254000</v>
          </cell>
          <cell r="R1946">
            <v>254000</v>
          </cell>
          <cell r="T1946">
            <v>254000</v>
          </cell>
          <cell r="V1946">
            <v>254000</v>
          </cell>
          <cell r="X1946">
            <v>254000</v>
          </cell>
          <cell r="Z1946">
            <v>254000</v>
          </cell>
          <cell r="AD1946">
            <v>1.32</v>
          </cell>
        </row>
        <row r="1947">
          <cell r="E1947" t="str">
            <v>PAS 7.2KV300A 塩DGR</v>
          </cell>
          <cell r="F1947" t="str">
            <v>台</v>
          </cell>
          <cell r="H1947">
            <v>415000</v>
          </cell>
          <cell r="J1947">
            <v>1000000</v>
          </cell>
          <cell r="L1947">
            <v>1000000</v>
          </cell>
          <cell r="N1947">
            <v>415000</v>
          </cell>
          <cell r="P1947">
            <v>415000</v>
          </cell>
          <cell r="R1947">
            <v>415000</v>
          </cell>
          <cell r="T1947">
            <v>415000</v>
          </cell>
          <cell r="V1947">
            <v>415000</v>
          </cell>
          <cell r="X1947">
            <v>415000</v>
          </cell>
          <cell r="Z1947">
            <v>415000</v>
          </cell>
          <cell r="AD1947">
            <v>1.48</v>
          </cell>
        </row>
        <row r="1948">
          <cell r="E1948" t="str">
            <v>自立型UGS7.2KV200ADGR</v>
          </cell>
          <cell r="F1948" t="str">
            <v>台</v>
          </cell>
          <cell r="H1948">
            <v>800000</v>
          </cell>
          <cell r="N1948">
            <v>800000</v>
          </cell>
          <cell r="P1948">
            <v>800000</v>
          </cell>
          <cell r="R1948">
            <v>800000</v>
          </cell>
          <cell r="T1948">
            <v>800000</v>
          </cell>
          <cell r="V1948">
            <v>800000</v>
          </cell>
          <cell r="X1948">
            <v>800000</v>
          </cell>
          <cell r="Z1948">
            <v>800000</v>
          </cell>
          <cell r="AD1948">
            <v>4</v>
          </cell>
        </row>
        <row r="1949">
          <cell r="E1949" t="str">
            <v>自立型UGS7.2KV300ADGR</v>
          </cell>
          <cell r="F1949" t="str">
            <v>台</v>
          </cell>
          <cell r="H1949">
            <v>900000</v>
          </cell>
          <cell r="N1949">
            <v>900000</v>
          </cell>
          <cell r="P1949">
            <v>900000</v>
          </cell>
          <cell r="R1949">
            <v>900000</v>
          </cell>
          <cell r="T1949">
            <v>900000</v>
          </cell>
          <cell r="V1949">
            <v>900000</v>
          </cell>
          <cell r="X1949">
            <v>900000</v>
          </cell>
          <cell r="Z1949">
            <v>900000</v>
          </cell>
          <cell r="AD1949">
            <v>4.5</v>
          </cell>
        </row>
        <row r="1950">
          <cell r="E1950" t="str">
            <v>自立型UGS7.2KV400ADGR</v>
          </cell>
          <cell r="F1950" t="str">
            <v>台</v>
          </cell>
          <cell r="H1950">
            <v>1000000</v>
          </cell>
          <cell r="N1950">
            <v>1000000</v>
          </cell>
          <cell r="P1950">
            <v>1000000</v>
          </cell>
          <cell r="R1950">
            <v>1000000</v>
          </cell>
          <cell r="T1950">
            <v>1000000</v>
          </cell>
          <cell r="V1950">
            <v>1000000</v>
          </cell>
          <cell r="X1950">
            <v>1000000</v>
          </cell>
          <cell r="Z1950">
            <v>1000000</v>
          </cell>
          <cell r="AD1950">
            <v>5</v>
          </cell>
        </row>
        <row r="1953">
          <cell r="E1953" t="str">
            <v>11_Users</v>
          </cell>
        </row>
        <row r="1954">
          <cell r="E1954" t="str">
            <v>11_Users</v>
          </cell>
        </row>
        <row r="1955">
          <cell r="E1955" t="str">
            <v>11_Users</v>
          </cell>
        </row>
        <row r="1956">
          <cell r="E1956" t="str">
            <v>11_Users</v>
          </cell>
        </row>
        <row r="1957">
          <cell r="E1957" t="str">
            <v>11_Users</v>
          </cell>
        </row>
        <row r="1958">
          <cell r="E1958" t="str">
            <v>11_Users</v>
          </cell>
        </row>
        <row r="1959">
          <cell r="E1959" t="str">
            <v>11_Users</v>
          </cell>
        </row>
        <row r="1960">
          <cell r="E1960" t="str">
            <v>11_Users</v>
          </cell>
        </row>
        <row r="1961">
          <cell r="E1961" t="str">
            <v>11_Users</v>
          </cell>
        </row>
        <row r="1962">
          <cell r="E1962" t="str">
            <v>11_Users</v>
          </cell>
        </row>
        <row r="1963">
          <cell r="E1963" t="str">
            <v>11_Users</v>
          </cell>
        </row>
        <row r="1964">
          <cell r="E1964" t="str">
            <v>11_Users</v>
          </cell>
        </row>
        <row r="1965">
          <cell r="E1965" t="str">
            <v>11_Users</v>
          </cell>
        </row>
        <row r="1966">
          <cell r="E1966" t="str">
            <v>11_Users</v>
          </cell>
        </row>
        <row r="1967">
          <cell r="E1967" t="str">
            <v>11_Users</v>
          </cell>
        </row>
        <row r="1968">
          <cell r="E1968" t="str">
            <v>11_Users</v>
          </cell>
        </row>
        <row r="1969">
          <cell r="E1969" t="str">
            <v>11_Users</v>
          </cell>
        </row>
        <row r="1970">
          <cell r="E1970" t="str">
            <v>11_Users</v>
          </cell>
        </row>
        <row r="1971">
          <cell r="E1971" t="str">
            <v>11_Users</v>
          </cell>
        </row>
        <row r="1972">
          <cell r="E1972" t="str">
            <v>11_Users</v>
          </cell>
        </row>
        <row r="1973">
          <cell r="E1973" t="str">
            <v>11_Users</v>
          </cell>
        </row>
        <row r="1974">
          <cell r="E1974" t="str">
            <v>11_Users</v>
          </cell>
        </row>
        <row r="1975">
          <cell r="E1975" t="str">
            <v>11_Users</v>
          </cell>
        </row>
        <row r="1976">
          <cell r="E1976" t="str">
            <v>11_Users</v>
          </cell>
        </row>
        <row r="1977">
          <cell r="E1977" t="str">
            <v>11_Users</v>
          </cell>
        </row>
        <row r="1978">
          <cell r="E1978" t="str">
            <v>11_Users</v>
          </cell>
        </row>
        <row r="1979">
          <cell r="E1979" t="str">
            <v>11_Users</v>
          </cell>
        </row>
        <row r="1980">
          <cell r="E1980" t="str">
            <v>11_Users</v>
          </cell>
        </row>
        <row r="1981">
          <cell r="E1981" t="str">
            <v>11_Users</v>
          </cell>
        </row>
        <row r="1982">
          <cell r="E1982" t="str">
            <v>11_Users</v>
          </cell>
        </row>
        <row r="1983">
          <cell r="E1983" t="str">
            <v>11_Users</v>
          </cell>
        </row>
        <row r="1984">
          <cell r="E1984" t="str">
            <v>11_Users</v>
          </cell>
        </row>
        <row r="1985">
          <cell r="E1985" t="str">
            <v>11_Users</v>
          </cell>
        </row>
        <row r="1986">
          <cell r="E1986" t="str">
            <v>11_Users</v>
          </cell>
        </row>
        <row r="1987">
          <cell r="E1987" t="str">
            <v>11_Users</v>
          </cell>
        </row>
        <row r="1988">
          <cell r="E1988" t="str">
            <v>11_Users</v>
          </cell>
        </row>
        <row r="1989">
          <cell r="E1989" t="str">
            <v>11_Users</v>
          </cell>
        </row>
        <row r="1990">
          <cell r="E1990" t="str">
            <v>11_Users</v>
          </cell>
        </row>
        <row r="1991">
          <cell r="E1991" t="str">
            <v>11_Users</v>
          </cell>
        </row>
        <row r="1992">
          <cell r="E1992" t="str">
            <v>11_Users</v>
          </cell>
        </row>
        <row r="1995">
          <cell r="E1995" t="str">
            <v>■Ｈｆウォールライト</v>
          </cell>
        </row>
        <row r="1996">
          <cell r="E1996" t="str">
            <v>B7-321PH</v>
          </cell>
          <cell r="F1996" t="str">
            <v>台</v>
          </cell>
          <cell r="H1996">
            <v>29000</v>
          </cell>
          <cell r="J1996">
            <v>29000</v>
          </cell>
          <cell r="L1996">
            <v>29000</v>
          </cell>
          <cell r="N1996">
            <v>29000</v>
          </cell>
          <cell r="P1996">
            <v>29000</v>
          </cell>
          <cell r="R1996">
            <v>29000</v>
          </cell>
          <cell r="T1996">
            <v>29000</v>
          </cell>
          <cell r="V1996">
            <v>29000</v>
          </cell>
          <cell r="X1996">
            <v>29000</v>
          </cell>
          <cell r="Z1996">
            <v>29000</v>
          </cell>
          <cell r="AD1996">
            <v>0.20899999999999999</v>
          </cell>
          <cell r="AG1996">
            <v>4950</v>
          </cell>
          <cell r="AH1996">
            <v>48</v>
          </cell>
          <cell r="AI1996">
            <v>0.97899999999999998</v>
          </cell>
          <cell r="AJ1996">
            <v>1</v>
          </cell>
          <cell r="AK1996">
            <v>49.02</v>
          </cell>
        </row>
        <row r="1997">
          <cell r="E1997" t="str">
            <v>■Ｈｆ片反射笠</v>
          </cell>
        </row>
        <row r="1998">
          <cell r="E1998" t="str">
            <v>S5-321PN</v>
          </cell>
          <cell r="F1998" t="str">
            <v>台</v>
          </cell>
          <cell r="H1998">
            <v>3460</v>
          </cell>
          <cell r="J1998">
            <v>3460</v>
          </cell>
          <cell r="L1998">
            <v>3460</v>
          </cell>
          <cell r="N1998">
            <v>3460</v>
          </cell>
          <cell r="P1998">
            <v>3460</v>
          </cell>
          <cell r="R1998">
            <v>3460</v>
          </cell>
          <cell r="T1998">
            <v>3460</v>
          </cell>
          <cell r="V1998">
            <v>3460</v>
          </cell>
          <cell r="X1998">
            <v>3460</v>
          </cell>
          <cell r="Z1998">
            <v>3460</v>
          </cell>
          <cell r="AD1998">
            <v>0.20899999999999999</v>
          </cell>
          <cell r="AG1998">
            <v>4950</v>
          </cell>
          <cell r="AH1998">
            <v>48</v>
          </cell>
          <cell r="AI1998">
            <v>0.97899999999999998</v>
          </cell>
          <cell r="AJ1998">
            <v>1</v>
          </cell>
          <cell r="AK1998">
            <v>49.02</v>
          </cell>
        </row>
        <row r="1999">
          <cell r="E1999" t="str">
            <v>S5-321PH</v>
          </cell>
          <cell r="F1999" t="str">
            <v>台</v>
          </cell>
          <cell r="H1999">
            <v>4420</v>
          </cell>
          <cell r="J1999">
            <v>4420</v>
          </cell>
          <cell r="L1999">
            <v>4420</v>
          </cell>
          <cell r="N1999">
            <v>4420</v>
          </cell>
          <cell r="P1999">
            <v>4420</v>
          </cell>
          <cell r="R1999">
            <v>4420</v>
          </cell>
          <cell r="T1999">
            <v>4420</v>
          </cell>
          <cell r="V1999">
            <v>4420</v>
          </cell>
          <cell r="X1999">
            <v>4420</v>
          </cell>
          <cell r="Z1999">
            <v>4420</v>
          </cell>
          <cell r="AD1999">
            <v>0.20899999999999999</v>
          </cell>
          <cell r="AG1999">
            <v>4950</v>
          </cell>
          <cell r="AH1999">
            <v>48</v>
          </cell>
          <cell r="AI1999">
            <v>0.97899999999999998</v>
          </cell>
          <cell r="AJ1999">
            <v>1</v>
          </cell>
          <cell r="AK1999">
            <v>49.02</v>
          </cell>
        </row>
        <row r="2000">
          <cell r="E2000" t="str">
            <v>S5-321PK</v>
          </cell>
          <cell r="F2000" t="str">
            <v>台</v>
          </cell>
          <cell r="H2000">
            <v>6460</v>
          </cell>
          <cell r="J2000">
            <v>6460</v>
          </cell>
          <cell r="L2000">
            <v>6460</v>
          </cell>
          <cell r="N2000">
            <v>6460</v>
          </cell>
          <cell r="P2000">
            <v>6460</v>
          </cell>
          <cell r="R2000">
            <v>6460</v>
          </cell>
          <cell r="T2000">
            <v>6460</v>
          </cell>
          <cell r="V2000">
            <v>6460</v>
          </cell>
          <cell r="X2000">
            <v>6460</v>
          </cell>
          <cell r="Z2000">
            <v>6460</v>
          </cell>
          <cell r="AD2000">
            <v>0.20899999999999999</v>
          </cell>
          <cell r="AG2000">
            <v>4950</v>
          </cell>
          <cell r="AH2000">
            <v>48</v>
          </cell>
          <cell r="AI2000">
            <v>0.97899999999999998</v>
          </cell>
          <cell r="AJ2000">
            <v>1</v>
          </cell>
          <cell r="AK2000">
            <v>49.02</v>
          </cell>
        </row>
        <row r="2001">
          <cell r="E2001" t="str">
            <v>■Ｈｆコーナー</v>
          </cell>
        </row>
        <row r="2002">
          <cell r="E2002" t="str">
            <v>B6-321PN</v>
          </cell>
          <cell r="F2002" t="str">
            <v>台</v>
          </cell>
          <cell r="H2002">
            <v>8500</v>
          </cell>
          <cell r="J2002">
            <v>8500</v>
          </cell>
          <cell r="L2002">
            <v>8500</v>
          </cell>
          <cell r="N2002">
            <v>8500</v>
          </cell>
          <cell r="P2002">
            <v>8500</v>
          </cell>
          <cell r="R2002">
            <v>8500</v>
          </cell>
          <cell r="T2002">
            <v>8500</v>
          </cell>
          <cell r="V2002">
            <v>8500</v>
          </cell>
          <cell r="X2002">
            <v>8500</v>
          </cell>
          <cell r="Z2002">
            <v>8500</v>
          </cell>
          <cell r="AD2002">
            <v>0.20899999999999999</v>
          </cell>
          <cell r="AG2002">
            <v>4950</v>
          </cell>
          <cell r="AH2002">
            <v>48</v>
          </cell>
          <cell r="AI2002">
            <v>0.97899999999999998</v>
          </cell>
          <cell r="AJ2002">
            <v>1</v>
          </cell>
          <cell r="AK2002">
            <v>49.02</v>
          </cell>
        </row>
        <row r="2003">
          <cell r="E2003" t="str">
            <v>B6-321PH</v>
          </cell>
          <cell r="F2003" t="str">
            <v>台</v>
          </cell>
          <cell r="H2003">
            <v>9620</v>
          </cell>
          <cell r="J2003">
            <v>9620</v>
          </cell>
          <cell r="L2003">
            <v>9620</v>
          </cell>
          <cell r="N2003">
            <v>9620</v>
          </cell>
          <cell r="P2003">
            <v>9620</v>
          </cell>
          <cell r="R2003">
            <v>9620</v>
          </cell>
          <cell r="T2003">
            <v>9620</v>
          </cell>
          <cell r="V2003">
            <v>9620</v>
          </cell>
          <cell r="X2003">
            <v>9620</v>
          </cell>
          <cell r="Z2003">
            <v>9620</v>
          </cell>
          <cell r="AD2003">
            <v>0.20899999999999999</v>
          </cell>
          <cell r="AG2003">
            <v>4950</v>
          </cell>
          <cell r="AH2003">
            <v>48</v>
          </cell>
          <cell r="AI2003">
            <v>0.97899999999999998</v>
          </cell>
          <cell r="AJ2003">
            <v>1</v>
          </cell>
          <cell r="AK2003">
            <v>49.02</v>
          </cell>
        </row>
        <row r="2004">
          <cell r="E2004" t="str">
            <v>B6-321PK</v>
          </cell>
          <cell r="F2004" t="str">
            <v>台</v>
          </cell>
          <cell r="H2004">
            <v>10600</v>
          </cell>
          <cell r="J2004">
            <v>10600</v>
          </cell>
          <cell r="L2004">
            <v>10600</v>
          </cell>
          <cell r="N2004">
            <v>10600</v>
          </cell>
          <cell r="P2004">
            <v>10600</v>
          </cell>
          <cell r="R2004">
            <v>10600</v>
          </cell>
          <cell r="T2004">
            <v>10600</v>
          </cell>
          <cell r="V2004">
            <v>10600</v>
          </cell>
          <cell r="X2004">
            <v>10600</v>
          </cell>
          <cell r="Z2004">
            <v>10600</v>
          </cell>
          <cell r="AD2004">
            <v>0.20899999999999999</v>
          </cell>
          <cell r="AG2004">
            <v>4950</v>
          </cell>
          <cell r="AH2004">
            <v>48</v>
          </cell>
          <cell r="AI2004">
            <v>0.97899999999999998</v>
          </cell>
          <cell r="AJ2004">
            <v>1</v>
          </cell>
          <cell r="AK2004">
            <v>49.02</v>
          </cell>
        </row>
        <row r="2005">
          <cell r="E2005" t="str">
            <v>■センサ付Ｈｆ開放埋込形</v>
          </cell>
        </row>
        <row r="2006">
          <cell r="E2006" t="str">
            <v>A26D-322PH</v>
          </cell>
          <cell r="F2006" t="str">
            <v>台</v>
          </cell>
          <cell r="H2006">
            <v>12700</v>
          </cell>
          <cell r="J2006">
            <v>12700</v>
          </cell>
          <cell r="L2006">
            <v>12700</v>
          </cell>
          <cell r="N2006">
            <v>12700</v>
          </cell>
          <cell r="P2006">
            <v>12700</v>
          </cell>
          <cell r="R2006">
            <v>12700</v>
          </cell>
          <cell r="T2006">
            <v>12700</v>
          </cell>
          <cell r="V2006">
            <v>12700</v>
          </cell>
          <cell r="X2006">
            <v>12700</v>
          </cell>
          <cell r="Z2006">
            <v>12700</v>
          </cell>
          <cell r="AD2006">
            <v>0.39100000000000001</v>
          </cell>
          <cell r="AG2006">
            <v>9900</v>
          </cell>
          <cell r="AH2006">
            <v>96</v>
          </cell>
          <cell r="AI2006">
            <v>0.98899999999999999</v>
          </cell>
          <cell r="AJ2006">
            <v>1</v>
          </cell>
          <cell r="AK2006">
            <v>97.06</v>
          </cell>
        </row>
        <row r="2007">
          <cell r="E2007" t="str">
            <v>■センサ付Ｈｆ反射笠埋込形</v>
          </cell>
        </row>
        <row r="2008">
          <cell r="E2008" t="str">
            <v>A2D-321PH</v>
          </cell>
          <cell r="F2008" t="str">
            <v>台</v>
          </cell>
          <cell r="H2008">
            <v>9350</v>
          </cell>
          <cell r="J2008">
            <v>9350</v>
          </cell>
          <cell r="L2008">
            <v>9350</v>
          </cell>
          <cell r="N2008">
            <v>9350</v>
          </cell>
          <cell r="P2008">
            <v>9350</v>
          </cell>
          <cell r="R2008">
            <v>9350</v>
          </cell>
          <cell r="T2008">
            <v>9350</v>
          </cell>
          <cell r="V2008">
            <v>9350</v>
          </cell>
          <cell r="X2008">
            <v>9350</v>
          </cell>
          <cell r="Z2008">
            <v>9350</v>
          </cell>
          <cell r="AD2008">
            <v>0.39100000000000001</v>
          </cell>
          <cell r="AG2008">
            <v>9900</v>
          </cell>
          <cell r="AH2008">
            <v>96</v>
          </cell>
          <cell r="AI2008">
            <v>0.98899999999999999</v>
          </cell>
          <cell r="AJ2008">
            <v>1</v>
          </cell>
          <cell r="AK2008">
            <v>97.06</v>
          </cell>
        </row>
        <row r="2009">
          <cell r="E2009" t="str">
            <v>A2D-322PH</v>
          </cell>
          <cell r="F2009" t="str">
            <v>台</v>
          </cell>
          <cell r="H2009">
            <v>11400</v>
          </cell>
          <cell r="J2009">
            <v>11400</v>
          </cell>
          <cell r="L2009">
            <v>11400</v>
          </cell>
          <cell r="N2009">
            <v>11400</v>
          </cell>
          <cell r="P2009">
            <v>11400</v>
          </cell>
          <cell r="R2009">
            <v>11400</v>
          </cell>
          <cell r="T2009">
            <v>11400</v>
          </cell>
          <cell r="V2009">
            <v>11400</v>
          </cell>
          <cell r="X2009">
            <v>11400</v>
          </cell>
          <cell r="Z2009">
            <v>11400</v>
          </cell>
          <cell r="AD2009">
            <v>0.39100000000000001</v>
          </cell>
          <cell r="AG2009">
            <v>9900</v>
          </cell>
          <cell r="AH2009">
            <v>96</v>
          </cell>
          <cell r="AI2009">
            <v>0.98899999999999999</v>
          </cell>
          <cell r="AJ2009">
            <v>1</v>
          </cell>
          <cell r="AK2009">
            <v>97.06</v>
          </cell>
        </row>
        <row r="2010">
          <cell r="E2010" t="str">
            <v>■センサ付Ｈｆ開放直付形</v>
          </cell>
        </row>
        <row r="2011">
          <cell r="E2011" t="str">
            <v>As6D-322PH</v>
          </cell>
          <cell r="F2011" t="str">
            <v>台</v>
          </cell>
          <cell r="H2011">
            <v>12900</v>
          </cell>
          <cell r="J2011">
            <v>12900</v>
          </cell>
          <cell r="L2011">
            <v>12900</v>
          </cell>
          <cell r="N2011">
            <v>12900</v>
          </cell>
          <cell r="P2011">
            <v>12900</v>
          </cell>
          <cell r="R2011">
            <v>12900</v>
          </cell>
          <cell r="T2011">
            <v>12900</v>
          </cell>
          <cell r="V2011">
            <v>12900</v>
          </cell>
          <cell r="X2011">
            <v>12900</v>
          </cell>
          <cell r="Z2011">
            <v>12900</v>
          </cell>
          <cell r="AD2011">
            <v>0.26100000000000001</v>
          </cell>
          <cell r="AG2011">
            <v>9900</v>
          </cell>
          <cell r="AH2011">
            <v>96</v>
          </cell>
          <cell r="AI2011">
            <v>0.98899999999999999</v>
          </cell>
          <cell r="AJ2011">
            <v>1</v>
          </cell>
          <cell r="AK2011">
            <v>97.06</v>
          </cell>
        </row>
        <row r="2012">
          <cell r="E2012" t="str">
            <v>■センサ付Ｈｆ開放直付形</v>
          </cell>
        </row>
        <row r="2013">
          <cell r="E2013" t="str">
            <v>V9D-321PH</v>
          </cell>
          <cell r="F2013" t="str">
            <v>台</v>
          </cell>
          <cell r="H2013">
            <v>9380</v>
          </cell>
          <cell r="J2013">
            <v>9380</v>
          </cell>
          <cell r="L2013">
            <v>9380</v>
          </cell>
          <cell r="N2013">
            <v>9380</v>
          </cell>
          <cell r="P2013">
            <v>9380</v>
          </cell>
          <cell r="R2013">
            <v>9380</v>
          </cell>
          <cell r="T2013">
            <v>9380</v>
          </cell>
          <cell r="V2013">
            <v>9380</v>
          </cell>
          <cell r="X2013">
            <v>9380</v>
          </cell>
          <cell r="Z2013">
            <v>9380</v>
          </cell>
          <cell r="AD2013">
            <v>0.20899999999999999</v>
          </cell>
          <cell r="AG2013">
            <v>4950</v>
          </cell>
          <cell r="AH2013">
            <v>48</v>
          </cell>
          <cell r="AI2013">
            <v>0.97899999999999998</v>
          </cell>
          <cell r="AJ2013">
            <v>1</v>
          </cell>
          <cell r="AK2013">
            <v>49.02</v>
          </cell>
        </row>
        <row r="2014">
          <cell r="E2014" t="str">
            <v>V9D-322PH</v>
          </cell>
          <cell r="F2014" t="str">
            <v>台</v>
          </cell>
          <cell r="H2014">
            <v>10500</v>
          </cell>
          <cell r="J2014">
            <v>10500</v>
          </cell>
          <cell r="L2014">
            <v>10500</v>
          </cell>
          <cell r="N2014">
            <v>10500</v>
          </cell>
          <cell r="P2014">
            <v>10500</v>
          </cell>
          <cell r="R2014">
            <v>10500</v>
          </cell>
          <cell r="T2014">
            <v>10500</v>
          </cell>
          <cell r="V2014">
            <v>10500</v>
          </cell>
          <cell r="X2014">
            <v>10500</v>
          </cell>
          <cell r="Z2014">
            <v>10500</v>
          </cell>
          <cell r="AD2014">
            <v>0.20899999999999999</v>
          </cell>
          <cell r="AG2014">
            <v>9900</v>
          </cell>
          <cell r="AH2014">
            <v>96</v>
          </cell>
          <cell r="AI2014">
            <v>0.98899999999999999</v>
          </cell>
          <cell r="AJ2014">
            <v>1</v>
          </cell>
          <cell r="AK2014">
            <v>97.06</v>
          </cell>
        </row>
        <row r="2015">
          <cell r="E2015" t="str">
            <v>■センサ付Ｈｆダウンライト</v>
          </cell>
        </row>
        <row r="2016">
          <cell r="E2016" t="str">
            <v>d2D-321PX</v>
          </cell>
          <cell r="F2016" t="str">
            <v>台</v>
          </cell>
          <cell r="H2016">
            <v>10900</v>
          </cell>
          <cell r="J2016">
            <v>10900</v>
          </cell>
          <cell r="L2016">
            <v>10900</v>
          </cell>
          <cell r="N2016">
            <v>10900</v>
          </cell>
          <cell r="P2016">
            <v>10900</v>
          </cell>
          <cell r="R2016">
            <v>10900</v>
          </cell>
          <cell r="T2016">
            <v>10900</v>
          </cell>
          <cell r="V2016">
            <v>10900</v>
          </cell>
          <cell r="X2016">
            <v>10900</v>
          </cell>
          <cell r="Z2016">
            <v>10900</v>
          </cell>
          <cell r="AD2016">
            <v>0.20899999999999999</v>
          </cell>
          <cell r="AG2016">
            <v>1800</v>
          </cell>
          <cell r="AH2016">
            <v>24</v>
          </cell>
          <cell r="AI2016">
            <v>0.98</v>
          </cell>
          <cell r="AJ2016">
            <v>1</v>
          </cell>
          <cell r="AK2016">
            <v>24.48</v>
          </cell>
        </row>
        <row r="2017">
          <cell r="E2017" t="str">
            <v>d2D-322PX</v>
          </cell>
          <cell r="F2017" t="str">
            <v>台</v>
          </cell>
          <cell r="H2017">
            <v>12100</v>
          </cell>
          <cell r="J2017">
            <v>12100</v>
          </cell>
          <cell r="L2017">
            <v>12100</v>
          </cell>
          <cell r="N2017">
            <v>12100</v>
          </cell>
          <cell r="P2017">
            <v>12100</v>
          </cell>
          <cell r="R2017">
            <v>12100</v>
          </cell>
          <cell r="T2017">
            <v>12100</v>
          </cell>
          <cell r="V2017">
            <v>12100</v>
          </cell>
          <cell r="X2017">
            <v>12100</v>
          </cell>
          <cell r="Z2017">
            <v>12100</v>
          </cell>
          <cell r="AD2017">
            <v>0.20899999999999999</v>
          </cell>
          <cell r="AG2017">
            <v>2400</v>
          </cell>
          <cell r="AH2017">
            <v>32</v>
          </cell>
          <cell r="AI2017">
            <v>0.98</v>
          </cell>
          <cell r="AJ2017">
            <v>1</v>
          </cell>
          <cell r="AK2017">
            <v>32.65</v>
          </cell>
        </row>
        <row r="2018">
          <cell r="E2018" t="str">
            <v>■センサ付Ｈｆ開放直付形</v>
          </cell>
        </row>
        <row r="2019">
          <cell r="E2019" t="str">
            <v>V6D-322PX</v>
          </cell>
          <cell r="F2019" t="str">
            <v>台</v>
          </cell>
          <cell r="H2019">
            <v>14100</v>
          </cell>
          <cell r="J2019">
            <v>14100</v>
          </cell>
          <cell r="L2019">
            <v>14100</v>
          </cell>
          <cell r="N2019">
            <v>14100</v>
          </cell>
          <cell r="P2019">
            <v>14100</v>
          </cell>
          <cell r="R2019">
            <v>14100</v>
          </cell>
          <cell r="T2019">
            <v>14100</v>
          </cell>
          <cell r="V2019">
            <v>14100</v>
          </cell>
          <cell r="X2019">
            <v>14100</v>
          </cell>
          <cell r="Z2019">
            <v>14100</v>
          </cell>
          <cell r="AD2019">
            <v>0.20899999999999999</v>
          </cell>
          <cell r="AG2019">
            <v>3200</v>
          </cell>
          <cell r="AH2019">
            <v>42</v>
          </cell>
          <cell r="AI2019">
            <v>0.98</v>
          </cell>
          <cell r="AJ2019">
            <v>1</v>
          </cell>
          <cell r="AK2019">
            <v>42.85</v>
          </cell>
        </row>
        <row r="2020">
          <cell r="E2020" t="str">
            <v>■センサ付Ｈｆ反射笠埋込形</v>
          </cell>
        </row>
        <row r="2021">
          <cell r="E2021" t="str">
            <v>R2D-321PX</v>
          </cell>
          <cell r="F2021" t="str">
            <v>台</v>
          </cell>
          <cell r="H2021">
            <v>10900</v>
          </cell>
          <cell r="J2021">
            <v>10900</v>
          </cell>
          <cell r="L2021">
            <v>10900</v>
          </cell>
          <cell r="N2021">
            <v>10900</v>
          </cell>
          <cell r="P2021">
            <v>10900</v>
          </cell>
          <cell r="R2021">
            <v>10900</v>
          </cell>
          <cell r="T2021">
            <v>10900</v>
          </cell>
          <cell r="V2021">
            <v>10900</v>
          </cell>
          <cell r="X2021">
            <v>10900</v>
          </cell>
          <cell r="Z2021">
            <v>10900</v>
          </cell>
          <cell r="AD2021">
            <v>0.20899999999999999</v>
          </cell>
          <cell r="AG2021">
            <v>4950</v>
          </cell>
          <cell r="AH2021">
            <v>48</v>
          </cell>
          <cell r="AI2021">
            <v>0.97899999999999998</v>
          </cell>
          <cell r="AJ2021">
            <v>1</v>
          </cell>
          <cell r="AK2021">
            <v>49.02</v>
          </cell>
        </row>
        <row r="2022">
          <cell r="E2022" t="str">
            <v>R2D-322PX</v>
          </cell>
          <cell r="F2022" t="str">
            <v>台</v>
          </cell>
          <cell r="H2022">
            <v>12100</v>
          </cell>
          <cell r="J2022">
            <v>12100</v>
          </cell>
          <cell r="L2022">
            <v>12100</v>
          </cell>
          <cell r="N2022">
            <v>12100</v>
          </cell>
          <cell r="P2022">
            <v>12100</v>
          </cell>
          <cell r="R2022">
            <v>12100</v>
          </cell>
          <cell r="T2022">
            <v>12100</v>
          </cell>
          <cell r="V2022">
            <v>12100</v>
          </cell>
          <cell r="X2022">
            <v>12100</v>
          </cell>
          <cell r="Z2022">
            <v>12100</v>
          </cell>
          <cell r="AD2022">
            <v>0.20899999999999999</v>
          </cell>
          <cell r="AG2022">
            <v>9900</v>
          </cell>
          <cell r="AH2022">
            <v>96</v>
          </cell>
          <cell r="AI2022">
            <v>0.98899999999999999</v>
          </cell>
          <cell r="AJ2022">
            <v>1</v>
          </cell>
          <cell r="AK2022">
            <v>97.06</v>
          </cell>
        </row>
        <row r="2023">
          <cell r="E2023" t="str">
            <v>■センサ付Ｈｆ開放直付形</v>
          </cell>
        </row>
        <row r="2024">
          <cell r="E2024" t="str">
            <v>As6D-322PX</v>
          </cell>
          <cell r="F2024" t="str">
            <v>台</v>
          </cell>
          <cell r="H2024">
            <v>14100</v>
          </cell>
          <cell r="J2024">
            <v>14100</v>
          </cell>
          <cell r="L2024">
            <v>14100</v>
          </cell>
          <cell r="N2024">
            <v>14100</v>
          </cell>
          <cell r="P2024">
            <v>14100</v>
          </cell>
          <cell r="R2024">
            <v>14100</v>
          </cell>
          <cell r="T2024">
            <v>14100</v>
          </cell>
          <cell r="V2024">
            <v>14100</v>
          </cell>
          <cell r="X2024">
            <v>14100</v>
          </cell>
          <cell r="Z2024">
            <v>14100</v>
          </cell>
          <cell r="AD2024">
            <v>0.26100000000000001</v>
          </cell>
          <cell r="AG2024">
            <v>9900</v>
          </cell>
          <cell r="AH2024">
            <v>96</v>
          </cell>
          <cell r="AI2024">
            <v>0.98899999999999999</v>
          </cell>
          <cell r="AJ2024">
            <v>1</v>
          </cell>
          <cell r="AK2024">
            <v>97.06</v>
          </cell>
        </row>
        <row r="2025">
          <cell r="E2025" t="str">
            <v>■センサ付Ｈｆ逆富士</v>
          </cell>
        </row>
        <row r="2026">
          <cell r="E2026" t="str">
            <v>V29D-321PH</v>
          </cell>
          <cell r="F2026" t="str">
            <v>台</v>
          </cell>
          <cell r="H2026">
            <v>11100</v>
          </cell>
          <cell r="J2026">
            <v>11100</v>
          </cell>
          <cell r="L2026">
            <v>11100</v>
          </cell>
          <cell r="N2026">
            <v>11100</v>
          </cell>
          <cell r="P2026">
            <v>11100</v>
          </cell>
          <cell r="R2026">
            <v>11100</v>
          </cell>
          <cell r="T2026">
            <v>11100</v>
          </cell>
          <cell r="V2026">
            <v>11100</v>
          </cell>
          <cell r="X2026">
            <v>11100</v>
          </cell>
          <cell r="Z2026">
            <v>11100</v>
          </cell>
          <cell r="AD2026">
            <v>0.26100000000000001</v>
          </cell>
          <cell r="AG2026">
            <v>4950</v>
          </cell>
          <cell r="AH2026">
            <v>48</v>
          </cell>
          <cell r="AI2026">
            <v>0.97899999999999998</v>
          </cell>
          <cell r="AJ2026">
            <v>1</v>
          </cell>
          <cell r="AK2026">
            <v>49.02</v>
          </cell>
        </row>
        <row r="2027">
          <cell r="E2027" t="str">
            <v>V29D-322PH</v>
          </cell>
          <cell r="F2027" t="str">
            <v>台</v>
          </cell>
          <cell r="H2027">
            <v>11700</v>
          </cell>
          <cell r="J2027">
            <v>11700</v>
          </cell>
          <cell r="L2027">
            <v>11700</v>
          </cell>
          <cell r="N2027">
            <v>11700</v>
          </cell>
          <cell r="P2027">
            <v>11700</v>
          </cell>
          <cell r="R2027">
            <v>11700</v>
          </cell>
          <cell r="T2027">
            <v>11700</v>
          </cell>
          <cell r="V2027">
            <v>11700</v>
          </cell>
          <cell r="X2027">
            <v>11700</v>
          </cell>
          <cell r="Z2027">
            <v>11700</v>
          </cell>
          <cell r="AD2027">
            <v>0.26100000000000001</v>
          </cell>
          <cell r="AG2027">
            <v>9900</v>
          </cell>
          <cell r="AH2027">
            <v>96</v>
          </cell>
          <cell r="AI2027">
            <v>0.98899999999999999</v>
          </cell>
          <cell r="AJ2027">
            <v>1</v>
          </cell>
          <cell r="AK2027">
            <v>97.06</v>
          </cell>
        </row>
        <row r="2028">
          <cell r="E2028" t="str">
            <v>■Ｈｆカバー埋込形</v>
          </cell>
        </row>
        <row r="2029">
          <cell r="E2029" t="str">
            <v>C5-321PN</v>
          </cell>
          <cell r="F2029" t="str">
            <v>台</v>
          </cell>
          <cell r="H2029">
            <v>12500</v>
          </cell>
          <cell r="J2029">
            <v>12500</v>
          </cell>
          <cell r="L2029">
            <v>12500</v>
          </cell>
          <cell r="N2029">
            <v>12500</v>
          </cell>
          <cell r="P2029">
            <v>12500</v>
          </cell>
          <cell r="R2029">
            <v>12500</v>
          </cell>
          <cell r="T2029">
            <v>12500</v>
          </cell>
          <cell r="V2029">
            <v>12500</v>
          </cell>
          <cell r="X2029">
            <v>12500</v>
          </cell>
          <cell r="Z2029">
            <v>12500</v>
          </cell>
          <cell r="AD2029">
            <v>0.2</v>
          </cell>
          <cell r="AG2029">
            <v>4950</v>
          </cell>
          <cell r="AH2029">
            <v>48</v>
          </cell>
          <cell r="AI2029">
            <v>0.97899999999999998</v>
          </cell>
          <cell r="AJ2029">
            <v>1</v>
          </cell>
          <cell r="AK2029">
            <v>49.02</v>
          </cell>
        </row>
        <row r="2030">
          <cell r="E2030" t="str">
            <v>C5-321PH</v>
          </cell>
          <cell r="F2030" t="str">
            <v>台</v>
          </cell>
          <cell r="H2030">
            <v>13700</v>
          </cell>
          <cell r="J2030">
            <v>13700</v>
          </cell>
          <cell r="L2030">
            <v>13700</v>
          </cell>
          <cell r="N2030">
            <v>13700</v>
          </cell>
          <cell r="P2030">
            <v>13700</v>
          </cell>
          <cell r="R2030">
            <v>13700</v>
          </cell>
          <cell r="T2030">
            <v>13700</v>
          </cell>
          <cell r="V2030">
            <v>13700</v>
          </cell>
          <cell r="X2030">
            <v>13700</v>
          </cell>
          <cell r="Z2030">
            <v>13700</v>
          </cell>
          <cell r="AD2030">
            <v>0.2</v>
          </cell>
          <cell r="AG2030">
            <v>4950</v>
          </cell>
          <cell r="AH2030">
            <v>48</v>
          </cell>
          <cell r="AI2030">
            <v>0.97899999999999998</v>
          </cell>
          <cell r="AJ2030">
            <v>1</v>
          </cell>
          <cell r="AK2030">
            <v>49.02</v>
          </cell>
        </row>
        <row r="2031">
          <cell r="E2031" t="str">
            <v>C9-323PR</v>
          </cell>
          <cell r="F2031" t="str">
            <v>台</v>
          </cell>
          <cell r="H2031">
            <v>15000</v>
          </cell>
          <cell r="J2031">
            <v>15000</v>
          </cell>
          <cell r="L2031">
            <v>15000</v>
          </cell>
          <cell r="N2031">
            <v>15000</v>
          </cell>
          <cell r="P2031">
            <v>15000</v>
          </cell>
          <cell r="R2031">
            <v>15000</v>
          </cell>
          <cell r="T2031">
            <v>15000</v>
          </cell>
          <cell r="V2031">
            <v>15000</v>
          </cell>
          <cell r="X2031">
            <v>15000</v>
          </cell>
          <cell r="Z2031">
            <v>15000</v>
          </cell>
          <cell r="AD2031">
            <v>0.313</v>
          </cell>
          <cell r="AG2031">
            <v>8700</v>
          </cell>
          <cell r="AH2031">
            <v>144</v>
          </cell>
          <cell r="AI2031">
            <v>0.98</v>
          </cell>
          <cell r="AJ2031">
            <v>1</v>
          </cell>
          <cell r="AK2031">
            <v>146.93</v>
          </cell>
        </row>
        <row r="2032">
          <cell r="E2032" t="str">
            <v>C9-454PN</v>
          </cell>
          <cell r="F2032" t="str">
            <v>台</v>
          </cell>
          <cell r="H2032">
            <v>25100</v>
          </cell>
          <cell r="J2032">
            <v>25100</v>
          </cell>
          <cell r="L2032">
            <v>25100</v>
          </cell>
          <cell r="N2032">
            <v>25100</v>
          </cell>
          <cell r="P2032">
            <v>25100</v>
          </cell>
          <cell r="R2032">
            <v>25100</v>
          </cell>
          <cell r="T2032">
            <v>25100</v>
          </cell>
          <cell r="V2032">
            <v>25100</v>
          </cell>
          <cell r="X2032">
            <v>25100</v>
          </cell>
          <cell r="Z2032">
            <v>25100</v>
          </cell>
          <cell r="AD2032">
            <v>0.46100000000000002</v>
          </cell>
          <cell r="AG2032">
            <v>17400</v>
          </cell>
          <cell r="AH2032">
            <v>192</v>
          </cell>
          <cell r="AI2032">
            <v>0.97</v>
          </cell>
          <cell r="AJ2032">
            <v>1</v>
          </cell>
          <cell r="AK2032">
            <v>197.93</v>
          </cell>
        </row>
        <row r="2033">
          <cell r="E2033" t="str">
            <v>C9-454PW</v>
          </cell>
          <cell r="F2033" t="str">
            <v>台</v>
          </cell>
          <cell r="H2033">
            <v>27800</v>
          </cell>
          <cell r="J2033">
            <v>27800</v>
          </cell>
          <cell r="L2033">
            <v>27800</v>
          </cell>
          <cell r="N2033">
            <v>27800</v>
          </cell>
          <cell r="P2033">
            <v>27800</v>
          </cell>
          <cell r="R2033">
            <v>27800</v>
          </cell>
          <cell r="T2033">
            <v>27800</v>
          </cell>
          <cell r="V2033">
            <v>27800</v>
          </cell>
          <cell r="X2033">
            <v>27800</v>
          </cell>
          <cell r="Z2033">
            <v>27800</v>
          </cell>
          <cell r="AD2033">
            <v>0.46100000000000002</v>
          </cell>
          <cell r="AG2033">
            <v>17400</v>
          </cell>
          <cell r="AH2033">
            <v>192</v>
          </cell>
          <cell r="AI2033">
            <v>0.97</v>
          </cell>
          <cell r="AJ2033">
            <v>1</v>
          </cell>
          <cell r="AK2033">
            <v>197.93</v>
          </cell>
        </row>
        <row r="2034">
          <cell r="E2034" t="str">
            <v>■Ｈｆルーバ埋込形</v>
          </cell>
        </row>
        <row r="2035">
          <cell r="E2035" t="str">
            <v>D9-321PN</v>
          </cell>
          <cell r="F2035" t="str">
            <v>台</v>
          </cell>
          <cell r="H2035">
            <v>8090</v>
          </cell>
          <cell r="J2035">
            <v>8090</v>
          </cell>
          <cell r="L2035">
            <v>8090</v>
          </cell>
          <cell r="N2035">
            <v>8090</v>
          </cell>
          <cell r="P2035">
            <v>8090</v>
          </cell>
          <cell r="R2035">
            <v>8090</v>
          </cell>
          <cell r="T2035">
            <v>8090</v>
          </cell>
          <cell r="V2035">
            <v>8090</v>
          </cell>
          <cell r="X2035">
            <v>8090</v>
          </cell>
          <cell r="Z2035">
            <v>8090</v>
          </cell>
          <cell r="AD2035">
            <v>0.2</v>
          </cell>
          <cell r="AG2035">
            <v>4950</v>
          </cell>
          <cell r="AH2035">
            <v>48</v>
          </cell>
          <cell r="AI2035">
            <v>0.97899999999999998</v>
          </cell>
          <cell r="AJ2035">
            <v>1</v>
          </cell>
          <cell r="AK2035">
            <v>49.02</v>
          </cell>
        </row>
        <row r="2036">
          <cell r="E2036" t="str">
            <v>D9-321PH</v>
          </cell>
          <cell r="F2036" t="str">
            <v>台</v>
          </cell>
          <cell r="H2036">
            <v>10100</v>
          </cell>
          <cell r="J2036">
            <v>10100</v>
          </cell>
          <cell r="L2036">
            <v>10100</v>
          </cell>
          <cell r="N2036">
            <v>10100</v>
          </cell>
          <cell r="P2036">
            <v>10100</v>
          </cell>
          <cell r="R2036">
            <v>10100</v>
          </cell>
          <cell r="T2036">
            <v>10100</v>
          </cell>
          <cell r="V2036">
            <v>10100</v>
          </cell>
          <cell r="X2036">
            <v>10100</v>
          </cell>
          <cell r="Z2036">
            <v>10100</v>
          </cell>
          <cell r="AD2036">
            <v>0.2</v>
          </cell>
          <cell r="AG2036">
            <v>4950</v>
          </cell>
          <cell r="AH2036">
            <v>48</v>
          </cell>
          <cell r="AI2036">
            <v>0.97899999999999998</v>
          </cell>
          <cell r="AJ2036">
            <v>1</v>
          </cell>
          <cell r="AK2036">
            <v>49.02</v>
          </cell>
        </row>
        <row r="2037">
          <cell r="E2037" t="str">
            <v>D9-321PX</v>
          </cell>
          <cell r="F2037" t="str">
            <v>台</v>
          </cell>
          <cell r="H2037">
            <v>11300</v>
          </cell>
          <cell r="J2037">
            <v>11300</v>
          </cell>
          <cell r="L2037">
            <v>11300</v>
          </cell>
          <cell r="N2037">
            <v>11300</v>
          </cell>
          <cell r="P2037">
            <v>11300</v>
          </cell>
          <cell r="R2037">
            <v>11300</v>
          </cell>
          <cell r="T2037">
            <v>11300</v>
          </cell>
          <cell r="V2037">
            <v>11300</v>
          </cell>
          <cell r="X2037">
            <v>11300</v>
          </cell>
          <cell r="Z2037">
            <v>11300</v>
          </cell>
          <cell r="AD2037">
            <v>0.2</v>
          </cell>
          <cell r="AG2037">
            <v>4950</v>
          </cell>
          <cell r="AH2037">
            <v>48</v>
          </cell>
          <cell r="AI2037">
            <v>0.97899999999999998</v>
          </cell>
          <cell r="AJ2037">
            <v>1</v>
          </cell>
          <cell r="AK2037">
            <v>49.02</v>
          </cell>
        </row>
        <row r="2038">
          <cell r="E2038" t="str">
            <v>D9-321PK</v>
          </cell>
          <cell r="F2038" t="str">
            <v>台</v>
          </cell>
          <cell r="H2038">
            <v>11300</v>
          </cell>
          <cell r="J2038">
            <v>11300</v>
          </cell>
          <cell r="L2038">
            <v>11300</v>
          </cell>
          <cell r="N2038">
            <v>11300</v>
          </cell>
          <cell r="P2038">
            <v>11300</v>
          </cell>
          <cell r="R2038">
            <v>11300</v>
          </cell>
          <cell r="T2038">
            <v>11300</v>
          </cell>
          <cell r="V2038">
            <v>11300</v>
          </cell>
          <cell r="X2038">
            <v>11300</v>
          </cell>
          <cell r="Z2038">
            <v>11300</v>
          </cell>
          <cell r="AD2038">
            <v>0.2</v>
          </cell>
          <cell r="AG2038">
            <v>4950</v>
          </cell>
          <cell r="AH2038">
            <v>48</v>
          </cell>
          <cell r="AI2038">
            <v>0.97899999999999998</v>
          </cell>
          <cell r="AJ2038">
            <v>1</v>
          </cell>
          <cell r="AK2038">
            <v>49.02</v>
          </cell>
        </row>
        <row r="2039">
          <cell r="E2039" t="str">
            <v>D10-322PN</v>
          </cell>
          <cell r="F2039" t="str">
            <v>台</v>
          </cell>
          <cell r="H2039">
            <v>10000</v>
          </cell>
          <cell r="J2039">
            <v>10000</v>
          </cell>
          <cell r="L2039">
            <v>10000</v>
          </cell>
          <cell r="N2039">
            <v>10000</v>
          </cell>
          <cell r="P2039">
            <v>10000</v>
          </cell>
          <cell r="R2039">
            <v>10000</v>
          </cell>
          <cell r="T2039">
            <v>10000</v>
          </cell>
          <cell r="V2039">
            <v>10000</v>
          </cell>
          <cell r="X2039">
            <v>10000</v>
          </cell>
          <cell r="Z2039">
            <v>10000</v>
          </cell>
          <cell r="AD2039">
            <v>0.252</v>
          </cell>
          <cell r="AG2039">
            <v>9900</v>
          </cell>
          <cell r="AH2039">
            <v>96</v>
          </cell>
          <cell r="AI2039">
            <v>0.98899999999999999</v>
          </cell>
          <cell r="AJ2039">
            <v>1</v>
          </cell>
          <cell r="AK2039">
            <v>97.06</v>
          </cell>
        </row>
        <row r="2040">
          <cell r="E2040" t="str">
            <v>D10-322PH</v>
          </cell>
          <cell r="F2040" t="str">
            <v>台</v>
          </cell>
          <cell r="H2040">
            <v>10700</v>
          </cell>
          <cell r="J2040">
            <v>10700</v>
          </cell>
          <cell r="L2040">
            <v>10700</v>
          </cell>
          <cell r="N2040">
            <v>10700</v>
          </cell>
          <cell r="P2040">
            <v>10700</v>
          </cell>
          <cell r="R2040">
            <v>10700</v>
          </cell>
          <cell r="T2040">
            <v>10700</v>
          </cell>
          <cell r="V2040">
            <v>10700</v>
          </cell>
          <cell r="X2040">
            <v>10700</v>
          </cell>
          <cell r="Z2040">
            <v>10700</v>
          </cell>
          <cell r="AD2040">
            <v>0.252</v>
          </cell>
          <cell r="AG2040">
            <v>9900</v>
          </cell>
          <cell r="AH2040">
            <v>96</v>
          </cell>
          <cell r="AI2040">
            <v>0.98899999999999999</v>
          </cell>
          <cell r="AJ2040">
            <v>1</v>
          </cell>
          <cell r="AK2040">
            <v>97.06</v>
          </cell>
        </row>
        <row r="2041">
          <cell r="E2041" t="str">
            <v>D10-322PX</v>
          </cell>
          <cell r="F2041" t="str">
            <v>台</v>
          </cell>
          <cell r="H2041">
            <v>11700</v>
          </cell>
          <cell r="J2041">
            <v>11700</v>
          </cell>
          <cell r="L2041">
            <v>11700</v>
          </cell>
          <cell r="N2041">
            <v>11700</v>
          </cell>
          <cell r="P2041">
            <v>11700</v>
          </cell>
          <cell r="R2041">
            <v>11700</v>
          </cell>
          <cell r="T2041">
            <v>11700</v>
          </cell>
          <cell r="V2041">
            <v>11700</v>
          </cell>
          <cell r="X2041">
            <v>11700</v>
          </cell>
          <cell r="Z2041">
            <v>11700</v>
          </cell>
          <cell r="AD2041">
            <v>0.252</v>
          </cell>
          <cell r="AG2041">
            <v>9900</v>
          </cell>
          <cell r="AH2041">
            <v>96</v>
          </cell>
          <cell r="AI2041">
            <v>0.98899999999999999</v>
          </cell>
          <cell r="AJ2041">
            <v>1</v>
          </cell>
          <cell r="AK2041">
            <v>97.06</v>
          </cell>
        </row>
        <row r="2042">
          <cell r="E2042" t="str">
            <v>D10-322PK</v>
          </cell>
          <cell r="F2042" t="str">
            <v>台</v>
          </cell>
          <cell r="H2042">
            <v>11700</v>
          </cell>
          <cell r="J2042">
            <v>11700</v>
          </cell>
          <cell r="L2042">
            <v>11700</v>
          </cell>
          <cell r="N2042">
            <v>11700</v>
          </cell>
          <cell r="P2042">
            <v>11700</v>
          </cell>
          <cell r="R2042">
            <v>11700</v>
          </cell>
          <cell r="T2042">
            <v>11700</v>
          </cell>
          <cell r="V2042">
            <v>11700</v>
          </cell>
          <cell r="X2042">
            <v>11700</v>
          </cell>
          <cell r="Z2042">
            <v>11700</v>
          </cell>
          <cell r="AD2042">
            <v>0.252</v>
          </cell>
          <cell r="AG2042">
            <v>9900</v>
          </cell>
          <cell r="AH2042">
            <v>96</v>
          </cell>
          <cell r="AI2042">
            <v>0.98899999999999999</v>
          </cell>
          <cell r="AJ2042">
            <v>1</v>
          </cell>
          <cell r="AK2042">
            <v>97.06</v>
          </cell>
        </row>
        <row r="2043">
          <cell r="E2043" t="str">
            <v>D11-323PR</v>
          </cell>
          <cell r="F2043" t="str">
            <v>台</v>
          </cell>
          <cell r="H2043">
            <v>17000</v>
          </cell>
          <cell r="J2043">
            <v>17000</v>
          </cell>
          <cell r="L2043">
            <v>17000</v>
          </cell>
          <cell r="N2043">
            <v>17000</v>
          </cell>
          <cell r="P2043">
            <v>17000</v>
          </cell>
          <cell r="R2043">
            <v>17000</v>
          </cell>
          <cell r="T2043">
            <v>17000</v>
          </cell>
          <cell r="V2043">
            <v>17000</v>
          </cell>
          <cell r="X2043">
            <v>17000</v>
          </cell>
          <cell r="Z2043">
            <v>17000</v>
          </cell>
          <cell r="AD2043">
            <v>0.252</v>
          </cell>
          <cell r="AG2043">
            <v>8700</v>
          </cell>
          <cell r="AH2043">
            <v>144</v>
          </cell>
          <cell r="AI2043">
            <v>0.98</v>
          </cell>
          <cell r="AJ2043">
            <v>1</v>
          </cell>
          <cell r="AK2043">
            <v>146.93</v>
          </cell>
        </row>
        <row r="2044">
          <cell r="E2044" t="str">
            <v>D11-454PN</v>
          </cell>
          <cell r="F2044" t="str">
            <v>台</v>
          </cell>
          <cell r="H2044">
            <v>26700</v>
          </cell>
          <cell r="J2044">
            <v>26700</v>
          </cell>
          <cell r="L2044">
            <v>26700</v>
          </cell>
          <cell r="N2044">
            <v>26700</v>
          </cell>
          <cell r="P2044">
            <v>26700</v>
          </cell>
          <cell r="R2044">
            <v>26700</v>
          </cell>
          <cell r="T2044">
            <v>26700</v>
          </cell>
          <cell r="V2044">
            <v>26700</v>
          </cell>
          <cell r="X2044">
            <v>26700</v>
          </cell>
          <cell r="Z2044">
            <v>26700</v>
          </cell>
          <cell r="AD2044">
            <v>0.46100000000000002</v>
          </cell>
          <cell r="AG2044">
            <v>17400</v>
          </cell>
          <cell r="AH2044">
            <v>192</v>
          </cell>
          <cell r="AI2044">
            <v>0.97</v>
          </cell>
          <cell r="AJ2044">
            <v>1</v>
          </cell>
          <cell r="AK2044">
            <v>197.93</v>
          </cell>
        </row>
        <row r="2045">
          <cell r="E2045" t="str">
            <v>D11-323PR</v>
          </cell>
          <cell r="F2045" t="str">
            <v>台</v>
          </cell>
          <cell r="H2045">
            <v>17700</v>
          </cell>
          <cell r="J2045">
            <v>17700</v>
          </cell>
          <cell r="L2045">
            <v>17700</v>
          </cell>
          <cell r="N2045">
            <v>17700</v>
          </cell>
          <cell r="P2045">
            <v>17700</v>
          </cell>
          <cell r="R2045">
            <v>17700</v>
          </cell>
          <cell r="T2045">
            <v>17700</v>
          </cell>
          <cell r="V2045">
            <v>17700</v>
          </cell>
          <cell r="X2045">
            <v>17700</v>
          </cell>
          <cell r="Z2045">
            <v>17700</v>
          </cell>
          <cell r="AD2045">
            <v>0.313</v>
          </cell>
          <cell r="AG2045">
            <v>8700</v>
          </cell>
          <cell r="AH2045">
            <v>144</v>
          </cell>
          <cell r="AI2045">
            <v>0.98</v>
          </cell>
          <cell r="AJ2045">
            <v>1</v>
          </cell>
          <cell r="AK2045">
            <v>146.93</v>
          </cell>
        </row>
        <row r="2046">
          <cell r="E2046" t="str">
            <v>D11-454PN</v>
          </cell>
          <cell r="F2046" t="str">
            <v>台</v>
          </cell>
          <cell r="H2046">
            <v>27800</v>
          </cell>
          <cell r="J2046">
            <v>27800</v>
          </cell>
          <cell r="L2046">
            <v>27800</v>
          </cell>
          <cell r="N2046">
            <v>27800</v>
          </cell>
          <cell r="P2046">
            <v>27800</v>
          </cell>
          <cell r="R2046">
            <v>27800</v>
          </cell>
          <cell r="T2046">
            <v>27800</v>
          </cell>
          <cell r="V2046">
            <v>27800</v>
          </cell>
          <cell r="X2046">
            <v>27800</v>
          </cell>
          <cell r="Z2046">
            <v>27800</v>
          </cell>
          <cell r="AD2046">
            <v>0.46100000000000002</v>
          </cell>
          <cell r="AG2046">
            <v>17400</v>
          </cell>
          <cell r="AH2046">
            <v>192</v>
          </cell>
          <cell r="AI2046">
            <v>0.97</v>
          </cell>
          <cell r="AJ2046">
            <v>1</v>
          </cell>
          <cell r="AK2046">
            <v>197.93</v>
          </cell>
        </row>
        <row r="2047">
          <cell r="E2047" t="str">
            <v>D12-323PR</v>
          </cell>
          <cell r="F2047" t="str">
            <v>台</v>
          </cell>
          <cell r="H2047">
            <v>13200</v>
          </cell>
          <cell r="J2047">
            <v>13200</v>
          </cell>
          <cell r="L2047">
            <v>13200</v>
          </cell>
          <cell r="N2047">
            <v>13200</v>
          </cell>
          <cell r="P2047">
            <v>13200</v>
          </cell>
          <cell r="R2047">
            <v>13200</v>
          </cell>
          <cell r="T2047">
            <v>13200</v>
          </cell>
          <cell r="V2047">
            <v>13200</v>
          </cell>
          <cell r="X2047">
            <v>13200</v>
          </cell>
          <cell r="Z2047">
            <v>13200</v>
          </cell>
          <cell r="AD2047">
            <v>0.313</v>
          </cell>
          <cell r="AG2047">
            <v>8700</v>
          </cell>
          <cell r="AH2047">
            <v>144</v>
          </cell>
          <cell r="AI2047">
            <v>0.98</v>
          </cell>
          <cell r="AJ2047">
            <v>1</v>
          </cell>
          <cell r="AK2047">
            <v>146.93</v>
          </cell>
        </row>
        <row r="2048">
          <cell r="E2048" t="str">
            <v>D12-323PW</v>
          </cell>
          <cell r="F2048" t="str">
            <v>台</v>
          </cell>
          <cell r="H2048">
            <v>15300</v>
          </cell>
          <cell r="J2048">
            <v>15300</v>
          </cell>
          <cell r="L2048">
            <v>15300</v>
          </cell>
          <cell r="N2048">
            <v>15300</v>
          </cell>
          <cell r="P2048">
            <v>15300</v>
          </cell>
          <cell r="R2048">
            <v>15300</v>
          </cell>
          <cell r="T2048">
            <v>15300</v>
          </cell>
          <cell r="V2048">
            <v>15300</v>
          </cell>
          <cell r="X2048">
            <v>15300</v>
          </cell>
          <cell r="Z2048">
            <v>15300</v>
          </cell>
          <cell r="AD2048">
            <v>0.313</v>
          </cell>
          <cell r="AG2048">
            <v>8700</v>
          </cell>
          <cell r="AH2048">
            <v>144</v>
          </cell>
          <cell r="AI2048">
            <v>0.98</v>
          </cell>
          <cell r="AJ2048">
            <v>1</v>
          </cell>
          <cell r="AK2048">
            <v>146.93</v>
          </cell>
        </row>
        <row r="2049">
          <cell r="E2049" t="str">
            <v>D12-454PN</v>
          </cell>
          <cell r="F2049" t="str">
            <v>台</v>
          </cell>
          <cell r="H2049">
            <v>23000</v>
          </cell>
          <cell r="J2049">
            <v>23000</v>
          </cell>
          <cell r="L2049">
            <v>23000</v>
          </cell>
          <cell r="N2049">
            <v>23000</v>
          </cell>
          <cell r="P2049">
            <v>23000</v>
          </cell>
          <cell r="R2049">
            <v>23000</v>
          </cell>
          <cell r="T2049">
            <v>23000</v>
          </cell>
          <cell r="V2049">
            <v>23000</v>
          </cell>
          <cell r="X2049">
            <v>23000</v>
          </cell>
          <cell r="Z2049">
            <v>23000</v>
          </cell>
          <cell r="AD2049">
            <v>0.46100000000000002</v>
          </cell>
          <cell r="AG2049">
            <v>17400</v>
          </cell>
          <cell r="AH2049">
            <v>192</v>
          </cell>
          <cell r="AI2049">
            <v>0.97</v>
          </cell>
          <cell r="AJ2049">
            <v>1</v>
          </cell>
          <cell r="AK2049">
            <v>197.93</v>
          </cell>
        </row>
        <row r="2050">
          <cell r="E2050" t="str">
            <v>■Ｈｆ開放埋込形</v>
          </cell>
        </row>
        <row r="2051">
          <cell r="E2051" t="str">
            <v>A15-162PX</v>
          </cell>
          <cell r="F2051" t="str">
            <v>台</v>
          </cell>
          <cell r="H2051">
            <v>10900</v>
          </cell>
          <cell r="J2051">
            <v>10900</v>
          </cell>
          <cell r="L2051">
            <v>10900</v>
          </cell>
          <cell r="N2051">
            <v>10900</v>
          </cell>
          <cell r="P2051">
            <v>10900</v>
          </cell>
          <cell r="R2051">
            <v>10900</v>
          </cell>
          <cell r="T2051">
            <v>10900</v>
          </cell>
          <cell r="V2051">
            <v>10900</v>
          </cell>
          <cell r="X2051">
            <v>10900</v>
          </cell>
          <cell r="Z2051">
            <v>10900</v>
          </cell>
          <cell r="AD2051">
            <v>0.252</v>
          </cell>
          <cell r="AG2051">
            <v>4200</v>
          </cell>
          <cell r="AH2051">
            <v>50</v>
          </cell>
          <cell r="AI2051">
            <v>0.98</v>
          </cell>
          <cell r="AJ2051">
            <v>1</v>
          </cell>
          <cell r="AK2051">
            <v>51.02</v>
          </cell>
        </row>
        <row r="2052">
          <cell r="E2052" t="str">
            <v>A15-321PN</v>
          </cell>
          <cell r="F2052" t="str">
            <v>台</v>
          </cell>
          <cell r="H2052">
            <v>7240</v>
          </cell>
          <cell r="J2052">
            <v>7240</v>
          </cell>
          <cell r="L2052">
            <v>7240</v>
          </cell>
          <cell r="N2052">
            <v>7240</v>
          </cell>
          <cell r="P2052">
            <v>7240</v>
          </cell>
          <cell r="R2052">
            <v>7240</v>
          </cell>
          <cell r="T2052">
            <v>7240</v>
          </cell>
          <cell r="V2052">
            <v>7240</v>
          </cell>
          <cell r="X2052">
            <v>7240</v>
          </cell>
          <cell r="Z2052">
            <v>7240</v>
          </cell>
          <cell r="AD2052">
            <v>0.20899999999999999</v>
          </cell>
          <cell r="AG2052">
            <v>4950</v>
          </cell>
          <cell r="AH2052">
            <v>48</v>
          </cell>
          <cell r="AI2052">
            <v>0.97899999999999998</v>
          </cell>
          <cell r="AJ2052">
            <v>1</v>
          </cell>
          <cell r="AK2052">
            <v>49.02</v>
          </cell>
        </row>
        <row r="2053">
          <cell r="E2053" t="str">
            <v>A15-321PH</v>
          </cell>
          <cell r="F2053" t="str">
            <v>台</v>
          </cell>
          <cell r="H2053">
            <v>9280</v>
          </cell>
          <cell r="J2053">
            <v>9280</v>
          </cell>
          <cell r="L2053">
            <v>9280</v>
          </cell>
          <cell r="N2053">
            <v>9280</v>
          </cell>
          <cell r="P2053">
            <v>9280</v>
          </cell>
          <cell r="R2053">
            <v>9280</v>
          </cell>
          <cell r="T2053">
            <v>9280</v>
          </cell>
          <cell r="V2053">
            <v>9280</v>
          </cell>
          <cell r="X2053">
            <v>9280</v>
          </cell>
          <cell r="Z2053">
            <v>9280</v>
          </cell>
          <cell r="AD2053">
            <v>0.313</v>
          </cell>
          <cell r="AG2053">
            <v>4950</v>
          </cell>
          <cell r="AH2053">
            <v>48</v>
          </cell>
          <cell r="AI2053">
            <v>0.97899999999999998</v>
          </cell>
          <cell r="AJ2053">
            <v>1</v>
          </cell>
          <cell r="AK2053">
            <v>49.02</v>
          </cell>
        </row>
        <row r="2054">
          <cell r="E2054" t="str">
            <v>A15-321PX</v>
          </cell>
          <cell r="F2054" t="str">
            <v>台</v>
          </cell>
          <cell r="H2054">
            <v>10400</v>
          </cell>
          <cell r="J2054">
            <v>10400</v>
          </cell>
          <cell r="L2054">
            <v>10400</v>
          </cell>
          <cell r="N2054">
            <v>10400</v>
          </cell>
          <cell r="P2054">
            <v>10400</v>
          </cell>
          <cell r="R2054">
            <v>10400</v>
          </cell>
          <cell r="T2054">
            <v>10400</v>
          </cell>
          <cell r="V2054">
            <v>10400</v>
          </cell>
          <cell r="X2054">
            <v>10400</v>
          </cell>
          <cell r="Z2054">
            <v>10400</v>
          </cell>
          <cell r="AD2054">
            <v>0.313</v>
          </cell>
          <cell r="AG2054">
            <v>4950</v>
          </cell>
          <cell r="AH2054">
            <v>48</v>
          </cell>
          <cell r="AI2054">
            <v>0.97899999999999998</v>
          </cell>
          <cell r="AJ2054">
            <v>1</v>
          </cell>
          <cell r="AK2054">
            <v>49.02</v>
          </cell>
        </row>
        <row r="2055">
          <cell r="E2055" t="str">
            <v>A15-321PK</v>
          </cell>
          <cell r="F2055" t="str">
            <v>台</v>
          </cell>
          <cell r="H2055">
            <v>10400</v>
          </cell>
          <cell r="J2055">
            <v>10400</v>
          </cell>
          <cell r="L2055">
            <v>10400</v>
          </cell>
          <cell r="N2055">
            <v>10400</v>
          </cell>
          <cell r="P2055">
            <v>10400</v>
          </cell>
          <cell r="R2055">
            <v>10400</v>
          </cell>
          <cell r="T2055">
            <v>10400</v>
          </cell>
          <cell r="V2055">
            <v>10400</v>
          </cell>
          <cell r="X2055">
            <v>10400</v>
          </cell>
          <cell r="Z2055">
            <v>10400</v>
          </cell>
          <cell r="AD2055">
            <v>0.313</v>
          </cell>
          <cell r="AG2055">
            <v>4950</v>
          </cell>
          <cell r="AH2055">
            <v>48</v>
          </cell>
          <cell r="AI2055">
            <v>0.97899999999999998</v>
          </cell>
          <cell r="AJ2055">
            <v>1</v>
          </cell>
          <cell r="AK2055">
            <v>49.02</v>
          </cell>
        </row>
        <row r="2056">
          <cell r="E2056" t="str">
            <v>A15-322PN</v>
          </cell>
          <cell r="F2056" t="str">
            <v>台</v>
          </cell>
          <cell r="H2056">
            <v>8630</v>
          </cell>
          <cell r="J2056">
            <v>8630</v>
          </cell>
          <cell r="L2056">
            <v>8630</v>
          </cell>
          <cell r="N2056">
            <v>8630</v>
          </cell>
          <cell r="P2056">
            <v>8630</v>
          </cell>
          <cell r="R2056">
            <v>8630</v>
          </cell>
          <cell r="T2056">
            <v>8630</v>
          </cell>
          <cell r="V2056">
            <v>8630</v>
          </cell>
          <cell r="X2056">
            <v>8630</v>
          </cell>
          <cell r="Z2056">
            <v>8630</v>
          </cell>
          <cell r="AD2056">
            <v>0.39100000000000001</v>
          </cell>
          <cell r="AG2056">
            <v>9900</v>
          </cell>
          <cell r="AH2056">
            <v>96</v>
          </cell>
          <cell r="AI2056">
            <v>0.98899999999999999</v>
          </cell>
          <cell r="AJ2056">
            <v>1</v>
          </cell>
          <cell r="AK2056">
            <v>97.06</v>
          </cell>
        </row>
        <row r="2057">
          <cell r="E2057" t="str">
            <v>A15-322PH</v>
          </cell>
          <cell r="F2057" t="str">
            <v>台</v>
          </cell>
          <cell r="H2057">
            <v>10000</v>
          </cell>
          <cell r="J2057">
            <v>10000</v>
          </cell>
          <cell r="L2057">
            <v>10000</v>
          </cell>
          <cell r="N2057">
            <v>10000</v>
          </cell>
          <cell r="P2057">
            <v>10000</v>
          </cell>
          <cell r="R2057">
            <v>10000</v>
          </cell>
          <cell r="T2057">
            <v>10000</v>
          </cell>
          <cell r="V2057">
            <v>10000</v>
          </cell>
          <cell r="X2057">
            <v>10000</v>
          </cell>
          <cell r="Z2057">
            <v>10000</v>
          </cell>
          <cell r="AD2057">
            <v>0.39100000000000001</v>
          </cell>
          <cell r="AG2057">
            <v>9900</v>
          </cell>
          <cell r="AH2057">
            <v>96</v>
          </cell>
          <cell r="AI2057">
            <v>0.98899999999999999</v>
          </cell>
          <cell r="AJ2057">
            <v>1</v>
          </cell>
          <cell r="AK2057">
            <v>97.06</v>
          </cell>
        </row>
        <row r="2058">
          <cell r="E2058" t="str">
            <v>A15-322PX</v>
          </cell>
          <cell r="F2058" t="str">
            <v>台</v>
          </cell>
          <cell r="H2058">
            <v>11000</v>
          </cell>
          <cell r="J2058">
            <v>11000</v>
          </cell>
          <cell r="L2058">
            <v>11000</v>
          </cell>
          <cell r="N2058">
            <v>11000</v>
          </cell>
          <cell r="P2058">
            <v>11000</v>
          </cell>
          <cell r="R2058">
            <v>11000</v>
          </cell>
          <cell r="T2058">
            <v>11000</v>
          </cell>
          <cell r="V2058">
            <v>11000</v>
          </cell>
          <cell r="X2058">
            <v>11000</v>
          </cell>
          <cell r="Z2058">
            <v>11000</v>
          </cell>
          <cell r="AD2058">
            <v>0.39100000000000001</v>
          </cell>
          <cell r="AG2058">
            <v>9900</v>
          </cell>
          <cell r="AH2058">
            <v>96</v>
          </cell>
          <cell r="AI2058">
            <v>0.98899999999999999</v>
          </cell>
          <cell r="AJ2058">
            <v>1</v>
          </cell>
          <cell r="AK2058">
            <v>97.06</v>
          </cell>
        </row>
        <row r="2059">
          <cell r="E2059" t="str">
            <v>A15-322PZ</v>
          </cell>
          <cell r="F2059" t="str">
            <v>台</v>
          </cell>
          <cell r="H2059">
            <v>14100</v>
          </cell>
          <cell r="J2059">
            <v>14100</v>
          </cell>
          <cell r="L2059">
            <v>14100</v>
          </cell>
          <cell r="N2059">
            <v>14100</v>
          </cell>
          <cell r="P2059">
            <v>14100</v>
          </cell>
          <cell r="R2059">
            <v>14100</v>
          </cell>
          <cell r="T2059">
            <v>14100</v>
          </cell>
          <cell r="V2059">
            <v>14100</v>
          </cell>
          <cell r="X2059">
            <v>14100</v>
          </cell>
          <cell r="Z2059">
            <v>14100</v>
          </cell>
          <cell r="AD2059">
            <v>0.39100000000000001</v>
          </cell>
          <cell r="AG2059">
            <v>9900</v>
          </cell>
          <cell r="AH2059">
            <v>96</v>
          </cell>
          <cell r="AI2059">
            <v>0.98899999999999999</v>
          </cell>
          <cell r="AJ2059">
            <v>1</v>
          </cell>
          <cell r="AK2059">
            <v>97.06</v>
          </cell>
        </row>
        <row r="2060">
          <cell r="E2060" t="str">
            <v>A15-322PK</v>
          </cell>
          <cell r="F2060" t="str">
            <v>台</v>
          </cell>
          <cell r="H2060">
            <v>11000</v>
          </cell>
          <cell r="J2060">
            <v>11000</v>
          </cell>
          <cell r="L2060">
            <v>11000</v>
          </cell>
          <cell r="N2060">
            <v>11000</v>
          </cell>
          <cell r="P2060">
            <v>11000</v>
          </cell>
          <cell r="R2060">
            <v>11000</v>
          </cell>
          <cell r="T2060">
            <v>11000</v>
          </cell>
          <cell r="V2060">
            <v>11000</v>
          </cell>
          <cell r="X2060">
            <v>11000</v>
          </cell>
          <cell r="Z2060">
            <v>11000</v>
          </cell>
          <cell r="AD2060">
            <v>0.39100000000000001</v>
          </cell>
          <cell r="AG2060">
            <v>9900</v>
          </cell>
          <cell r="AH2060">
            <v>96</v>
          </cell>
          <cell r="AI2060">
            <v>0.98899999999999999</v>
          </cell>
          <cell r="AJ2060">
            <v>1</v>
          </cell>
          <cell r="AK2060">
            <v>97.06</v>
          </cell>
        </row>
        <row r="2061">
          <cell r="E2061" t="str">
            <v>■Ｈｆカバー埋込形</v>
          </cell>
        </row>
        <row r="2062">
          <cell r="E2062" t="str">
            <v>C15F1-321PN</v>
          </cell>
          <cell r="F2062" t="str">
            <v>台</v>
          </cell>
          <cell r="H2062">
            <v>9960</v>
          </cell>
          <cell r="J2062">
            <v>9960</v>
          </cell>
          <cell r="L2062">
            <v>9960</v>
          </cell>
          <cell r="N2062">
            <v>9960</v>
          </cell>
          <cell r="P2062">
            <v>9960</v>
          </cell>
          <cell r="R2062">
            <v>9960</v>
          </cell>
          <cell r="T2062">
            <v>9960</v>
          </cell>
          <cell r="V2062">
            <v>9960</v>
          </cell>
          <cell r="X2062">
            <v>9960</v>
          </cell>
          <cell r="Z2062">
            <v>9960</v>
          </cell>
          <cell r="AD2062">
            <v>0.313</v>
          </cell>
          <cell r="AG2062">
            <v>4950</v>
          </cell>
          <cell r="AH2062">
            <v>48</v>
          </cell>
          <cell r="AI2062">
            <v>0.97899999999999998</v>
          </cell>
          <cell r="AJ2062">
            <v>1</v>
          </cell>
          <cell r="AK2062">
            <v>49.02</v>
          </cell>
        </row>
        <row r="2063">
          <cell r="E2063" t="str">
            <v>C15F1-321PH</v>
          </cell>
          <cell r="F2063" t="str">
            <v>台</v>
          </cell>
          <cell r="H2063">
            <v>12000</v>
          </cell>
          <cell r="J2063">
            <v>12000</v>
          </cell>
          <cell r="L2063">
            <v>12000</v>
          </cell>
          <cell r="N2063">
            <v>12000</v>
          </cell>
          <cell r="P2063">
            <v>12000</v>
          </cell>
          <cell r="R2063">
            <v>12000</v>
          </cell>
          <cell r="T2063">
            <v>12000</v>
          </cell>
          <cell r="V2063">
            <v>12000</v>
          </cell>
          <cell r="X2063">
            <v>12000</v>
          </cell>
          <cell r="Z2063">
            <v>12000</v>
          </cell>
          <cell r="AD2063">
            <v>0.313</v>
          </cell>
          <cell r="AG2063">
            <v>4950</v>
          </cell>
          <cell r="AH2063">
            <v>48</v>
          </cell>
          <cell r="AI2063">
            <v>0.97899999999999998</v>
          </cell>
          <cell r="AJ2063">
            <v>1</v>
          </cell>
          <cell r="AK2063">
            <v>49.02</v>
          </cell>
        </row>
        <row r="2064">
          <cell r="E2064" t="str">
            <v>C15F1-321PX</v>
          </cell>
          <cell r="F2064" t="str">
            <v>台</v>
          </cell>
          <cell r="H2064">
            <v>13100</v>
          </cell>
          <cell r="J2064">
            <v>13100</v>
          </cell>
          <cell r="L2064">
            <v>13100</v>
          </cell>
          <cell r="N2064">
            <v>13100</v>
          </cell>
          <cell r="P2064">
            <v>13100</v>
          </cell>
          <cell r="R2064">
            <v>13100</v>
          </cell>
          <cell r="T2064">
            <v>13100</v>
          </cell>
          <cell r="V2064">
            <v>13100</v>
          </cell>
          <cell r="X2064">
            <v>13100</v>
          </cell>
          <cell r="Z2064">
            <v>13100</v>
          </cell>
          <cell r="AD2064">
            <v>0.313</v>
          </cell>
          <cell r="AG2064">
            <v>4950</v>
          </cell>
          <cell r="AH2064">
            <v>48</v>
          </cell>
          <cell r="AI2064">
            <v>0.97899999999999998</v>
          </cell>
          <cell r="AJ2064">
            <v>1</v>
          </cell>
          <cell r="AK2064">
            <v>49.02</v>
          </cell>
        </row>
        <row r="2065">
          <cell r="E2065" t="str">
            <v>C15F1-321PK</v>
          </cell>
          <cell r="F2065" t="str">
            <v>台</v>
          </cell>
          <cell r="H2065">
            <v>13100</v>
          </cell>
          <cell r="J2065">
            <v>13100</v>
          </cell>
          <cell r="L2065">
            <v>13100</v>
          </cell>
          <cell r="N2065">
            <v>13100</v>
          </cell>
          <cell r="P2065">
            <v>13100</v>
          </cell>
          <cell r="R2065">
            <v>13100</v>
          </cell>
          <cell r="T2065">
            <v>13100</v>
          </cell>
          <cell r="V2065">
            <v>13100</v>
          </cell>
          <cell r="X2065">
            <v>13100</v>
          </cell>
          <cell r="Z2065">
            <v>13100</v>
          </cell>
          <cell r="AD2065">
            <v>0.313</v>
          </cell>
          <cell r="AG2065">
            <v>4950</v>
          </cell>
          <cell r="AH2065">
            <v>48</v>
          </cell>
          <cell r="AI2065">
            <v>0.97899999999999998</v>
          </cell>
          <cell r="AJ2065">
            <v>1</v>
          </cell>
          <cell r="AK2065">
            <v>49.02</v>
          </cell>
        </row>
        <row r="2066">
          <cell r="E2066" t="str">
            <v>C15F1-322PN</v>
          </cell>
          <cell r="F2066" t="str">
            <v>台</v>
          </cell>
          <cell r="H2066">
            <v>11600</v>
          </cell>
          <cell r="J2066">
            <v>11600</v>
          </cell>
          <cell r="L2066">
            <v>11600</v>
          </cell>
          <cell r="N2066">
            <v>11600</v>
          </cell>
          <cell r="P2066">
            <v>11600</v>
          </cell>
          <cell r="R2066">
            <v>11600</v>
          </cell>
          <cell r="T2066">
            <v>11600</v>
          </cell>
          <cell r="V2066">
            <v>11600</v>
          </cell>
          <cell r="X2066">
            <v>11600</v>
          </cell>
          <cell r="Z2066">
            <v>11600</v>
          </cell>
          <cell r="AD2066">
            <v>0.39100000000000001</v>
          </cell>
          <cell r="AG2066">
            <v>9900</v>
          </cell>
          <cell r="AH2066">
            <v>96</v>
          </cell>
          <cell r="AI2066">
            <v>0.98899999999999999</v>
          </cell>
          <cell r="AJ2066">
            <v>1</v>
          </cell>
          <cell r="AK2066">
            <v>97.06</v>
          </cell>
        </row>
        <row r="2067">
          <cell r="E2067" t="str">
            <v>C15F1-322PH</v>
          </cell>
          <cell r="F2067" t="str">
            <v>台</v>
          </cell>
          <cell r="H2067">
            <v>13100</v>
          </cell>
          <cell r="J2067">
            <v>13100</v>
          </cell>
          <cell r="L2067">
            <v>13100</v>
          </cell>
          <cell r="N2067">
            <v>13100</v>
          </cell>
          <cell r="P2067">
            <v>13100</v>
          </cell>
          <cell r="R2067">
            <v>13100</v>
          </cell>
          <cell r="T2067">
            <v>13100</v>
          </cell>
          <cell r="V2067">
            <v>13100</v>
          </cell>
          <cell r="X2067">
            <v>13100</v>
          </cell>
          <cell r="Z2067">
            <v>13100</v>
          </cell>
          <cell r="AD2067">
            <v>0.39100000000000001</v>
          </cell>
          <cell r="AG2067">
            <v>9900</v>
          </cell>
          <cell r="AH2067">
            <v>96</v>
          </cell>
          <cell r="AI2067">
            <v>0.98899999999999999</v>
          </cell>
          <cell r="AJ2067">
            <v>1</v>
          </cell>
          <cell r="AK2067">
            <v>97.06</v>
          </cell>
        </row>
        <row r="2068">
          <cell r="E2068" t="str">
            <v>C15F1-322PX</v>
          </cell>
          <cell r="F2068" t="str">
            <v>台</v>
          </cell>
          <cell r="H2068">
            <v>14100</v>
          </cell>
          <cell r="J2068">
            <v>14100</v>
          </cell>
          <cell r="L2068">
            <v>14100</v>
          </cell>
          <cell r="N2068">
            <v>14100</v>
          </cell>
          <cell r="P2068">
            <v>14100</v>
          </cell>
          <cell r="R2068">
            <v>14100</v>
          </cell>
          <cell r="T2068">
            <v>14100</v>
          </cell>
          <cell r="V2068">
            <v>14100</v>
          </cell>
          <cell r="X2068">
            <v>14100</v>
          </cell>
          <cell r="Z2068">
            <v>14100</v>
          </cell>
          <cell r="AD2068">
            <v>0.39100000000000001</v>
          </cell>
          <cell r="AG2068">
            <v>9900</v>
          </cell>
          <cell r="AH2068">
            <v>96</v>
          </cell>
          <cell r="AI2068">
            <v>0.98899999999999999</v>
          </cell>
          <cell r="AJ2068">
            <v>1</v>
          </cell>
          <cell r="AK2068">
            <v>97.06</v>
          </cell>
        </row>
        <row r="2069">
          <cell r="E2069" t="str">
            <v>C15F1-322PZ</v>
          </cell>
          <cell r="F2069" t="str">
            <v>台</v>
          </cell>
          <cell r="H2069">
            <v>17200</v>
          </cell>
          <cell r="J2069">
            <v>17200</v>
          </cell>
          <cell r="L2069">
            <v>17200</v>
          </cell>
          <cell r="N2069">
            <v>17200</v>
          </cell>
          <cell r="P2069">
            <v>17200</v>
          </cell>
          <cell r="R2069">
            <v>17200</v>
          </cell>
          <cell r="T2069">
            <v>17200</v>
          </cell>
          <cell r="V2069">
            <v>17200</v>
          </cell>
          <cell r="X2069">
            <v>17200</v>
          </cell>
          <cell r="Z2069">
            <v>17200</v>
          </cell>
          <cell r="AD2069">
            <v>0.39100000000000001</v>
          </cell>
          <cell r="AG2069">
            <v>9900</v>
          </cell>
          <cell r="AH2069">
            <v>96</v>
          </cell>
          <cell r="AI2069">
            <v>0.98899999999999999</v>
          </cell>
          <cell r="AJ2069">
            <v>1</v>
          </cell>
          <cell r="AK2069">
            <v>97.06</v>
          </cell>
        </row>
        <row r="2070">
          <cell r="E2070" t="str">
            <v>C15F1-322PK</v>
          </cell>
          <cell r="F2070" t="str">
            <v>台</v>
          </cell>
          <cell r="H2070">
            <v>14100</v>
          </cell>
          <cell r="J2070">
            <v>14100</v>
          </cell>
          <cell r="L2070">
            <v>14100</v>
          </cell>
          <cell r="N2070">
            <v>14100</v>
          </cell>
          <cell r="P2070">
            <v>14100</v>
          </cell>
          <cell r="R2070">
            <v>14100</v>
          </cell>
          <cell r="T2070">
            <v>14100</v>
          </cell>
          <cell r="V2070">
            <v>14100</v>
          </cell>
          <cell r="X2070">
            <v>14100</v>
          </cell>
          <cell r="Z2070">
            <v>14100</v>
          </cell>
          <cell r="AD2070">
            <v>0.39100000000000001</v>
          </cell>
          <cell r="AG2070">
            <v>9900</v>
          </cell>
          <cell r="AH2070">
            <v>96</v>
          </cell>
          <cell r="AI2070">
            <v>0.98899999999999999</v>
          </cell>
          <cell r="AJ2070">
            <v>1</v>
          </cell>
          <cell r="AK2070">
            <v>97.06</v>
          </cell>
        </row>
        <row r="2071">
          <cell r="E2071" t="str">
            <v>■Ｈｆルーバ埋込形</v>
          </cell>
        </row>
        <row r="2072">
          <cell r="E2072" t="str">
            <v>D15-162PH</v>
          </cell>
          <cell r="F2072" t="str">
            <v>台</v>
          </cell>
          <cell r="H2072">
            <v>15700</v>
          </cell>
          <cell r="J2072">
            <v>15700</v>
          </cell>
          <cell r="L2072">
            <v>15700</v>
          </cell>
          <cell r="N2072">
            <v>15700</v>
          </cell>
          <cell r="P2072">
            <v>15700</v>
          </cell>
          <cell r="R2072">
            <v>15700</v>
          </cell>
          <cell r="T2072">
            <v>15700</v>
          </cell>
          <cell r="V2072">
            <v>15700</v>
          </cell>
          <cell r="X2072">
            <v>15700</v>
          </cell>
          <cell r="Z2072">
            <v>15700</v>
          </cell>
          <cell r="AD2072">
            <v>0.252</v>
          </cell>
          <cell r="AG2072">
            <v>4200</v>
          </cell>
          <cell r="AH2072">
            <v>50</v>
          </cell>
          <cell r="AI2072">
            <v>0.98</v>
          </cell>
          <cell r="AJ2072">
            <v>1</v>
          </cell>
          <cell r="AK2072">
            <v>51.02</v>
          </cell>
        </row>
        <row r="2073">
          <cell r="E2073" t="str">
            <v>D15-162PX</v>
          </cell>
          <cell r="F2073" t="str">
            <v>台</v>
          </cell>
          <cell r="H2073">
            <v>16700</v>
          </cell>
          <cell r="J2073">
            <v>16700</v>
          </cell>
          <cell r="L2073">
            <v>16700</v>
          </cell>
          <cell r="N2073">
            <v>16700</v>
          </cell>
          <cell r="P2073">
            <v>16700</v>
          </cell>
          <cell r="R2073">
            <v>16700</v>
          </cell>
          <cell r="T2073">
            <v>16700</v>
          </cell>
          <cell r="V2073">
            <v>16700</v>
          </cell>
          <cell r="X2073">
            <v>16700</v>
          </cell>
          <cell r="Z2073">
            <v>16700</v>
          </cell>
          <cell r="AD2073">
            <v>0.252</v>
          </cell>
          <cell r="AG2073">
            <v>4200</v>
          </cell>
          <cell r="AH2073">
            <v>50</v>
          </cell>
          <cell r="AI2073">
            <v>0.98</v>
          </cell>
          <cell r="AJ2073">
            <v>1</v>
          </cell>
          <cell r="AK2073">
            <v>51.02</v>
          </cell>
        </row>
        <row r="2074">
          <cell r="E2074" t="str">
            <v>D15-321PN</v>
          </cell>
          <cell r="F2074" t="str">
            <v>台</v>
          </cell>
          <cell r="H2074">
            <v>13800</v>
          </cell>
          <cell r="J2074">
            <v>13800</v>
          </cell>
          <cell r="L2074">
            <v>13800</v>
          </cell>
          <cell r="N2074">
            <v>13800</v>
          </cell>
          <cell r="P2074">
            <v>13800</v>
          </cell>
          <cell r="R2074">
            <v>13800</v>
          </cell>
          <cell r="T2074">
            <v>13800</v>
          </cell>
          <cell r="V2074">
            <v>13800</v>
          </cell>
          <cell r="X2074">
            <v>13800</v>
          </cell>
          <cell r="Z2074">
            <v>13800</v>
          </cell>
          <cell r="AD2074">
            <v>0.313</v>
          </cell>
          <cell r="AG2074">
            <v>4950</v>
          </cell>
          <cell r="AH2074">
            <v>48</v>
          </cell>
          <cell r="AI2074">
            <v>0.97899999999999998</v>
          </cell>
          <cell r="AJ2074">
            <v>1</v>
          </cell>
          <cell r="AK2074">
            <v>49.02</v>
          </cell>
        </row>
        <row r="2075">
          <cell r="E2075" t="str">
            <v>D15-321PH</v>
          </cell>
          <cell r="F2075" t="str">
            <v>台</v>
          </cell>
          <cell r="H2075">
            <v>15900</v>
          </cell>
          <cell r="J2075">
            <v>15900</v>
          </cell>
          <cell r="L2075">
            <v>15900</v>
          </cell>
          <cell r="N2075">
            <v>15900</v>
          </cell>
          <cell r="P2075">
            <v>15900</v>
          </cell>
          <cell r="R2075">
            <v>15900</v>
          </cell>
          <cell r="T2075">
            <v>15900</v>
          </cell>
          <cell r="V2075">
            <v>15900</v>
          </cell>
          <cell r="X2075">
            <v>15900</v>
          </cell>
          <cell r="Z2075">
            <v>15900</v>
          </cell>
          <cell r="AD2075">
            <v>0.313</v>
          </cell>
          <cell r="AG2075">
            <v>4950</v>
          </cell>
          <cell r="AH2075">
            <v>48</v>
          </cell>
          <cell r="AI2075">
            <v>0.97899999999999998</v>
          </cell>
          <cell r="AJ2075">
            <v>1</v>
          </cell>
          <cell r="AK2075">
            <v>49.02</v>
          </cell>
        </row>
        <row r="2076">
          <cell r="E2076" t="str">
            <v>D15-321PX</v>
          </cell>
          <cell r="F2076" t="str">
            <v>台</v>
          </cell>
          <cell r="H2076">
            <v>17100</v>
          </cell>
          <cell r="J2076">
            <v>17100</v>
          </cell>
          <cell r="L2076">
            <v>17100</v>
          </cell>
          <cell r="N2076">
            <v>17100</v>
          </cell>
          <cell r="P2076">
            <v>17100</v>
          </cell>
          <cell r="R2076">
            <v>17100</v>
          </cell>
          <cell r="T2076">
            <v>17100</v>
          </cell>
          <cell r="V2076">
            <v>17100</v>
          </cell>
          <cell r="X2076">
            <v>17100</v>
          </cell>
          <cell r="Z2076">
            <v>17100</v>
          </cell>
          <cell r="AD2076">
            <v>0.313</v>
          </cell>
          <cell r="AG2076">
            <v>4950</v>
          </cell>
          <cell r="AH2076">
            <v>48</v>
          </cell>
          <cell r="AI2076">
            <v>0.97899999999999998</v>
          </cell>
          <cell r="AJ2076">
            <v>1</v>
          </cell>
          <cell r="AK2076">
            <v>49.02</v>
          </cell>
        </row>
        <row r="2077">
          <cell r="E2077" t="str">
            <v>D15-321PK</v>
          </cell>
          <cell r="F2077" t="str">
            <v>台</v>
          </cell>
          <cell r="H2077">
            <v>17100</v>
          </cell>
          <cell r="J2077">
            <v>17100</v>
          </cell>
          <cell r="L2077">
            <v>17100</v>
          </cell>
          <cell r="N2077">
            <v>17100</v>
          </cell>
          <cell r="P2077">
            <v>17100</v>
          </cell>
          <cell r="R2077">
            <v>17100</v>
          </cell>
          <cell r="T2077">
            <v>17100</v>
          </cell>
          <cell r="V2077">
            <v>17100</v>
          </cell>
          <cell r="X2077">
            <v>17100</v>
          </cell>
          <cell r="Z2077">
            <v>17100</v>
          </cell>
          <cell r="AD2077">
            <v>0.313</v>
          </cell>
          <cell r="AG2077">
            <v>4950</v>
          </cell>
          <cell r="AH2077">
            <v>48</v>
          </cell>
          <cell r="AI2077">
            <v>0.97899999999999998</v>
          </cell>
          <cell r="AJ2077">
            <v>1</v>
          </cell>
          <cell r="AK2077">
            <v>49.02</v>
          </cell>
        </row>
        <row r="2078">
          <cell r="E2078" t="str">
            <v>D15-322PN</v>
          </cell>
          <cell r="F2078" t="str">
            <v>台</v>
          </cell>
          <cell r="H2078">
            <v>16400</v>
          </cell>
          <cell r="J2078">
            <v>16400</v>
          </cell>
          <cell r="L2078">
            <v>16400</v>
          </cell>
          <cell r="N2078">
            <v>16400</v>
          </cell>
          <cell r="P2078">
            <v>16400</v>
          </cell>
          <cell r="R2078">
            <v>16400</v>
          </cell>
          <cell r="T2078">
            <v>16400</v>
          </cell>
          <cell r="V2078">
            <v>16400</v>
          </cell>
          <cell r="X2078">
            <v>16400</v>
          </cell>
          <cell r="Z2078">
            <v>16400</v>
          </cell>
          <cell r="AD2078">
            <v>0.39100000000000001</v>
          </cell>
          <cell r="AG2078">
            <v>9900</v>
          </cell>
          <cell r="AH2078">
            <v>96</v>
          </cell>
          <cell r="AI2078">
            <v>0.98899999999999999</v>
          </cell>
          <cell r="AJ2078">
            <v>1</v>
          </cell>
          <cell r="AK2078">
            <v>97.06</v>
          </cell>
        </row>
        <row r="2079">
          <cell r="E2079" t="str">
            <v>D15-322PH</v>
          </cell>
          <cell r="F2079" t="str">
            <v>台</v>
          </cell>
          <cell r="H2079">
            <v>17800</v>
          </cell>
          <cell r="J2079">
            <v>17800</v>
          </cell>
          <cell r="L2079">
            <v>17800</v>
          </cell>
          <cell r="N2079">
            <v>17800</v>
          </cell>
          <cell r="P2079">
            <v>17800</v>
          </cell>
          <cell r="R2079">
            <v>17800</v>
          </cell>
          <cell r="T2079">
            <v>17800</v>
          </cell>
          <cell r="V2079">
            <v>17800</v>
          </cell>
          <cell r="X2079">
            <v>17800</v>
          </cell>
          <cell r="Z2079">
            <v>17800</v>
          </cell>
          <cell r="AD2079">
            <v>0.39100000000000001</v>
          </cell>
          <cell r="AG2079">
            <v>9900</v>
          </cell>
          <cell r="AH2079">
            <v>96</v>
          </cell>
          <cell r="AI2079">
            <v>0.98899999999999999</v>
          </cell>
          <cell r="AJ2079">
            <v>1</v>
          </cell>
          <cell r="AK2079">
            <v>97.06</v>
          </cell>
        </row>
        <row r="2080">
          <cell r="E2080" t="str">
            <v>D15-322PX</v>
          </cell>
          <cell r="F2080" t="str">
            <v>台</v>
          </cell>
          <cell r="H2080">
            <v>18900</v>
          </cell>
          <cell r="J2080">
            <v>18900</v>
          </cell>
          <cell r="L2080">
            <v>18900</v>
          </cell>
          <cell r="N2080">
            <v>18900</v>
          </cell>
          <cell r="P2080">
            <v>18900</v>
          </cell>
          <cell r="R2080">
            <v>18900</v>
          </cell>
          <cell r="T2080">
            <v>18900</v>
          </cell>
          <cell r="V2080">
            <v>18900</v>
          </cell>
          <cell r="X2080">
            <v>18900</v>
          </cell>
          <cell r="Z2080">
            <v>18900</v>
          </cell>
          <cell r="AD2080">
            <v>0.39100000000000001</v>
          </cell>
          <cell r="AG2080">
            <v>9900</v>
          </cell>
          <cell r="AH2080">
            <v>96</v>
          </cell>
          <cell r="AI2080">
            <v>0.98899999999999999</v>
          </cell>
          <cell r="AJ2080">
            <v>1</v>
          </cell>
          <cell r="AK2080">
            <v>97.06</v>
          </cell>
        </row>
        <row r="2081">
          <cell r="E2081" t="str">
            <v>D15-322PZ</v>
          </cell>
          <cell r="F2081" t="str">
            <v>台</v>
          </cell>
          <cell r="H2081">
            <v>21900</v>
          </cell>
          <cell r="J2081">
            <v>21900</v>
          </cell>
          <cell r="L2081">
            <v>21900</v>
          </cell>
          <cell r="N2081">
            <v>21900</v>
          </cell>
          <cell r="P2081">
            <v>21900</v>
          </cell>
          <cell r="R2081">
            <v>21900</v>
          </cell>
          <cell r="T2081">
            <v>21900</v>
          </cell>
          <cell r="V2081">
            <v>21900</v>
          </cell>
          <cell r="X2081">
            <v>21900</v>
          </cell>
          <cell r="Z2081">
            <v>21900</v>
          </cell>
          <cell r="AD2081">
            <v>0.39100000000000001</v>
          </cell>
          <cell r="AG2081">
            <v>9900</v>
          </cell>
          <cell r="AH2081">
            <v>96</v>
          </cell>
          <cell r="AI2081">
            <v>0.98899999999999999</v>
          </cell>
          <cell r="AJ2081">
            <v>1</v>
          </cell>
          <cell r="AK2081">
            <v>97.06</v>
          </cell>
        </row>
        <row r="2082">
          <cell r="E2082" t="str">
            <v>D15-322PK</v>
          </cell>
          <cell r="F2082" t="str">
            <v>台</v>
          </cell>
          <cell r="H2082">
            <v>18900</v>
          </cell>
          <cell r="J2082">
            <v>18900</v>
          </cell>
          <cell r="L2082">
            <v>18900</v>
          </cell>
          <cell r="N2082">
            <v>18900</v>
          </cell>
          <cell r="P2082">
            <v>18900</v>
          </cell>
          <cell r="R2082">
            <v>18900</v>
          </cell>
          <cell r="T2082">
            <v>18900</v>
          </cell>
          <cell r="V2082">
            <v>18900</v>
          </cell>
          <cell r="X2082">
            <v>18900</v>
          </cell>
          <cell r="Z2082">
            <v>18900</v>
          </cell>
          <cell r="AD2082">
            <v>0.39100000000000001</v>
          </cell>
          <cell r="AG2082">
            <v>9900</v>
          </cell>
          <cell r="AH2082">
            <v>96</v>
          </cell>
          <cell r="AI2082">
            <v>0.98899999999999999</v>
          </cell>
          <cell r="AJ2082">
            <v>1</v>
          </cell>
          <cell r="AK2082">
            <v>97.06</v>
          </cell>
        </row>
        <row r="2083">
          <cell r="E2083" t="str">
            <v>D15L3-162PH</v>
          </cell>
          <cell r="F2083" t="str">
            <v>台</v>
          </cell>
          <cell r="H2083">
            <v>15700</v>
          </cell>
          <cell r="J2083">
            <v>15700</v>
          </cell>
          <cell r="L2083">
            <v>15700</v>
          </cell>
          <cell r="N2083">
            <v>15700</v>
          </cell>
          <cell r="P2083">
            <v>15700</v>
          </cell>
          <cell r="R2083">
            <v>15700</v>
          </cell>
          <cell r="T2083">
            <v>15700</v>
          </cell>
          <cell r="V2083">
            <v>15700</v>
          </cell>
          <cell r="X2083">
            <v>15700</v>
          </cell>
          <cell r="Z2083">
            <v>15700</v>
          </cell>
          <cell r="AD2083">
            <v>0.252</v>
          </cell>
          <cell r="AG2083">
            <v>4200</v>
          </cell>
          <cell r="AH2083">
            <v>50</v>
          </cell>
          <cell r="AI2083">
            <v>0.98</v>
          </cell>
          <cell r="AJ2083">
            <v>1</v>
          </cell>
          <cell r="AK2083">
            <v>51.02</v>
          </cell>
        </row>
        <row r="2084">
          <cell r="E2084" t="str">
            <v>D15L3-162PX</v>
          </cell>
          <cell r="F2084" t="str">
            <v>台</v>
          </cell>
          <cell r="H2084">
            <v>16700</v>
          </cell>
          <cell r="J2084">
            <v>16700</v>
          </cell>
          <cell r="L2084">
            <v>16700</v>
          </cell>
          <cell r="N2084">
            <v>16700</v>
          </cell>
          <cell r="P2084">
            <v>16700</v>
          </cell>
          <cell r="R2084">
            <v>16700</v>
          </cell>
          <cell r="T2084">
            <v>16700</v>
          </cell>
          <cell r="V2084">
            <v>16700</v>
          </cell>
          <cell r="X2084">
            <v>16700</v>
          </cell>
          <cell r="Z2084">
            <v>16700</v>
          </cell>
          <cell r="AD2084">
            <v>0.252</v>
          </cell>
          <cell r="AG2084">
            <v>4200</v>
          </cell>
          <cell r="AH2084">
            <v>50</v>
          </cell>
          <cell r="AI2084">
            <v>0.98</v>
          </cell>
          <cell r="AJ2084">
            <v>1</v>
          </cell>
          <cell r="AK2084">
            <v>51.02</v>
          </cell>
        </row>
        <row r="2085">
          <cell r="E2085" t="str">
            <v>D15L3-321PN</v>
          </cell>
          <cell r="F2085" t="str">
            <v>台</v>
          </cell>
          <cell r="H2085">
            <v>13800</v>
          </cell>
          <cell r="J2085">
            <v>13800</v>
          </cell>
          <cell r="L2085">
            <v>13800</v>
          </cell>
          <cell r="N2085">
            <v>13800</v>
          </cell>
          <cell r="P2085">
            <v>13800</v>
          </cell>
          <cell r="R2085">
            <v>13800</v>
          </cell>
          <cell r="T2085">
            <v>13800</v>
          </cell>
          <cell r="V2085">
            <v>13800</v>
          </cell>
          <cell r="X2085">
            <v>13800</v>
          </cell>
          <cell r="Z2085">
            <v>13800</v>
          </cell>
          <cell r="AD2085">
            <v>0.313</v>
          </cell>
          <cell r="AG2085">
            <v>4950</v>
          </cell>
          <cell r="AH2085">
            <v>48</v>
          </cell>
          <cell r="AI2085">
            <v>0.97899999999999998</v>
          </cell>
          <cell r="AJ2085">
            <v>1</v>
          </cell>
          <cell r="AK2085">
            <v>49.02</v>
          </cell>
        </row>
        <row r="2086">
          <cell r="E2086" t="str">
            <v>D15L3-321PH</v>
          </cell>
          <cell r="F2086" t="str">
            <v>台</v>
          </cell>
          <cell r="H2086">
            <v>15900</v>
          </cell>
          <cell r="J2086">
            <v>15900</v>
          </cell>
          <cell r="L2086">
            <v>15900</v>
          </cell>
          <cell r="N2086">
            <v>15900</v>
          </cell>
          <cell r="P2086">
            <v>15900</v>
          </cell>
          <cell r="R2086">
            <v>15900</v>
          </cell>
          <cell r="T2086">
            <v>15900</v>
          </cell>
          <cell r="V2086">
            <v>15900</v>
          </cell>
          <cell r="X2086">
            <v>15900</v>
          </cell>
          <cell r="Z2086">
            <v>15900</v>
          </cell>
          <cell r="AD2086">
            <v>0.313</v>
          </cell>
          <cell r="AG2086">
            <v>4950</v>
          </cell>
          <cell r="AH2086">
            <v>48</v>
          </cell>
          <cell r="AI2086">
            <v>0.97899999999999998</v>
          </cell>
          <cell r="AJ2086">
            <v>1</v>
          </cell>
          <cell r="AK2086">
            <v>49.02</v>
          </cell>
        </row>
        <row r="2087">
          <cell r="E2087" t="str">
            <v>D15L3-321PX</v>
          </cell>
          <cell r="F2087" t="str">
            <v>台</v>
          </cell>
          <cell r="H2087">
            <v>17100</v>
          </cell>
          <cell r="J2087">
            <v>17100</v>
          </cell>
          <cell r="L2087">
            <v>17100</v>
          </cell>
          <cell r="N2087">
            <v>17100</v>
          </cell>
          <cell r="P2087">
            <v>17100</v>
          </cell>
          <cell r="R2087">
            <v>17100</v>
          </cell>
          <cell r="T2087">
            <v>17100</v>
          </cell>
          <cell r="V2087">
            <v>17100</v>
          </cell>
          <cell r="X2087">
            <v>17100</v>
          </cell>
          <cell r="Z2087">
            <v>17100</v>
          </cell>
          <cell r="AD2087">
            <v>0.313</v>
          </cell>
          <cell r="AG2087">
            <v>4950</v>
          </cell>
          <cell r="AH2087">
            <v>48</v>
          </cell>
          <cell r="AI2087">
            <v>0.97899999999999998</v>
          </cell>
          <cell r="AJ2087">
            <v>1</v>
          </cell>
          <cell r="AK2087">
            <v>49.02</v>
          </cell>
        </row>
        <row r="2088">
          <cell r="E2088" t="str">
            <v>D15L3-321PK</v>
          </cell>
          <cell r="F2088" t="str">
            <v>台</v>
          </cell>
          <cell r="H2088">
            <v>17100</v>
          </cell>
          <cell r="J2088">
            <v>17100</v>
          </cell>
          <cell r="L2088">
            <v>17100</v>
          </cell>
          <cell r="N2088">
            <v>17100</v>
          </cell>
          <cell r="P2088">
            <v>17100</v>
          </cell>
          <cell r="R2088">
            <v>17100</v>
          </cell>
          <cell r="T2088">
            <v>17100</v>
          </cell>
          <cell r="V2088">
            <v>17100</v>
          </cell>
          <cell r="X2088">
            <v>17100</v>
          </cell>
          <cell r="Z2088">
            <v>17100</v>
          </cell>
          <cell r="AD2088">
            <v>0.313</v>
          </cell>
          <cell r="AG2088">
            <v>4950</v>
          </cell>
          <cell r="AH2088">
            <v>48</v>
          </cell>
          <cell r="AI2088">
            <v>0.97899999999999998</v>
          </cell>
          <cell r="AJ2088">
            <v>1</v>
          </cell>
          <cell r="AK2088">
            <v>49.02</v>
          </cell>
        </row>
        <row r="2089">
          <cell r="E2089" t="str">
            <v>D15L3-322PN</v>
          </cell>
          <cell r="F2089" t="str">
            <v>台</v>
          </cell>
          <cell r="H2089">
            <v>16400</v>
          </cell>
          <cell r="J2089">
            <v>16400</v>
          </cell>
          <cell r="L2089">
            <v>16400</v>
          </cell>
          <cell r="N2089">
            <v>16400</v>
          </cell>
          <cell r="P2089">
            <v>16400</v>
          </cell>
          <cell r="R2089">
            <v>16400</v>
          </cell>
          <cell r="T2089">
            <v>16400</v>
          </cell>
          <cell r="V2089">
            <v>16400</v>
          </cell>
          <cell r="X2089">
            <v>16400</v>
          </cell>
          <cell r="Z2089">
            <v>16400</v>
          </cell>
          <cell r="AD2089">
            <v>0.39100000000000001</v>
          </cell>
          <cell r="AG2089">
            <v>9900</v>
          </cell>
          <cell r="AH2089">
            <v>96</v>
          </cell>
          <cell r="AI2089">
            <v>0.98899999999999999</v>
          </cell>
          <cell r="AJ2089">
            <v>1</v>
          </cell>
          <cell r="AK2089">
            <v>97.06</v>
          </cell>
        </row>
        <row r="2090">
          <cell r="E2090" t="str">
            <v>D15L3-322PH</v>
          </cell>
          <cell r="F2090" t="str">
            <v>台</v>
          </cell>
          <cell r="H2090">
            <v>17800</v>
          </cell>
          <cell r="J2090">
            <v>17800</v>
          </cell>
          <cell r="L2090">
            <v>17800</v>
          </cell>
          <cell r="N2090">
            <v>17800</v>
          </cell>
          <cell r="P2090">
            <v>17800</v>
          </cell>
          <cell r="R2090">
            <v>17800</v>
          </cell>
          <cell r="T2090">
            <v>17800</v>
          </cell>
          <cell r="V2090">
            <v>17800</v>
          </cell>
          <cell r="X2090">
            <v>17800</v>
          </cell>
          <cell r="Z2090">
            <v>17800</v>
          </cell>
          <cell r="AD2090">
            <v>0.39100000000000001</v>
          </cell>
          <cell r="AG2090">
            <v>9900</v>
          </cell>
          <cell r="AH2090">
            <v>96</v>
          </cell>
          <cell r="AI2090">
            <v>0.98899999999999999</v>
          </cell>
          <cell r="AJ2090">
            <v>1</v>
          </cell>
          <cell r="AK2090">
            <v>97.06</v>
          </cell>
        </row>
        <row r="2091">
          <cell r="E2091" t="str">
            <v>D15L3-322PX</v>
          </cell>
          <cell r="F2091" t="str">
            <v>台</v>
          </cell>
          <cell r="H2091">
            <v>18900</v>
          </cell>
          <cell r="J2091">
            <v>18900</v>
          </cell>
          <cell r="L2091">
            <v>18900</v>
          </cell>
          <cell r="N2091">
            <v>18900</v>
          </cell>
          <cell r="P2091">
            <v>18900</v>
          </cell>
          <cell r="R2091">
            <v>18900</v>
          </cell>
          <cell r="T2091">
            <v>18900</v>
          </cell>
          <cell r="V2091">
            <v>18900</v>
          </cell>
          <cell r="X2091">
            <v>18900</v>
          </cell>
          <cell r="Z2091">
            <v>18900</v>
          </cell>
          <cell r="AD2091">
            <v>0.39100000000000001</v>
          </cell>
          <cell r="AG2091">
            <v>9900</v>
          </cell>
          <cell r="AH2091">
            <v>96</v>
          </cell>
          <cell r="AI2091">
            <v>0.98899999999999999</v>
          </cell>
          <cell r="AJ2091">
            <v>1</v>
          </cell>
          <cell r="AK2091">
            <v>97.06</v>
          </cell>
        </row>
        <row r="2092">
          <cell r="E2092" t="str">
            <v>D15L3-322PZ</v>
          </cell>
          <cell r="F2092" t="str">
            <v>台</v>
          </cell>
          <cell r="H2092">
            <v>21900</v>
          </cell>
          <cell r="J2092">
            <v>21900</v>
          </cell>
          <cell r="L2092">
            <v>21900</v>
          </cell>
          <cell r="N2092">
            <v>21900</v>
          </cell>
          <cell r="P2092">
            <v>21900</v>
          </cell>
          <cell r="R2092">
            <v>21900</v>
          </cell>
          <cell r="T2092">
            <v>21900</v>
          </cell>
          <cell r="V2092">
            <v>21900</v>
          </cell>
          <cell r="X2092">
            <v>21900</v>
          </cell>
          <cell r="Z2092">
            <v>21900</v>
          </cell>
          <cell r="AD2092">
            <v>0.39100000000000001</v>
          </cell>
          <cell r="AG2092">
            <v>9900</v>
          </cell>
          <cell r="AH2092">
            <v>96</v>
          </cell>
          <cell r="AI2092">
            <v>0.98899999999999999</v>
          </cell>
          <cell r="AJ2092">
            <v>1</v>
          </cell>
          <cell r="AK2092">
            <v>97.06</v>
          </cell>
        </row>
        <row r="2093">
          <cell r="E2093" t="str">
            <v>D15L3-322PK</v>
          </cell>
          <cell r="F2093" t="str">
            <v>台</v>
          </cell>
          <cell r="H2093">
            <v>18900</v>
          </cell>
          <cell r="J2093">
            <v>18900</v>
          </cell>
          <cell r="L2093">
            <v>18900</v>
          </cell>
          <cell r="N2093">
            <v>18900</v>
          </cell>
          <cell r="P2093">
            <v>18900</v>
          </cell>
          <cell r="R2093">
            <v>18900</v>
          </cell>
          <cell r="T2093">
            <v>18900</v>
          </cell>
          <cell r="V2093">
            <v>18900</v>
          </cell>
          <cell r="X2093">
            <v>18900</v>
          </cell>
          <cell r="Z2093">
            <v>18900</v>
          </cell>
          <cell r="AD2093">
            <v>0.39100000000000001</v>
          </cell>
          <cell r="AG2093">
            <v>9900</v>
          </cell>
          <cell r="AH2093">
            <v>96</v>
          </cell>
          <cell r="AI2093">
            <v>0.98899999999999999</v>
          </cell>
          <cell r="AJ2093">
            <v>1</v>
          </cell>
          <cell r="AK2093">
            <v>97.06</v>
          </cell>
        </row>
        <row r="2094">
          <cell r="E2094" t="str">
            <v>D15L5-162PH</v>
          </cell>
          <cell r="F2094" t="str">
            <v>台</v>
          </cell>
          <cell r="H2094">
            <v>12400</v>
          </cell>
          <cell r="J2094">
            <v>12400</v>
          </cell>
          <cell r="L2094">
            <v>12400</v>
          </cell>
          <cell r="N2094">
            <v>12400</v>
          </cell>
          <cell r="P2094">
            <v>12400</v>
          </cell>
          <cell r="R2094">
            <v>12400</v>
          </cell>
          <cell r="T2094">
            <v>12400</v>
          </cell>
          <cell r="V2094">
            <v>12400</v>
          </cell>
          <cell r="X2094">
            <v>12400</v>
          </cell>
          <cell r="Z2094">
            <v>12400</v>
          </cell>
          <cell r="AD2094">
            <v>0.252</v>
          </cell>
          <cell r="AG2094">
            <v>4200</v>
          </cell>
          <cell r="AH2094">
            <v>50</v>
          </cell>
          <cell r="AI2094">
            <v>0.98</v>
          </cell>
          <cell r="AJ2094">
            <v>1</v>
          </cell>
          <cell r="AK2094">
            <v>51.02</v>
          </cell>
        </row>
        <row r="2095">
          <cell r="E2095" t="str">
            <v>D15L5-162PX</v>
          </cell>
          <cell r="F2095" t="str">
            <v>台</v>
          </cell>
          <cell r="H2095">
            <v>13400</v>
          </cell>
          <cell r="J2095">
            <v>13400</v>
          </cell>
          <cell r="L2095">
            <v>13400</v>
          </cell>
          <cell r="N2095">
            <v>13400</v>
          </cell>
          <cell r="P2095">
            <v>13400</v>
          </cell>
          <cell r="R2095">
            <v>13400</v>
          </cell>
          <cell r="T2095">
            <v>13400</v>
          </cell>
          <cell r="V2095">
            <v>13400</v>
          </cell>
          <cell r="X2095">
            <v>13400</v>
          </cell>
          <cell r="Z2095">
            <v>13400</v>
          </cell>
          <cell r="AD2095">
            <v>0.252</v>
          </cell>
          <cell r="AG2095">
            <v>4200</v>
          </cell>
          <cell r="AH2095">
            <v>50</v>
          </cell>
          <cell r="AI2095">
            <v>0.98</v>
          </cell>
          <cell r="AJ2095">
            <v>1</v>
          </cell>
          <cell r="AK2095">
            <v>51.02</v>
          </cell>
        </row>
        <row r="2096">
          <cell r="E2096" t="str">
            <v>D15L5-321PN</v>
          </cell>
          <cell r="F2096" t="str">
            <v>台</v>
          </cell>
          <cell r="H2096">
            <v>10100</v>
          </cell>
          <cell r="J2096">
            <v>10100</v>
          </cell>
          <cell r="L2096">
            <v>10100</v>
          </cell>
          <cell r="N2096">
            <v>10100</v>
          </cell>
          <cell r="P2096">
            <v>10100</v>
          </cell>
          <cell r="R2096">
            <v>10100</v>
          </cell>
          <cell r="T2096">
            <v>10100</v>
          </cell>
          <cell r="V2096">
            <v>10100</v>
          </cell>
          <cell r="X2096">
            <v>10100</v>
          </cell>
          <cell r="Z2096">
            <v>10100</v>
          </cell>
          <cell r="AD2096">
            <v>0.313</v>
          </cell>
          <cell r="AG2096">
            <v>4950</v>
          </cell>
          <cell r="AH2096">
            <v>48</v>
          </cell>
          <cell r="AI2096">
            <v>0.97899999999999998</v>
          </cell>
          <cell r="AJ2096">
            <v>1</v>
          </cell>
          <cell r="AK2096">
            <v>49.02</v>
          </cell>
        </row>
        <row r="2097">
          <cell r="E2097" t="str">
            <v>D15L5-321PH</v>
          </cell>
          <cell r="F2097" t="str">
            <v>台</v>
          </cell>
          <cell r="H2097">
            <v>12100</v>
          </cell>
          <cell r="J2097">
            <v>12100</v>
          </cell>
          <cell r="L2097">
            <v>12100</v>
          </cell>
          <cell r="N2097">
            <v>12100</v>
          </cell>
          <cell r="P2097">
            <v>12100</v>
          </cell>
          <cell r="R2097">
            <v>12100</v>
          </cell>
          <cell r="T2097">
            <v>12100</v>
          </cell>
          <cell r="V2097">
            <v>12100</v>
          </cell>
          <cell r="X2097">
            <v>12100</v>
          </cell>
          <cell r="Z2097">
            <v>12100</v>
          </cell>
          <cell r="AD2097">
            <v>0.313</v>
          </cell>
          <cell r="AG2097">
            <v>4950</v>
          </cell>
          <cell r="AH2097">
            <v>48</v>
          </cell>
          <cell r="AI2097">
            <v>0.97899999999999998</v>
          </cell>
          <cell r="AJ2097">
            <v>1</v>
          </cell>
          <cell r="AK2097">
            <v>49.02</v>
          </cell>
        </row>
        <row r="2098">
          <cell r="E2098" t="str">
            <v>D15L5-321PX</v>
          </cell>
          <cell r="F2098" t="str">
            <v>台</v>
          </cell>
          <cell r="H2098">
            <v>13300</v>
          </cell>
          <cell r="J2098">
            <v>13300</v>
          </cell>
          <cell r="L2098">
            <v>13300</v>
          </cell>
          <cell r="N2098">
            <v>13300</v>
          </cell>
          <cell r="P2098">
            <v>13300</v>
          </cell>
          <cell r="R2098">
            <v>13300</v>
          </cell>
          <cell r="T2098">
            <v>13300</v>
          </cell>
          <cell r="V2098">
            <v>13300</v>
          </cell>
          <cell r="X2098">
            <v>13300</v>
          </cell>
          <cell r="Z2098">
            <v>13300</v>
          </cell>
          <cell r="AD2098">
            <v>0.313</v>
          </cell>
          <cell r="AG2098">
            <v>4950</v>
          </cell>
          <cell r="AH2098">
            <v>48</v>
          </cell>
          <cell r="AI2098">
            <v>0.97899999999999998</v>
          </cell>
          <cell r="AJ2098">
            <v>1</v>
          </cell>
          <cell r="AK2098">
            <v>49.02</v>
          </cell>
        </row>
        <row r="2099">
          <cell r="E2099" t="str">
            <v>D15L5-321PK</v>
          </cell>
          <cell r="F2099" t="str">
            <v>台</v>
          </cell>
          <cell r="H2099">
            <v>13300</v>
          </cell>
          <cell r="J2099">
            <v>13300</v>
          </cell>
          <cell r="L2099">
            <v>13300</v>
          </cell>
          <cell r="N2099">
            <v>13300</v>
          </cell>
          <cell r="P2099">
            <v>13300</v>
          </cell>
          <cell r="R2099">
            <v>13300</v>
          </cell>
          <cell r="T2099">
            <v>13300</v>
          </cell>
          <cell r="V2099">
            <v>13300</v>
          </cell>
          <cell r="X2099">
            <v>13300</v>
          </cell>
          <cell r="Z2099">
            <v>13300</v>
          </cell>
          <cell r="AD2099">
            <v>0.313</v>
          </cell>
          <cell r="AG2099">
            <v>4950</v>
          </cell>
          <cell r="AH2099">
            <v>48</v>
          </cell>
          <cell r="AI2099">
            <v>0.97899999999999998</v>
          </cell>
          <cell r="AJ2099">
            <v>1</v>
          </cell>
          <cell r="AK2099">
            <v>49.02</v>
          </cell>
        </row>
        <row r="2100">
          <cell r="E2100" t="str">
            <v>D15L5-322PN</v>
          </cell>
          <cell r="F2100" t="str">
            <v>台</v>
          </cell>
          <cell r="H2100">
            <v>11800</v>
          </cell>
          <cell r="J2100">
            <v>11800</v>
          </cell>
          <cell r="L2100">
            <v>11800</v>
          </cell>
          <cell r="N2100">
            <v>11800</v>
          </cell>
          <cell r="P2100">
            <v>11800</v>
          </cell>
          <cell r="R2100">
            <v>11800</v>
          </cell>
          <cell r="T2100">
            <v>11800</v>
          </cell>
          <cell r="V2100">
            <v>11800</v>
          </cell>
          <cell r="X2100">
            <v>11800</v>
          </cell>
          <cell r="Z2100">
            <v>11800</v>
          </cell>
          <cell r="AD2100">
            <v>0.39100000000000001</v>
          </cell>
          <cell r="AG2100">
            <v>9900</v>
          </cell>
          <cell r="AH2100">
            <v>96</v>
          </cell>
          <cell r="AI2100">
            <v>0.98899999999999999</v>
          </cell>
          <cell r="AJ2100">
            <v>1</v>
          </cell>
          <cell r="AK2100">
            <v>97.06</v>
          </cell>
        </row>
        <row r="2101">
          <cell r="E2101" t="str">
            <v>D15L5-322PH</v>
          </cell>
          <cell r="F2101" t="str">
            <v>台</v>
          </cell>
          <cell r="H2101">
            <v>13200</v>
          </cell>
          <cell r="J2101">
            <v>13200</v>
          </cell>
          <cell r="L2101">
            <v>13200</v>
          </cell>
          <cell r="N2101">
            <v>13200</v>
          </cell>
          <cell r="P2101">
            <v>13200</v>
          </cell>
          <cell r="R2101">
            <v>13200</v>
          </cell>
          <cell r="T2101">
            <v>13200</v>
          </cell>
          <cell r="V2101">
            <v>13200</v>
          </cell>
          <cell r="X2101">
            <v>13200</v>
          </cell>
          <cell r="Z2101">
            <v>13200</v>
          </cell>
          <cell r="AD2101">
            <v>0.39100000000000001</v>
          </cell>
          <cell r="AG2101">
            <v>9900</v>
          </cell>
          <cell r="AH2101">
            <v>96</v>
          </cell>
          <cell r="AI2101">
            <v>0.98899999999999999</v>
          </cell>
          <cell r="AJ2101">
            <v>1</v>
          </cell>
          <cell r="AK2101">
            <v>97.06</v>
          </cell>
        </row>
        <row r="2102">
          <cell r="E2102" t="str">
            <v>D15L5-322PX</v>
          </cell>
          <cell r="F2102" t="str">
            <v>台</v>
          </cell>
          <cell r="H2102">
            <v>14300</v>
          </cell>
          <cell r="J2102">
            <v>14300</v>
          </cell>
          <cell r="L2102">
            <v>14300</v>
          </cell>
          <cell r="N2102">
            <v>14300</v>
          </cell>
          <cell r="P2102">
            <v>14300</v>
          </cell>
          <cell r="R2102">
            <v>14300</v>
          </cell>
          <cell r="T2102">
            <v>14300</v>
          </cell>
          <cell r="V2102">
            <v>14300</v>
          </cell>
          <cell r="X2102">
            <v>14300</v>
          </cell>
          <cell r="Z2102">
            <v>14300</v>
          </cell>
          <cell r="AD2102">
            <v>0.39100000000000001</v>
          </cell>
          <cell r="AG2102">
            <v>9900</v>
          </cell>
          <cell r="AH2102">
            <v>96</v>
          </cell>
          <cell r="AI2102">
            <v>0.98899999999999999</v>
          </cell>
          <cell r="AJ2102">
            <v>1</v>
          </cell>
          <cell r="AK2102">
            <v>97.06</v>
          </cell>
        </row>
        <row r="2103">
          <cell r="E2103" t="str">
            <v>D15L5-322PZ</v>
          </cell>
          <cell r="F2103" t="str">
            <v>台</v>
          </cell>
          <cell r="H2103">
            <v>17300</v>
          </cell>
          <cell r="J2103">
            <v>17300</v>
          </cell>
          <cell r="L2103">
            <v>17300</v>
          </cell>
          <cell r="N2103">
            <v>17300</v>
          </cell>
          <cell r="P2103">
            <v>17300</v>
          </cell>
          <cell r="R2103">
            <v>17300</v>
          </cell>
          <cell r="T2103">
            <v>17300</v>
          </cell>
          <cell r="V2103">
            <v>17300</v>
          </cell>
          <cell r="X2103">
            <v>17300</v>
          </cell>
          <cell r="Z2103">
            <v>17300</v>
          </cell>
          <cell r="AD2103">
            <v>0.39100000000000001</v>
          </cell>
          <cell r="AG2103">
            <v>9900</v>
          </cell>
          <cell r="AH2103">
            <v>96</v>
          </cell>
          <cell r="AI2103">
            <v>0.98899999999999999</v>
          </cell>
          <cell r="AJ2103">
            <v>1</v>
          </cell>
          <cell r="AK2103">
            <v>97.06</v>
          </cell>
        </row>
        <row r="2104">
          <cell r="E2104" t="str">
            <v>D15L5-322PK</v>
          </cell>
          <cell r="F2104" t="str">
            <v>台</v>
          </cell>
          <cell r="H2104">
            <v>14300</v>
          </cell>
          <cell r="J2104">
            <v>14300</v>
          </cell>
          <cell r="L2104">
            <v>14300</v>
          </cell>
          <cell r="N2104">
            <v>14300</v>
          </cell>
          <cell r="P2104">
            <v>14300</v>
          </cell>
          <cell r="R2104">
            <v>14300</v>
          </cell>
          <cell r="T2104">
            <v>14300</v>
          </cell>
          <cell r="V2104">
            <v>14300</v>
          </cell>
          <cell r="X2104">
            <v>14300</v>
          </cell>
          <cell r="Z2104">
            <v>14300</v>
          </cell>
          <cell r="AD2104">
            <v>0.39100000000000001</v>
          </cell>
          <cell r="AG2104">
            <v>9900</v>
          </cell>
          <cell r="AH2104">
            <v>96</v>
          </cell>
          <cell r="AI2104">
            <v>0.98899999999999999</v>
          </cell>
          <cell r="AJ2104">
            <v>1</v>
          </cell>
          <cell r="AK2104">
            <v>97.06</v>
          </cell>
        </row>
        <row r="2105">
          <cell r="E2105" t="str">
            <v>■Ｈｆ開放埋込形</v>
          </cell>
        </row>
        <row r="2106">
          <cell r="E2106" t="str">
            <v>A18-322PN</v>
          </cell>
          <cell r="F2106" t="str">
            <v>台</v>
          </cell>
          <cell r="H2106">
            <v>9040</v>
          </cell>
          <cell r="J2106">
            <v>9040</v>
          </cell>
          <cell r="L2106">
            <v>9040</v>
          </cell>
          <cell r="N2106">
            <v>9040</v>
          </cell>
          <cell r="P2106">
            <v>9040</v>
          </cell>
          <cell r="R2106">
            <v>9040</v>
          </cell>
          <cell r="T2106">
            <v>9040</v>
          </cell>
          <cell r="V2106">
            <v>9040</v>
          </cell>
          <cell r="X2106">
            <v>9040</v>
          </cell>
          <cell r="Z2106">
            <v>9040</v>
          </cell>
          <cell r="AD2106">
            <v>0.39100000000000001</v>
          </cell>
          <cell r="AG2106">
            <v>9900</v>
          </cell>
          <cell r="AH2106">
            <v>96</v>
          </cell>
          <cell r="AI2106">
            <v>0.98899999999999999</v>
          </cell>
          <cell r="AJ2106">
            <v>1</v>
          </cell>
          <cell r="AK2106">
            <v>97.06</v>
          </cell>
        </row>
        <row r="2107">
          <cell r="E2107" t="str">
            <v>A18-322PH</v>
          </cell>
          <cell r="F2107" t="str">
            <v>台</v>
          </cell>
          <cell r="H2107">
            <v>10200</v>
          </cell>
          <cell r="J2107">
            <v>10200</v>
          </cell>
          <cell r="L2107">
            <v>10200</v>
          </cell>
          <cell r="N2107">
            <v>10200</v>
          </cell>
          <cell r="P2107">
            <v>10200</v>
          </cell>
          <cell r="R2107">
            <v>10200</v>
          </cell>
          <cell r="T2107">
            <v>10200</v>
          </cell>
          <cell r="V2107">
            <v>10200</v>
          </cell>
          <cell r="X2107">
            <v>10200</v>
          </cell>
          <cell r="Z2107">
            <v>10200</v>
          </cell>
          <cell r="AD2107">
            <v>0.39100000000000001</v>
          </cell>
          <cell r="AG2107">
            <v>9900</v>
          </cell>
          <cell r="AH2107">
            <v>96</v>
          </cell>
          <cell r="AI2107">
            <v>0.98899999999999999</v>
          </cell>
          <cell r="AJ2107">
            <v>1</v>
          </cell>
          <cell r="AK2107">
            <v>97.06</v>
          </cell>
        </row>
        <row r="2108">
          <cell r="E2108" t="str">
            <v>A18-322PX</v>
          </cell>
          <cell r="F2108" t="str">
            <v>台</v>
          </cell>
          <cell r="H2108">
            <v>11200</v>
          </cell>
          <cell r="J2108">
            <v>11200</v>
          </cell>
          <cell r="L2108">
            <v>11200</v>
          </cell>
          <cell r="N2108">
            <v>11200</v>
          </cell>
          <cell r="P2108">
            <v>11200</v>
          </cell>
          <cell r="R2108">
            <v>11200</v>
          </cell>
          <cell r="T2108">
            <v>11200</v>
          </cell>
          <cell r="V2108">
            <v>11200</v>
          </cell>
          <cell r="X2108">
            <v>11200</v>
          </cell>
          <cell r="Z2108">
            <v>11200</v>
          </cell>
          <cell r="AD2108">
            <v>0.39100000000000001</v>
          </cell>
          <cell r="AG2108">
            <v>9900</v>
          </cell>
          <cell r="AH2108">
            <v>96</v>
          </cell>
          <cell r="AI2108">
            <v>0.98899999999999999</v>
          </cell>
          <cell r="AJ2108">
            <v>1</v>
          </cell>
          <cell r="AK2108">
            <v>97.06</v>
          </cell>
        </row>
        <row r="2109">
          <cell r="E2109" t="str">
            <v>A18-322PK</v>
          </cell>
          <cell r="F2109" t="str">
            <v>台</v>
          </cell>
          <cell r="H2109">
            <v>11200</v>
          </cell>
          <cell r="J2109">
            <v>11200</v>
          </cell>
          <cell r="L2109">
            <v>11200</v>
          </cell>
          <cell r="N2109">
            <v>11200</v>
          </cell>
          <cell r="P2109">
            <v>11200</v>
          </cell>
          <cell r="R2109">
            <v>11200</v>
          </cell>
          <cell r="T2109">
            <v>11200</v>
          </cell>
          <cell r="V2109">
            <v>11200</v>
          </cell>
          <cell r="X2109">
            <v>11200</v>
          </cell>
          <cell r="Z2109">
            <v>11200</v>
          </cell>
          <cell r="AD2109">
            <v>0.39100000000000001</v>
          </cell>
          <cell r="AG2109">
            <v>9900</v>
          </cell>
          <cell r="AH2109">
            <v>96</v>
          </cell>
          <cell r="AI2109">
            <v>0.98899999999999999</v>
          </cell>
          <cell r="AJ2109">
            <v>1</v>
          </cell>
          <cell r="AK2109">
            <v>97.06</v>
          </cell>
        </row>
        <row r="2110">
          <cell r="E2110" t="str">
            <v>■Ｈｆカバー埋込形</v>
          </cell>
        </row>
        <row r="2111">
          <cell r="E2111" t="str">
            <v>C18-322PN</v>
          </cell>
          <cell r="F2111" t="str">
            <v>台</v>
          </cell>
          <cell r="H2111">
            <v>12300</v>
          </cell>
          <cell r="J2111">
            <v>12300</v>
          </cell>
          <cell r="L2111">
            <v>12300</v>
          </cell>
          <cell r="N2111">
            <v>12300</v>
          </cell>
          <cell r="P2111">
            <v>12300</v>
          </cell>
          <cell r="R2111">
            <v>12300</v>
          </cell>
          <cell r="T2111">
            <v>12300</v>
          </cell>
          <cell r="V2111">
            <v>12300</v>
          </cell>
          <cell r="X2111">
            <v>12300</v>
          </cell>
          <cell r="Z2111">
            <v>12300</v>
          </cell>
          <cell r="AD2111">
            <v>0.39100000000000001</v>
          </cell>
          <cell r="AG2111">
            <v>9900</v>
          </cell>
          <cell r="AH2111">
            <v>96</v>
          </cell>
          <cell r="AI2111">
            <v>0.98899999999999999</v>
          </cell>
          <cell r="AJ2111">
            <v>1</v>
          </cell>
          <cell r="AK2111">
            <v>97.06</v>
          </cell>
        </row>
        <row r="2112">
          <cell r="E2112" t="str">
            <v>C18-322PH</v>
          </cell>
          <cell r="F2112" t="str">
            <v>台</v>
          </cell>
          <cell r="H2112">
            <v>13500</v>
          </cell>
          <cell r="J2112">
            <v>13500</v>
          </cell>
          <cell r="L2112">
            <v>13500</v>
          </cell>
          <cell r="N2112">
            <v>13500</v>
          </cell>
          <cell r="P2112">
            <v>13500</v>
          </cell>
          <cell r="R2112">
            <v>13500</v>
          </cell>
          <cell r="T2112">
            <v>13500</v>
          </cell>
          <cell r="V2112">
            <v>13500</v>
          </cell>
          <cell r="X2112">
            <v>13500</v>
          </cell>
          <cell r="Z2112">
            <v>13500</v>
          </cell>
          <cell r="AD2112">
            <v>0.39100000000000001</v>
          </cell>
          <cell r="AG2112">
            <v>9900</v>
          </cell>
          <cell r="AH2112">
            <v>96</v>
          </cell>
          <cell r="AI2112">
            <v>0.98899999999999999</v>
          </cell>
          <cell r="AJ2112">
            <v>1</v>
          </cell>
          <cell r="AK2112">
            <v>97.06</v>
          </cell>
        </row>
        <row r="2113">
          <cell r="E2113" t="str">
            <v>C18-322PX</v>
          </cell>
          <cell r="F2113" t="str">
            <v>台</v>
          </cell>
          <cell r="H2113">
            <v>14500</v>
          </cell>
          <cell r="J2113">
            <v>14500</v>
          </cell>
          <cell r="L2113">
            <v>14500</v>
          </cell>
          <cell r="N2113">
            <v>14500</v>
          </cell>
          <cell r="P2113">
            <v>14500</v>
          </cell>
          <cell r="R2113">
            <v>14500</v>
          </cell>
          <cell r="T2113">
            <v>14500</v>
          </cell>
          <cell r="V2113">
            <v>14500</v>
          </cell>
          <cell r="X2113">
            <v>14500</v>
          </cell>
          <cell r="Z2113">
            <v>14500</v>
          </cell>
          <cell r="AD2113">
            <v>0.39100000000000001</v>
          </cell>
          <cell r="AG2113">
            <v>9900</v>
          </cell>
          <cell r="AH2113">
            <v>96</v>
          </cell>
          <cell r="AI2113">
            <v>0.98899999999999999</v>
          </cell>
          <cell r="AJ2113">
            <v>1</v>
          </cell>
          <cell r="AK2113">
            <v>97.06</v>
          </cell>
        </row>
        <row r="2114">
          <cell r="E2114" t="str">
            <v>C18-322PK</v>
          </cell>
          <cell r="F2114" t="str">
            <v>台</v>
          </cell>
          <cell r="H2114">
            <v>14500</v>
          </cell>
          <cell r="J2114">
            <v>14500</v>
          </cell>
          <cell r="L2114">
            <v>14500</v>
          </cell>
          <cell r="N2114">
            <v>14500</v>
          </cell>
          <cell r="P2114">
            <v>14500</v>
          </cell>
          <cell r="R2114">
            <v>14500</v>
          </cell>
          <cell r="T2114">
            <v>14500</v>
          </cell>
          <cell r="V2114">
            <v>14500</v>
          </cell>
          <cell r="X2114">
            <v>14500</v>
          </cell>
          <cell r="Z2114">
            <v>14500</v>
          </cell>
          <cell r="AD2114">
            <v>0.39100000000000001</v>
          </cell>
          <cell r="AG2114">
            <v>9900</v>
          </cell>
          <cell r="AH2114">
            <v>96</v>
          </cell>
          <cell r="AI2114">
            <v>0.98899999999999999</v>
          </cell>
          <cell r="AJ2114">
            <v>1</v>
          </cell>
          <cell r="AK2114">
            <v>97.06</v>
          </cell>
        </row>
        <row r="2115">
          <cell r="E2115" t="str">
            <v>■Ｈｆルーバ埋込形</v>
          </cell>
        </row>
        <row r="2116">
          <cell r="E2116" t="str">
            <v>D18-322PN</v>
          </cell>
          <cell r="F2116" t="str">
            <v>台</v>
          </cell>
          <cell r="H2116">
            <v>22900</v>
          </cell>
          <cell r="J2116">
            <v>22900</v>
          </cell>
          <cell r="L2116">
            <v>22900</v>
          </cell>
          <cell r="N2116">
            <v>22900</v>
          </cell>
          <cell r="P2116">
            <v>22900</v>
          </cell>
          <cell r="R2116">
            <v>22900</v>
          </cell>
          <cell r="T2116">
            <v>22900</v>
          </cell>
          <cell r="V2116">
            <v>22900</v>
          </cell>
          <cell r="X2116">
            <v>22900</v>
          </cell>
          <cell r="Z2116">
            <v>22900</v>
          </cell>
          <cell r="AD2116">
            <v>0.39100000000000001</v>
          </cell>
          <cell r="AG2116">
            <v>9900</v>
          </cell>
          <cell r="AH2116">
            <v>96</v>
          </cell>
          <cell r="AI2116">
            <v>0.98899999999999999</v>
          </cell>
          <cell r="AJ2116">
            <v>1</v>
          </cell>
          <cell r="AK2116">
            <v>97.06</v>
          </cell>
        </row>
        <row r="2117">
          <cell r="E2117" t="str">
            <v>D18-322PH</v>
          </cell>
          <cell r="F2117" t="str">
            <v>台</v>
          </cell>
          <cell r="H2117">
            <v>24100</v>
          </cell>
          <cell r="J2117">
            <v>24100</v>
          </cell>
          <cell r="L2117">
            <v>24100</v>
          </cell>
          <cell r="N2117">
            <v>24100</v>
          </cell>
          <cell r="P2117">
            <v>24100</v>
          </cell>
          <cell r="R2117">
            <v>24100</v>
          </cell>
          <cell r="T2117">
            <v>24100</v>
          </cell>
          <cell r="V2117">
            <v>24100</v>
          </cell>
          <cell r="X2117">
            <v>24100</v>
          </cell>
          <cell r="Z2117">
            <v>24100</v>
          </cell>
          <cell r="AD2117">
            <v>0.39100000000000001</v>
          </cell>
          <cell r="AG2117">
            <v>9900</v>
          </cell>
          <cell r="AH2117">
            <v>96</v>
          </cell>
          <cell r="AI2117">
            <v>0.98899999999999999</v>
          </cell>
          <cell r="AJ2117">
            <v>1</v>
          </cell>
          <cell r="AK2117">
            <v>97.06</v>
          </cell>
        </row>
        <row r="2118">
          <cell r="E2118" t="str">
            <v>D18-322PX</v>
          </cell>
          <cell r="F2118" t="str">
            <v>台</v>
          </cell>
          <cell r="H2118">
            <v>25100</v>
          </cell>
          <cell r="J2118">
            <v>25100</v>
          </cell>
          <cell r="L2118">
            <v>25100</v>
          </cell>
          <cell r="N2118">
            <v>25100</v>
          </cell>
          <cell r="P2118">
            <v>25100</v>
          </cell>
          <cell r="R2118">
            <v>25100</v>
          </cell>
          <cell r="T2118">
            <v>25100</v>
          </cell>
          <cell r="V2118">
            <v>25100</v>
          </cell>
          <cell r="X2118">
            <v>25100</v>
          </cell>
          <cell r="Z2118">
            <v>25100</v>
          </cell>
          <cell r="AD2118">
            <v>0.39100000000000001</v>
          </cell>
          <cell r="AG2118">
            <v>9900</v>
          </cell>
          <cell r="AH2118">
            <v>96</v>
          </cell>
          <cell r="AI2118">
            <v>0.98899999999999999</v>
          </cell>
          <cell r="AJ2118">
            <v>1</v>
          </cell>
          <cell r="AK2118">
            <v>97.06</v>
          </cell>
        </row>
        <row r="2119">
          <cell r="E2119" t="str">
            <v>D18-322PK</v>
          </cell>
          <cell r="F2119" t="str">
            <v>台</v>
          </cell>
          <cell r="H2119">
            <v>25100</v>
          </cell>
          <cell r="J2119">
            <v>25100</v>
          </cell>
          <cell r="L2119">
            <v>25100</v>
          </cell>
          <cell r="N2119">
            <v>25100</v>
          </cell>
          <cell r="P2119">
            <v>25100</v>
          </cell>
          <cell r="R2119">
            <v>25100</v>
          </cell>
          <cell r="T2119">
            <v>25100</v>
          </cell>
          <cell r="V2119">
            <v>25100</v>
          </cell>
          <cell r="X2119">
            <v>25100</v>
          </cell>
          <cell r="Z2119">
            <v>25100</v>
          </cell>
          <cell r="AD2119">
            <v>0.39100000000000001</v>
          </cell>
          <cell r="AG2119">
            <v>9900</v>
          </cell>
          <cell r="AH2119">
            <v>96</v>
          </cell>
          <cell r="AI2119">
            <v>0.98899999999999999</v>
          </cell>
          <cell r="AJ2119">
            <v>1</v>
          </cell>
          <cell r="AK2119">
            <v>97.06</v>
          </cell>
        </row>
        <row r="2120">
          <cell r="E2120" t="str">
            <v>D18V-322PN</v>
          </cell>
          <cell r="F2120" t="str">
            <v>台</v>
          </cell>
          <cell r="H2120">
            <v>22900</v>
          </cell>
          <cell r="J2120">
            <v>22900</v>
          </cell>
          <cell r="L2120">
            <v>22900</v>
          </cell>
          <cell r="N2120">
            <v>22900</v>
          </cell>
          <cell r="P2120">
            <v>22900</v>
          </cell>
          <cell r="R2120">
            <v>22900</v>
          </cell>
          <cell r="T2120">
            <v>22900</v>
          </cell>
          <cell r="V2120">
            <v>22900</v>
          </cell>
          <cell r="X2120">
            <v>22900</v>
          </cell>
          <cell r="Z2120">
            <v>22900</v>
          </cell>
          <cell r="AD2120">
            <v>0.39100000000000001</v>
          </cell>
          <cell r="AG2120">
            <v>9900</v>
          </cell>
          <cell r="AH2120">
            <v>96</v>
          </cell>
          <cell r="AI2120">
            <v>0.98899999999999999</v>
          </cell>
          <cell r="AJ2120">
            <v>1</v>
          </cell>
          <cell r="AK2120">
            <v>97.06</v>
          </cell>
        </row>
        <row r="2121">
          <cell r="E2121" t="str">
            <v>D18V-322PH</v>
          </cell>
          <cell r="F2121" t="str">
            <v>台</v>
          </cell>
          <cell r="H2121">
            <v>24100</v>
          </cell>
          <cell r="J2121">
            <v>24100</v>
          </cell>
          <cell r="L2121">
            <v>24100</v>
          </cell>
          <cell r="N2121">
            <v>24100</v>
          </cell>
          <cell r="P2121">
            <v>24100</v>
          </cell>
          <cell r="R2121">
            <v>24100</v>
          </cell>
          <cell r="T2121">
            <v>24100</v>
          </cell>
          <cell r="V2121">
            <v>24100</v>
          </cell>
          <cell r="X2121">
            <v>24100</v>
          </cell>
          <cell r="Z2121">
            <v>24100</v>
          </cell>
          <cell r="AD2121">
            <v>0.39100000000000001</v>
          </cell>
          <cell r="AG2121">
            <v>9900</v>
          </cell>
          <cell r="AH2121">
            <v>96</v>
          </cell>
          <cell r="AI2121">
            <v>0.98899999999999999</v>
          </cell>
          <cell r="AJ2121">
            <v>1</v>
          </cell>
          <cell r="AK2121">
            <v>97.06</v>
          </cell>
        </row>
        <row r="2122">
          <cell r="E2122" t="str">
            <v>D18V-322PX</v>
          </cell>
          <cell r="F2122" t="str">
            <v>台</v>
          </cell>
          <cell r="H2122">
            <v>25100</v>
          </cell>
          <cell r="J2122">
            <v>25100</v>
          </cell>
          <cell r="L2122">
            <v>25100</v>
          </cell>
          <cell r="N2122">
            <v>25100</v>
          </cell>
          <cell r="P2122">
            <v>25100</v>
          </cell>
          <cell r="R2122">
            <v>25100</v>
          </cell>
          <cell r="T2122">
            <v>25100</v>
          </cell>
          <cell r="V2122">
            <v>25100</v>
          </cell>
          <cell r="X2122">
            <v>25100</v>
          </cell>
          <cell r="Z2122">
            <v>25100</v>
          </cell>
          <cell r="AD2122">
            <v>0.39100000000000001</v>
          </cell>
          <cell r="AG2122">
            <v>9900</v>
          </cell>
          <cell r="AH2122">
            <v>96</v>
          </cell>
          <cell r="AI2122">
            <v>0.98899999999999999</v>
          </cell>
          <cell r="AJ2122">
            <v>1</v>
          </cell>
          <cell r="AK2122">
            <v>97.06</v>
          </cell>
        </row>
        <row r="2123">
          <cell r="E2123" t="str">
            <v>D18V-322PK</v>
          </cell>
          <cell r="F2123" t="str">
            <v>台</v>
          </cell>
          <cell r="H2123">
            <v>25100</v>
          </cell>
          <cell r="J2123">
            <v>25100</v>
          </cell>
          <cell r="L2123">
            <v>25100</v>
          </cell>
          <cell r="N2123">
            <v>25100</v>
          </cell>
          <cell r="P2123">
            <v>25100</v>
          </cell>
          <cell r="R2123">
            <v>25100</v>
          </cell>
          <cell r="T2123">
            <v>25100</v>
          </cell>
          <cell r="V2123">
            <v>25100</v>
          </cell>
          <cell r="X2123">
            <v>25100</v>
          </cell>
          <cell r="Z2123">
            <v>25100</v>
          </cell>
          <cell r="AD2123">
            <v>0.39100000000000001</v>
          </cell>
          <cell r="AG2123">
            <v>9900</v>
          </cell>
          <cell r="AH2123">
            <v>96</v>
          </cell>
          <cell r="AI2123">
            <v>0.98899999999999999</v>
          </cell>
          <cell r="AJ2123">
            <v>1</v>
          </cell>
          <cell r="AK2123">
            <v>97.06</v>
          </cell>
        </row>
        <row r="2124">
          <cell r="E2124" t="str">
            <v>D18L-322PN</v>
          </cell>
          <cell r="F2124" t="str">
            <v>台</v>
          </cell>
          <cell r="H2124">
            <v>11300</v>
          </cell>
          <cell r="J2124">
            <v>11300</v>
          </cell>
          <cell r="L2124">
            <v>11300</v>
          </cell>
          <cell r="N2124">
            <v>11300</v>
          </cell>
          <cell r="P2124">
            <v>11300</v>
          </cell>
          <cell r="R2124">
            <v>11300</v>
          </cell>
          <cell r="T2124">
            <v>11300</v>
          </cell>
          <cell r="V2124">
            <v>11300</v>
          </cell>
          <cell r="X2124">
            <v>11300</v>
          </cell>
          <cell r="Z2124">
            <v>11300</v>
          </cell>
          <cell r="AD2124">
            <v>0.39100000000000001</v>
          </cell>
          <cell r="AG2124">
            <v>9900</v>
          </cell>
          <cell r="AH2124">
            <v>96</v>
          </cell>
          <cell r="AI2124">
            <v>0.98899999999999999</v>
          </cell>
          <cell r="AJ2124">
            <v>1</v>
          </cell>
          <cell r="AK2124">
            <v>97.06</v>
          </cell>
        </row>
        <row r="2125">
          <cell r="E2125" t="str">
            <v>D18L-322PH</v>
          </cell>
          <cell r="F2125" t="str">
            <v>台</v>
          </cell>
          <cell r="H2125">
            <v>12500</v>
          </cell>
          <cell r="J2125">
            <v>12500</v>
          </cell>
          <cell r="L2125">
            <v>12500</v>
          </cell>
          <cell r="N2125">
            <v>12500</v>
          </cell>
          <cell r="P2125">
            <v>12500</v>
          </cell>
          <cell r="R2125">
            <v>12500</v>
          </cell>
          <cell r="T2125">
            <v>12500</v>
          </cell>
          <cell r="V2125">
            <v>12500</v>
          </cell>
          <cell r="X2125">
            <v>12500</v>
          </cell>
          <cell r="Z2125">
            <v>12500</v>
          </cell>
          <cell r="AD2125">
            <v>0.39100000000000001</v>
          </cell>
          <cell r="AG2125">
            <v>9900</v>
          </cell>
          <cell r="AH2125">
            <v>96</v>
          </cell>
          <cell r="AI2125">
            <v>0.98899999999999999</v>
          </cell>
          <cell r="AJ2125">
            <v>1</v>
          </cell>
          <cell r="AK2125">
            <v>97.06</v>
          </cell>
        </row>
        <row r="2126">
          <cell r="E2126" t="str">
            <v>D18L-322PX</v>
          </cell>
          <cell r="F2126" t="str">
            <v>台</v>
          </cell>
          <cell r="H2126">
            <v>13500</v>
          </cell>
          <cell r="J2126">
            <v>13500</v>
          </cell>
          <cell r="L2126">
            <v>13500</v>
          </cell>
          <cell r="N2126">
            <v>13500</v>
          </cell>
          <cell r="P2126">
            <v>13500</v>
          </cell>
          <cell r="R2126">
            <v>13500</v>
          </cell>
          <cell r="T2126">
            <v>13500</v>
          </cell>
          <cell r="V2126">
            <v>13500</v>
          </cell>
          <cell r="X2126">
            <v>13500</v>
          </cell>
          <cell r="Z2126">
            <v>13500</v>
          </cell>
          <cell r="AD2126">
            <v>0.39100000000000001</v>
          </cell>
          <cell r="AG2126">
            <v>9900</v>
          </cell>
          <cell r="AH2126">
            <v>96</v>
          </cell>
          <cell r="AI2126">
            <v>0.98899999999999999</v>
          </cell>
          <cell r="AJ2126">
            <v>1</v>
          </cell>
          <cell r="AK2126">
            <v>97.06</v>
          </cell>
        </row>
        <row r="2127">
          <cell r="E2127" t="str">
            <v>D18L-322PK</v>
          </cell>
          <cell r="F2127" t="str">
            <v>台</v>
          </cell>
          <cell r="H2127">
            <v>13500</v>
          </cell>
          <cell r="J2127">
            <v>13500</v>
          </cell>
          <cell r="L2127">
            <v>13500</v>
          </cell>
          <cell r="N2127">
            <v>13500</v>
          </cell>
          <cell r="P2127">
            <v>13500</v>
          </cell>
          <cell r="R2127">
            <v>13500</v>
          </cell>
          <cell r="T2127">
            <v>13500</v>
          </cell>
          <cell r="V2127">
            <v>13500</v>
          </cell>
          <cell r="X2127">
            <v>13500</v>
          </cell>
          <cell r="Z2127">
            <v>13500</v>
          </cell>
          <cell r="AD2127">
            <v>0.39100000000000001</v>
          </cell>
          <cell r="AG2127">
            <v>9900</v>
          </cell>
          <cell r="AH2127">
            <v>96</v>
          </cell>
          <cell r="AI2127">
            <v>0.98899999999999999</v>
          </cell>
          <cell r="AJ2127">
            <v>1</v>
          </cell>
          <cell r="AK2127">
            <v>97.06</v>
          </cell>
        </row>
        <row r="2128">
          <cell r="E2128" t="str">
            <v>■Ｈｆダウンライト</v>
          </cell>
        </row>
        <row r="2129">
          <cell r="E2129" t="str">
            <v>d21-241PN</v>
          </cell>
          <cell r="F2129" t="str">
            <v>台</v>
          </cell>
          <cell r="H2129">
            <v>6450</v>
          </cell>
          <cell r="J2129">
            <v>6450</v>
          </cell>
          <cell r="L2129">
            <v>6450</v>
          </cell>
          <cell r="N2129">
            <v>6450</v>
          </cell>
          <cell r="P2129">
            <v>6450</v>
          </cell>
          <cell r="R2129">
            <v>6450</v>
          </cell>
          <cell r="T2129">
            <v>6450</v>
          </cell>
          <cell r="V2129">
            <v>6450</v>
          </cell>
          <cell r="X2129">
            <v>6450</v>
          </cell>
          <cell r="Z2129">
            <v>6450</v>
          </cell>
          <cell r="AD2129">
            <v>0.20899999999999999</v>
          </cell>
          <cell r="AG2129">
            <v>1800</v>
          </cell>
          <cell r="AH2129">
            <v>24</v>
          </cell>
          <cell r="AI2129">
            <v>0.98</v>
          </cell>
          <cell r="AJ2129">
            <v>1</v>
          </cell>
          <cell r="AK2129">
            <v>24.48</v>
          </cell>
        </row>
        <row r="2130">
          <cell r="E2130" t="str">
            <v>d21-241PX</v>
          </cell>
          <cell r="F2130" t="str">
            <v>台</v>
          </cell>
          <cell r="H2130">
            <v>9310</v>
          </cell>
          <cell r="J2130">
            <v>9310</v>
          </cell>
          <cell r="L2130">
            <v>9310</v>
          </cell>
          <cell r="N2130">
            <v>9310</v>
          </cell>
          <cell r="P2130">
            <v>9310</v>
          </cell>
          <cell r="R2130">
            <v>9310</v>
          </cell>
          <cell r="T2130">
            <v>9310</v>
          </cell>
          <cell r="V2130">
            <v>9310</v>
          </cell>
          <cell r="X2130">
            <v>9310</v>
          </cell>
          <cell r="Z2130">
            <v>9310</v>
          </cell>
          <cell r="AD2130">
            <v>0.20899999999999999</v>
          </cell>
          <cell r="AG2130">
            <v>1800</v>
          </cell>
          <cell r="AH2130">
            <v>24</v>
          </cell>
          <cell r="AI2130">
            <v>0.98</v>
          </cell>
          <cell r="AJ2130">
            <v>1</v>
          </cell>
          <cell r="AK2130">
            <v>24.48</v>
          </cell>
        </row>
        <row r="2131">
          <cell r="E2131" t="str">
            <v>d21-321PN</v>
          </cell>
          <cell r="F2131" t="str">
            <v>台</v>
          </cell>
          <cell r="H2131">
            <v>6620</v>
          </cell>
          <cell r="J2131">
            <v>6620</v>
          </cell>
          <cell r="L2131">
            <v>6620</v>
          </cell>
          <cell r="N2131">
            <v>6620</v>
          </cell>
          <cell r="P2131">
            <v>6620</v>
          </cell>
          <cell r="R2131">
            <v>6620</v>
          </cell>
          <cell r="T2131">
            <v>6620</v>
          </cell>
          <cell r="V2131">
            <v>6620</v>
          </cell>
          <cell r="X2131">
            <v>6620</v>
          </cell>
          <cell r="Z2131">
            <v>6620</v>
          </cell>
          <cell r="AD2131">
            <v>0.20899999999999999</v>
          </cell>
          <cell r="AG2131">
            <v>2400</v>
          </cell>
          <cell r="AH2131">
            <v>32</v>
          </cell>
          <cell r="AI2131">
            <v>0.98</v>
          </cell>
          <cell r="AJ2131">
            <v>1</v>
          </cell>
          <cell r="AK2131">
            <v>32.65</v>
          </cell>
        </row>
        <row r="2132">
          <cell r="E2132" t="str">
            <v>d21-321PX</v>
          </cell>
          <cell r="F2132" t="str">
            <v>台</v>
          </cell>
          <cell r="H2132">
            <v>9680</v>
          </cell>
          <cell r="J2132">
            <v>9680</v>
          </cell>
          <cell r="L2132">
            <v>9680</v>
          </cell>
          <cell r="N2132">
            <v>9680</v>
          </cell>
          <cell r="P2132">
            <v>9680</v>
          </cell>
          <cell r="R2132">
            <v>9680</v>
          </cell>
          <cell r="T2132">
            <v>9680</v>
          </cell>
          <cell r="V2132">
            <v>9680</v>
          </cell>
          <cell r="X2132">
            <v>9680</v>
          </cell>
          <cell r="Z2132">
            <v>9680</v>
          </cell>
          <cell r="AD2132">
            <v>0.20899999999999999</v>
          </cell>
          <cell r="AG2132">
            <v>2400</v>
          </cell>
          <cell r="AH2132">
            <v>32</v>
          </cell>
          <cell r="AI2132">
            <v>0.98</v>
          </cell>
          <cell r="AJ2132">
            <v>1</v>
          </cell>
          <cell r="AK2132">
            <v>32.65</v>
          </cell>
        </row>
        <row r="2133">
          <cell r="E2133" t="str">
            <v>d21-421PN</v>
          </cell>
          <cell r="F2133" t="str">
            <v>台</v>
          </cell>
          <cell r="H2133">
            <v>7400</v>
          </cell>
          <cell r="J2133">
            <v>7400</v>
          </cell>
          <cell r="L2133">
            <v>7400</v>
          </cell>
          <cell r="N2133">
            <v>7400</v>
          </cell>
          <cell r="P2133">
            <v>7400</v>
          </cell>
          <cell r="R2133">
            <v>7400</v>
          </cell>
          <cell r="T2133">
            <v>7400</v>
          </cell>
          <cell r="V2133">
            <v>7400</v>
          </cell>
          <cell r="X2133">
            <v>7400</v>
          </cell>
          <cell r="Z2133">
            <v>7400</v>
          </cell>
          <cell r="AD2133">
            <v>0.20899999999999999</v>
          </cell>
          <cell r="AG2133">
            <v>3200</v>
          </cell>
          <cell r="AH2133">
            <v>42</v>
          </cell>
          <cell r="AI2133">
            <v>0.98</v>
          </cell>
          <cell r="AJ2133">
            <v>1</v>
          </cell>
          <cell r="AK2133">
            <v>42.85</v>
          </cell>
        </row>
        <row r="2134">
          <cell r="E2134" t="str">
            <v>d21-421PN</v>
          </cell>
          <cell r="F2134" t="str">
            <v>台</v>
          </cell>
          <cell r="H2134">
            <v>10400</v>
          </cell>
          <cell r="J2134">
            <v>10400</v>
          </cell>
          <cell r="L2134">
            <v>10400</v>
          </cell>
          <cell r="N2134">
            <v>10400</v>
          </cell>
          <cell r="P2134">
            <v>10400</v>
          </cell>
          <cell r="R2134">
            <v>10400</v>
          </cell>
          <cell r="T2134">
            <v>10400</v>
          </cell>
          <cell r="V2134">
            <v>10400</v>
          </cell>
          <cell r="X2134">
            <v>10400</v>
          </cell>
          <cell r="Z2134">
            <v>10400</v>
          </cell>
          <cell r="AD2134">
            <v>0.20899999999999999</v>
          </cell>
          <cell r="AG2134">
            <v>6400</v>
          </cell>
          <cell r="AH2134">
            <v>84</v>
          </cell>
          <cell r="AI2134">
            <v>0.98</v>
          </cell>
          <cell r="AJ2134">
            <v>1</v>
          </cell>
          <cell r="AK2134">
            <v>85.71</v>
          </cell>
        </row>
        <row r="2135">
          <cell r="E2135" t="str">
            <v>d21-422PX</v>
          </cell>
          <cell r="F2135" t="str">
            <v>台</v>
          </cell>
          <cell r="H2135">
            <v>13100</v>
          </cell>
          <cell r="J2135">
            <v>13100</v>
          </cell>
          <cell r="L2135">
            <v>13100</v>
          </cell>
          <cell r="N2135">
            <v>13100</v>
          </cell>
          <cell r="P2135">
            <v>13100</v>
          </cell>
          <cell r="R2135">
            <v>13100</v>
          </cell>
          <cell r="T2135">
            <v>13100</v>
          </cell>
          <cell r="V2135">
            <v>13100</v>
          </cell>
          <cell r="X2135">
            <v>13100</v>
          </cell>
          <cell r="Z2135">
            <v>13100</v>
          </cell>
          <cell r="AD2135">
            <v>0.20899999999999999</v>
          </cell>
          <cell r="AG2135">
            <v>6400</v>
          </cell>
          <cell r="AH2135">
            <v>84</v>
          </cell>
          <cell r="AI2135">
            <v>0.98</v>
          </cell>
          <cell r="AJ2135">
            <v>1</v>
          </cell>
          <cell r="AK2135">
            <v>85.71</v>
          </cell>
        </row>
        <row r="2136">
          <cell r="E2136" t="str">
            <v>d21-423PN</v>
          </cell>
          <cell r="F2136" t="str">
            <v>台</v>
          </cell>
          <cell r="H2136">
            <v>15700</v>
          </cell>
          <cell r="J2136">
            <v>15700</v>
          </cell>
          <cell r="L2136">
            <v>15700</v>
          </cell>
          <cell r="N2136">
            <v>15700</v>
          </cell>
          <cell r="P2136">
            <v>15700</v>
          </cell>
          <cell r="R2136">
            <v>15700</v>
          </cell>
          <cell r="T2136">
            <v>15700</v>
          </cell>
          <cell r="V2136">
            <v>15700</v>
          </cell>
          <cell r="X2136">
            <v>15700</v>
          </cell>
          <cell r="Z2136">
            <v>15700</v>
          </cell>
          <cell r="AD2136">
            <v>0.20899999999999999</v>
          </cell>
          <cell r="AG2136">
            <v>9600</v>
          </cell>
          <cell r="AH2136">
            <v>126</v>
          </cell>
          <cell r="AI2136">
            <v>0.98</v>
          </cell>
          <cell r="AJ2136">
            <v>1</v>
          </cell>
          <cell r="AK2136">
            <v>128.57</v>
          </cell>
        </row>
        <row r="2137">
          <cell r="E2137" t="str">
            <v>d21-424PN</v>
          </cell>
          <cell r="F2137" t="str">
            <v>台</v>
          </cell>
          <cell r="H2137">
            <v>21100</v>
          </cell>
          <cell r="J2137">
            <v>21100</v>
          </cell>
          <cell r="L2137">
            <v>21100</v>
          </cell>
          <cell r="N2137">
            <v>21100</v>
          </cell>
          <cell r="P2137">
            <v>21100</v>
          </cell>
          <cell r="R2137">
            <v>21100</v>
          </cell>
          <cell r="T2137">
            <v>21100</v>
          </cell>
          <cell r="V2137">
            <v>21100</v>
          </cell>
          <cell r="X2137">
            <v>21100</v>
          </cell>
          <cell r="Z2137">
            <v>21100</v>
          </cell>
          <cell r="AD2137">
            <v>0.20899999999999999</v>
          </cell>
          <cell r="AG2137">
            <v>12800</v>
          </cell>
          <cell r="AH2137">
            <v>168</v>
          </cell>
          <cell r="AI2137">
            <v>0.98</v>
          </cell>
          <cell r="AJ2137">
            <v>1</v>
          </cell>
          <cell r="AK2137">
            <v>171.42</v>
          </cell>
        </row>
        <row r="2138">
          <cell r="E2138" t="str">
            <v>d22-241PN</v>
          </cell>
          <cell r="F2138" t="str">
            <v>台</v>
          </cell>
          <cell r="H2138">
            <v>27300</v>
          </cell>
          <cell r="J2138">
            <v>27300</v>
          </cell>
          <cell r="L2138">
            <v>27300</v>
          </cell>
          <cell r="N2138">
            <v>27300</v>
          </cell>
          <cell r="P2138">
            <v>27300</v>
          </cell>
          <cell r="R2138">
            <v>27300</v>
          </cell>
          <cell r="T2138">
            <v>27300</v>
          </cell>
          <cell r="V2138">
            <v>27300</v>
          </cell>
          <cell r="X2138">
            <v>27300</v>
          </cell>
          <cell r="Z2138">
            <v>27300</v>
          </cell>
          <cell r="AD2138">
            <v>0.20899999999999999</v>
          </cell>
          <cell r="AG2138">
            <v>1800</v>
          </cell>
          <cell r="AH2138">
            <v>24</v>
          </cell>
          <cell r="AI2138">
            <v>0.98</v>
          </cell>
          <cell r="AJ2138">
            <v>1</v>
          </cell>
          <cell r="AK2138">
            <v>24.48</v>
          </cell>
        </row>
        <row r="2139">
          <cell r="E2139" t="str">
            <v>d22-321PN</v>
          </cell>
          <cell r="F2139" t="str">
            <v>台</v>
          </cell>
          <cell r="H2139">
            <v>7440</v>
          </cell>
          <cell r="J2139">
            <v>7440</v>
          </cell>
          <cell r="L2139">
            <v>7440</v>
          </cell>
          <cell r="N2139">
            <v>7440</v>
          </cell>
          <cell r="P2139">
            <v>7440</v>
          </cell>
          <cell r="R2139">
            <v>7440</v>
          </cell>
          <cell r="T2139">
            <v>7440</v>
          </cell>
          <cell r="V2139">
            <v>7440</v>
          </cell>
          <cell r="X2139">
            <v>7440</v>
          </cell>
          <cell r="Z2139">
            <v>7440</v>
          </cell>
          <cell r="AD2139">
            <v>0.20899999999999999</v>
          </cell>
          <cell r="AG2139">
            <v>2400</v>
          </cell>
          <cell r="AH2139">
            <v>32</v>
          </cell>
          <cell r="AI2139">
            <v>0.98</v>
          </cell>
          <cell r="AJ2139">
            <v>1</v>
          </cell>
          <cell r="AK2139">
            <v>32.65</v>
          </cell>
        </row>
        <row r="2140">
          <cell r="E2140" t="str">
            <v>d22-421PN</v>
          </cell>
          <cell r="F2140" t="str">
            <v>台</v>
          </cell>
          <cell r="H2140">
            <v>7610</v>
          </cell>
          <cell r="J2140">
            <v>7610</v>
          </cell>
          <cell r="L2140">
            <v>7610</v>
          </cell>
          <cell r="N2140">
            <v>7610</v>
          </cell>
          <cell r="P2140">
            <v>7610</v>
          </cell>
          <cell r="R2140">
            <v>7610</v>
          </cell>
          <cell r="T2140">
            <v>7610</v>
          </cell>
          <cell r="V2140">
            <v>7610</v>
          </cell>
          <cell r="X2140">
            <v>7610</v>
          </cell>
          <cell r="Z2140">
            <v>7610</v>
          </cell>
          <cell r="AD2140">
            <v>0.20899999999999999</v>
          </cell>
          <cell r="AG2140">
            <v>3200</v>
          </cell>
          <cell r="AH2140">
            <v>42</v>
          </cell>
          <cell r="AI2140">
            <v>0.98</v>
          </cell>
          <cell r="AJ2140">
            <v>1</v>
          </cell>
          <cell r="AK2140">
            <v>42.85</v>
          </cell>
        </row>
        <row r="2141">
          <cell r="E2141" t="str">
            <v>d23-241PN</v>
          </cell>
          <cell r="F2141" t="str">
            <v>台</v>
          </cell>
          <cell r="H2141">
            <v>7740</v>
          </cell>
          <cell r="J2141">
            <v>7740</v>
          </cell>
          <cell r="L2141">
            <v>7740</v>
          </cell>
          <cell r="N2141">
            <v>7740</v>
          </cell>
          <cell r="P2141">
            <v>7740</v>
          </cell>
          <cell r="R2141">
            <v>7740</v>
          </cell>
          <cell r="T2141">
            <v>7740</v>
          </cell>
          <cell r="V2141">
            <v>7740</v>
          </cell>
          <cell r="X2141">
            <v>7740</v>
          </cell>
          <cell r="Z2141">
            <v>7740</v>
          </cell>
          <cell r="AD2141">
            <v>0.20899999999999999</v>
          </cell>
          <cell r="AG2141">
            <v>1800</v>
          </cell>
          <cell r="AH2141">
            <v>24</v>
          </cell>
          <cell r="AI2141">
            <v>0.98</v>
          </cell>
          <cell r="AJ2141">
            <v>1</v>
          </cell>
          <cell r="AK2141">
            <v>24.48</v>
          </cell>
        </row>
        <row r="2142">
          <cell r="E2142" t="str">
            <v>d23-241PX</v>
          </cell>
          <cell r="F2142" t="str">
            <v>台</v>
          </cell>
          <cell r="H2142">
            <v>6790</v>
          </cell>
          <cell r="J2142">
            <v>6790</v>
          </cell>
          <cell r="L2142">
            <v>6790</v>
          </cell>
          <cell r="N2142">
            <v>6790</v>
          </cell>
          <cell r="P2142">
            <v>6790</v>
          </cell>
          <cell r="R2142">
            <v>6790</v>
          </cell>
          <cell r="T2142">
            <v>6790</v>
          </cell>
          <cell r="V2142">
            <v>6790</v>
          </cell>
          <cell r="X2142">
            <v>6790</v>
          </cell>
          <cell r="Z2142">
            <v>6790</v>
          </cell>
          <cell r="AD2142">
            <v>0.20899999999999999</v>
          </cell>
          <cell r="AG2142">
            <v>1800</v>
          </cell>
          <cell r="AH2142">
            <v>24</v>
          </cell>
          <cell r="AI2142">
            <v>0.98</v>
          </cell>
          <cell r="AJ2142">
            <v>1</v>
          </cell>
          <cell r="AK2142">
            <v>24.48</v>
          </cell>
        </row>
        <row r="2143">
          <cell r="E2143" t="str">
            <v>d23-321PN</v>
          </cell>
          <cell r="F2143" t="str">
            <v>台</v>
          </cell>
          <cell r="H2143">
            <v>9580</v>
          </cell>
          <cell r="J2143">
            <v>9580</v>
          </cell>
          <cell r="L2143">
            <v>9580</v>
          </cell>
          <cell r="N2143">
            <v>9580</v>
          </cell>
          <cell r="P2143">
            <v>9580</v>
          </cell>
          <cell r="R2143">
            <v>9580</v>
          </cell>
          <cell r="T2143">
            <v>9580</v>
          </cell>
          <cell r="V2143">
            <v>9580</v>
          </cell>
          <cell r="X2143">
            <v>9580</v>
          </cell>
          <cell r="Z2143">
            <v>9580</v>
          </cell>
          <cell r="AD2143">
            <v>0.20899999999999999</v>
          </cell>
          <cell r="AG2143">
            <v>2400</v>
          </cell>
          <cell r="AH2143">
            <v>32</v>
          </cell>
          <cell r="AI2143">
            <v>0.98</v>
          </cell>
          <cell r="AJ2143">
            <v>1</v>
          </cell>
          <cell r="AK2143">
            <v>32.65</v>
          </cell>
        </row>
        <row r="2144">
          <cell r="E2144" t="str">
            <v>d23-321PX</v>
          </cell>
          <cell r="F2144" t="str">
            <v>台</v>
          </cell>
          <cell r="H2144">
            <v>6900</v>
          </cell>
          <cell r="J2144">
            <v>6900</v>
          </cell>
          <cell r="L2144">
            <v>6900</v>
          </cell>
          <cell r="N2144">
            <v>6900</v>
          </cell>
          <cell r="P2144">
            <v>6900</v>
          </cell>
          <cell r="R2144">
            <v>6900</v>
          </cell>
          <cell r="T2144">
            <v>6900</v>
          </cell>
          <cell r="V2144">
            <v>6900</v>
          </cell>
          <cell r="X2144">
            <v>6900</v>
          </cell>
          <cell r="Z2144">
            <v>6900</v>
          </cell>
          <cell r="AD2144">
            <v>0.20899999999999999</v>
          </cell>
          <cell r="AG2144">
            <v>2400</v>
          </cell>
          <cell r="AH2144">
            <v>32</v>
          </cell>
          <cell r="AI2144">
            <v>0.98</v>
          </cell>
          <cell r="AJ2144">
            <v>1</v>
          </cell>
          <cell r="AK2144">
            <v>32.65</v>
          </cell>
        </row>
        <row r="2145">
          <cell r="E2145" t="str">
            <v>d23-421PN</v>
          </cell>
          <cell r="F2145" t="str">
            <v>台</v>
          </cell>
          <cell r="H2145">
            <v>10020</v>
          </cell>
          <cell r="J2145">
            <v>10020</v>
          </cell>
          <cell r="L2145">
            <v>10020</v>
          </cell>
          <cell r="N2145">
            <v>10020</v>
          </cell>
          <cell r="P2145">
            <v>10020</v>
          </cell>
          <cell r="R2145">
            <v>10020</v>
          </cell>
          <cell r="T2145">
            <v>10020</v>
          </cell>
          <cell r="V2145">
            <v>10020</v>
          </cell>
          <cell r="X2145">
            <v>10020</v>
          </cell>
          <cell r="Z2145">
            <v>10020</v>
          </cell>
          <cell r="AD2145">
            <v>0.20899999999999999</v>
          </cell>
          <cell r="AG2145">
            <v>3200</v>
          </cell>
          <cell r="AH2145">
            <v>42</v>
          </cell>
          <cell r="AI2145">
            <v>0.98</v>
          </cell>
          <cell r="AJ2145">
            <v>1</v>
          </cell>
          <cell r="AK2145">
            <v>42.85</v>
          </cell>
        </row>
        <row r="2146">
          <cell r="E2146" t="str">
            <v>d23-422PN</v>
          </cell>
          <cell r="F2146" t="str">
            <v>台</v>
          </cell>
          <cell r="H2146">
            <v>8390</v>
          </cell>
          <cell r="J2146">
            <v>8390</v>
          </cell>
          <cell r="L2146">
            <v>8390</v>
          </cell>
          <cell r="N2146">
            <v>8390</v>
          </cell>
          <cell r="P2146">
            <v>8390</v>
          </cell>
          <cell r="R2146">
            <v>8390</v>
          </cell>
          <cell r="T2146">
            <v>8390</v>
          </cell>
          <cell r="V2146">
            <v>8390</v>
          </cell>
          <cell r="X2146">
            <v>8390</v>
          </cell>
          <cell r="Z2146">
            <v>8390</v>
          </cell>
          <cell r="AD2146">
            <v>0.20899999999999999</v>
          </cell>
          <cell r="AG2146">
            <v>6400</v>
          </cell>
          <cell r="AH2146">
            <v>84</v>
          </cell>
          <cell r="AI2146">
            <v>0.98</v>
          </cell>
          <cell r="AJ2146">
            <v>1</v>
          </cell>
          <cell r="AK2146">
            <v>85.71</v>
          </cell>
        </row>
        <row r="2147">
          <cell r="E2147" t="str">
            <v>■Ｈｆ黒板灯埋込形</v>
          </cell>
        </row>
        <row r="2148">
          <cell r="E2148" t="str">
            <v>J24-321PH</v>
          </cell>
          <cell r="F2148" t="str">
            <v>台</v>
          </cell>
          <cell r="H2148">
            <v>14000</v>
          </cell>
          <cell r="J2148">
            <v>14000</v>
          </cell>
          <cell r="L2148">
            <v>14000</v>
          </cell>
          <cell r="N2148">
            <v>14000</v>
          </cell>
          <cell r="P2148">
            <v>14000</v>
          </cell>
          <cell r="R2148">
            <v>14000</v>
          </cell>
          <cell r="T2148">
            <v>14000</v>
          </cell>
          <cell r="V2148">
            <v>14000</v>
          </cell>
          <cell r="X2148">
            <v>14000</v>
          </cell>
          <cell r="Z2148">
            <v>14000</v>
          </cell>
          <cell r="AD2148">
            <v>0.313</v>
          </cell>
          <cell r="AG2148">
            <v>4950</v>
          </cell>
          <cell r="AH2148">
            <v>48</v>
          </cell>
          <cell r="AI2148">
            <v>0.97899999999999998</v>
          </cell>
          <cell r="AJ2148">
            <v>1</v>
          </cell>
          <cell r="AK2148">
            <v>49.02</v>
          </cell>
        </row>
        <row r="2149">
          <cell r="E2149" t="str">
            <v>J24-321PK</v>
          </cell>
          <cell r="F2149" t="str">
            <v>台</v>
          </cell>
          <cell r="H2149">
            <v>16000</v>
          </cell>
          <cell r="J2149">
            <v>16000</v>
          </cell>
          <cell r="L2149">
            <v>16000</v>
          </cell>
          <cell r="N2149">
            <v>16000</v>
          </cell>
          <cell r="P2149">
            <v>16000</v>
          </cell>
          <cell r="R2149">
            <v>16000</v>
          </cell>
          <cell r="T2149">
            <v>16000</v>
          </cell>
          <cell r="V2149">
            <v>16000</v>
          </cell>
          <cell r="X2149">
            <v>16000</v>
          </cell>
          <cell r="Z2149">
            <v>16000</v>
          </cell>
          <cell r="AD2149">
            <v>0.313</v>
          </cell>
          <cell r="AG2149">
            <v>4950</v>
          </cell>
          <cell r="AH2149">
            <v>48</v>
          </cell>
          <cell r="AI2149">
            <v>0.97899999999999998</v>
          </cell>
          <cell r="AJ2149">
            <v>1</v>
          </cell>
          <cell r="AK2149">
            <v>49.02</v>
          </cell>
        </row>
        <row r="2150">
          <cell r="E2150" t="str">
            <v>J24A-321PH</v>
          </cell>
          <cell r="F2150" t="str">
            <v>台</v>
          </cell>
          <cell r="H2150">
            <v>14000</v>
          </cell>
          <cell r="J2150">
            <v>14000</v>
          </cell>
          <cell r="L2150">
            <v>14000</v>
          </cell>
          <cell r="N2150">
            <v>14000</v>
          </cell>
          <cell r="P2150">
            <v>14000</v>
          </cell>
          <cell r="R2150">
            <v>14000</v>
          </cell>
          <cell r="T2150">
            <v>14000</v>
          </cell>
          <cell r="V2150">
            <v>14000</v>
          </cell>
          <cell r="X2150">
            <v>14000</v>
          </cell>
          <cell r="Z2150">
            <v>14000</v>
          </cell>
          <cell r="AD2150">
            <v>0.313</v>
          </cell>
          <cell r="AG2150">
            <v>4950</v>
          </cell>
          <cell r="AH2150">
            <v>48</v>
          </cell>
          <cell r="AI2150">
            <v>0.97899999999999998</v>
          </cell>
          <cell r="AJ2150">
            <v>1</v>
          </cell>
          <cell r="AK2150">
            <v>49.02</v>
          </cell>
        </row>
        <row r="2151">
          <cell r="E2151" t="str">
            <v>J24A-321PK</v>
          </cell>
          <cell r="F2151" t="str">
            <v>台</v>
          </cell>
          <cell r="H2151">
            <v>16000</v>
          </cell>
          <cell r="J2151">
            <v>16000</v>
          </cell>
          <cell r="L2151">
            <v>16000</v>
          </cell>
          <cell r="N2151">
            <v>16000</v>
          </cell>
          <cell r="P2151">
            <v>16000</v>
          </cell>
          <cell r="R2151">
            <v>16000</v>
          </cell>
          <cell r="T2151">
            <v>16000</v>
          </cell>
          <cell r="V2151">
            <v>16000</v>
          </cell>
          <cell r="X2151">
            <v>16000</v>
          </cell>
          <cell r="Z2151">
            <v>16000</v>
          </cell>
          <cell r="AD2151">
            <v>0.313</v>
          </cell>
          <cell r="AG2151">
            <v>4950</v>
          </cell>
          <cell r="AH2151">
            <v>48</v>
          </cell>
          <cell r="AI2151">
            <v>0.97899999999999998</v>
          </cell>
          <cell r="AJ2151">
            <v>1</v>
          </cell>
          <cell r="AK2151">
            <v>49.02</v>
          </cell>
        </row>
        <row r="2152">
          <cell r="E2152" t="str">
            <v>■Ｈｆ開放埋込形</v>
          </cell>
        </row>
        <row r="2153">
          <cell r="E2153" t="str">
            <v>A26-162PH</v>
          </cell>
          <cell r="F2153" t="str">
            <v>台</v>
          </cell>
          <cell r="H2153">
            <v>8290</v>
          </cell>
          <cell r="J2153">
            <v>8290</v>
          </cell>
          <cell r="L2153">
            <v>8290</v>
          </cell>
          <cell r="N2153">
            <v>8290</v>
          </cell>
          <cell r="P2153">
            <v>8290</v>
          </cell>
          <cell r="R2153">
            <v>8290</v>
          </cell>
          <cell r="T2153">
            <v>8290</v>
          </cell>
          <cell r="V2153">
            <v>8290</v>
          </cell>
          <cell r="X2153">
            <v>8290</v>
          </cell>
          <cell r="Z2153">
            <v>8290</v>
          </cell>
          <cell r="AD2153">
            <v>0.252</v>
          </cell>
          <cell r="AG2153">
            <v>4200</v>
          </cell>
          <cell r="AH2153">
            <v>50</v>
          </cell>
          <cell r="AI2153">
            <v>0.98</v>
          </cell>
          <cell r="AJ2153">
            <v>1</v>
          </cell>
          <cell r="AK2153">
            <v>51.02</v>
          </cell>
        </row>
        <row r="2154">
          <cell r="E2154" t="str">
            <v>A26-162PX</v>
          </cell>
          <cell r="F2154" t="str">
            <v>台</v>
          </cell>
          <cell r="H2154">
            <v>9450</v>
          </cell>
          <cell r="J2154">
            <v>9450</v>
          </cell>
          <cell r="L2154">
            <v>9450</v>
          </cell>
          <cell r="N2154">
            <v>9450</v>
          </cell>
          <cell r="P2154">
            <v>9450</v>
          </cell>
          <cell r="R2154">
            <v>9450</v>
          </cell>
          <cell r="T2154">
            <v>9450</v>
          </cell>
          <cell r="V2154">
            <v>9450</v>
          </cell>
          <cell r="X2154">
            <v>9450</v>
          </cell>
          <cell r="Z2154">
            <v>9450</v>
          </cell>
          <cell r="AD2154">
            <v>0.252</v>
          </cell>
          <cell r="AG2154">
            <v>4200</v>
          </cell>
          <cell r="AH2154">
            <v>50</v>
          </cell>
          <cell r="AI2154">
            <v>0.98</v>
          </cell>
          <cell r="AJ2154">
            <v>1</v>
          </cell>
          <cell r="AK2154">
            <v>51.02</v>
          </cell>
        </row>
        <row r="2155">
          <cell r="E2155" t="str">
            <v>A26-322PN</v>
          </cell>
          <cell r="F2155" t="str">
            <v>台</v>
          </cell>
          <cell r="H2155">
            <v>6930</v>
          </cell>
          <cell r="J2155">
            <v>6930</v>
          </cell>
          <cell r="L2155">
            <v>6930</v>
          </cell>
          <cell r="N2155">
            <v>6930</v>
          </cell>
          <cell r="P2155">
            <v>6930</v>
          </cell>
          <cell r="R2155">
            <v>6930</v>
          </cell>
          <cell r="T2155">
            <v>6930</v>
          </cell>
          <cell r="V2155">
            <v>6930</v>
          </cell>
          <cell r="X2155">
            <v>6930</v>
          </cell>
          <cell r="Z2155">
            <v>6930</v>
          </cell>
          <cell r="AD2155">
            <v>0.39100000000000001</v>
          </cell>
          <cell r="AG2155">
            <v>9900</v>
          </cell>
          <cell r="AH2155">
            <v>96</v>
          </cell>
          <cell r="AI2155">
            <v>0.98899999999999999</v>
          </cell>
          <cell r="AJ2155">
            <v>1</v>
          </cell>
          <cell r="AK2155">
            <v>97.06</v>
          </cell>
        </row>
        <row r="2156">
          <cell r="E2156" t="str">
            <v>A26-322PH</v>
          </cell>
          <cell r="F2156" t="str">
            <v>台</v>
          </cell>
          <cell r="H2156">
            <v>8500</v>
          </cell>
          <cell r="J2156">
            <v>8500</v>
          </cell>
          <cell r="L2156">
            <v>8500</v>
          </cell>
          <cell r="N2156">
            <v>8500</v>
          </cell>
          <cell r="P2156">
            <v>8500</v>
          </cell>
          <cell r="R2156">
            <v>8500</v>
          </cell>
          <cell r="T2156">
            <v>8500</v>
          </cell>
          <cell r="V2156">
            <v>8500</v>
          </cell>
          <cell r="X2156">
            <v>8500</v>
          </cell>
          <cell r="Z2156">
            <v>8500</v>
          </cell>
          <cell r="AD2156">
            <v>0.39100000000000001</v>
          </cell>
          <cell r="AG2156">
            <v>9900</v>
          </cell>
          <cell r="AH2156">
            <v>96</v>
          </cell>
          <cell r="AI2156">
            <v>0.98899999999999999</v>
          </cell>
          <cell r="AJ2156">
            <v>1</v>
          </cell>
          <cell r="AK2156">
            <v>97.06</v>
          </cell>
        </row>
        <row r="2157">
          <cell r="E2157" t="str">
            <v>A26-322PX</v>
          </cell>
          <cell r="F2157" t="str">
            <v>台</v>
          </cell>
          <cell r="H2157">
            <v>9520</v>
          </cell>
          <cell r="J2157">
            <v>9520</v>
          </cell>
          <cell r="L2157">
            <v>9520</v>
          </cell>
          <cell r="N2157">
            <v>9520</v>
          </cell>
          <cell r="P2157">
            <v>9520</v>
          </cell>
          <cell r="R2157">
            <v>9520</v>
          </cell>
          <cell r="T2157">
            <v>9520</v>
          </cell>
          <cell r="V2157">
            <v>9520</v>
          </cell>
          <cell r="X2157">
            <v>9520</v>
          </cell>
          <cell r="Z2157">
            <v>9520</v>
          </cell>
          <cell r="AD2157">
            <v>0.39100000000000001</v>
          </cell>
          <cell r="AG2157">
            <v>9900</v>
          </cell>
          <cell r="AH2157">
            <v>96</v>
          </cell>
          <cell r="AI2157">
            <v>0.98899999999999999</v>
          </cell>
          <cell r="AJ2157">
            <v>1</v>
          </cell>
          <cell r="AK2157">
            <v>97.06</v>
          </cell>
        </row>
        <row r="2158">
          <cell r="E2158" t="str">
            <v>A26-322PK</v>
          </cell>
          <cell r="F2158" t="str">
            <v>台</v>
          </cell>
          <cell r="H2158">
            <v>9520</v>
          </cell>
          <cell r="J2158">
            <v>9520</v>
          </cell>
          <cell r="L2158">
            <v>9520</v>
          </cell>
          <cell r="N2158">
            <v>9520</v>
          </cell>
          <cell r="P2158">
            <v>9520</v>
          </cell>
          <cell r="R2158">
            <v>9520</v>
          </cell>
          <cell r="T2158">
            <v>9520</v>
          </cell>
          <cell r="V2158">
            <v>9520</v>
          </cell>
          <cell r="X2158">
            <v>9520</v>
          </cell>
          <cell r="Z2158">
            <v>9520</v>
          </cell>
          <cell r="AD2158">
            <v>0.39100000000000001</v>
          </cell>
          <cell r="AG2158">
            <v>9900</v>
          </cell>
          <cell r="AH2158">
            <v>96</v>
          </cell>
          <cell r="AI2158">
            <v>0.98899999999999999</v>
          </cell>
          <cell r="AJ2158">
            <v>1</v>
          </cell>
          <cell r="AK2158">
            <v>97.06</v>
          </cell>
        </row>
        <row r="2159">
          <cell r="E2159" t="str">
            <v>A27-321PN</v>
          </cell>
          <cell r="F2159" t="str">
            <v>台</v>
          </cell>
          <cell r="H2159">
            <v>5710</v>
          </cell>
          <cell r="J2159">
            <v>5710</v>
          </cell>
          <cell r="L2159">
            <v>5710</v>
          </cell>
          <cell r="N2159">
            <v>5710</v>
          </cell>
          <cell r="P2159">
            <v>5710</v>
          </cell>
          <cell r="R2159">
            <v>5710</v>
          </cell>
          <cell r="T2159">
            <v>5710</v>
          </cell>
          <cell r="V2159">
            <v>5710</v>
          </cell>
          <cell r="X2159">
            <v>5710</v>
          </cell>
          <cell r="Z2159">
            <v>5710</v>
          </cell>
          <cell r="AD2159">
            <v>0.313</v>
          </cell>
          <cell r="AG2159">
            <v>4950</v>
          </cell>
          <cell r="AH2159">
            <v>48</v>
          </cell>
          <cell r="AI2159">
            <v>0.97899999999999998</v>
          </cell>
          <cell r="AJ2159">
            <v>1</v>
          </cell>
          <cell r="AK2159">
            <v>49.02</v>
          </cell>
        </row>
        <row r="2160">
          <cell r="E2160" t="str">
            <v>A27-321PH</v>
          </cell>
          <cell r="F2160" t="str">
            <v>台</v>
          </cell>
          <cell r="H2160">
            <v>7750</v>
          </cell>
          <cell r="J2160">
            <v>7750</v>
          </cell>
          <cell r="L2160">
            <v>7750</v>
          </cell>
          <cell r="N2160">
            <v>7750</v>
          </cell>
          <cell r="P2160">
            <v>7750</v>
          </cell>
          <cell r="R2160">
            <v>7750</v>
          </cell>
          <cell r="T2160">
            <v>7750</v>
          </cell>
          <cell r="V2160">
            <v>7750</v>
          </cell>
          <cell r="X2160">
            <v>7750</v>
          </cell>
          <cell r="Z2160">
            <v>7750</v>
          </cell>
          <cell r="AD2160">
            <v>0.313</v>
          </cell>
          <cell r="AG2160">
            <v>4950</v>
          </cell>
          <cell r="AH2160">
            <v>48</v>
          </cell>
          <cell r="AI2160">
            <v>0.97899999999999998</v>
          </cell>
          <cell r="AJ2160">
            <v>1</v>
          </cell>
          <cell r="AK2160">
            <v>49.02</v>
          </cell>
        </row>
        <row r="2161">
          <cell r="E2161" t="str">
            <v>A27-321PX</v>
          </cell>
          <cell r="F2161" t="str">
            <v>台</v>
          </cell>
          <cell r="H2161">
            <v>8940</v>
          </cell>
          <cell r="J2161">
            <v>8940</v>
          </cell>
          <cell r="L2161">
            <v>8940</v>
          </cell>
          <cell r="N2161">
            <v>8940</v>
          </cell>
          <cell r="P2161">
            <v>8940</v>
          </cell>
          <cell r="R2161">
            <v>8940</v>
          </cell>
          <cell r="T2161">
            <v>8940</v>
          </cell>
          <cell r="V2161">
            <v>8940</v>
          </cell>
          <cell r="X2161">
            <v>8940</v>
          </cell>
          <cell r="Z2161">
            <v>8940</v>
          </cell>
          <cell r="AD2161">
            <v>0.313</v>
          </cell>
          <cell r="AG2161">
            <v>4950</v>
          </cell>
          <cell r="AH2161">
            <v>48</v>
          </cell>
          <cell r="AI2161">
            <v>0.97899999999999998</v>
          </cell>
          <cell r="AJ2161">
            <v>1</v>
          </cell>
          <cell r="AK2161">
            <v>49.02</v>
          </cell>
        </row>
        <row r="2162">
          <cell r="E2162" t="str">
            <v>A27-321PK</v>
          </cell>
          <cell r="F2162" t="str">
            <v>台</v>
          </cell>
          <cell r="H2162">
            <v>8940</v>
          </cell>
          <cell r="J2162">
            <v>8940</v>
          </cell>
          <cell r="L2162">
            <v>8940</v>
          </cell>
          <cell r="N2162">
            <v>8940</v>
          </cell>
          <cell r="P2162">
            <v>8940</v>
          </cell>
          <cell r="R2162">
            <v>8940</v>
          </cell>
          <cell r="T2162">
            <v>8940</v>
          </cell>
          <cell r="V2162">
            <v>8940</v>
          </cell>
          <cell r="X2162">
            <v>8940</v>
          </cell>
          <cell r="Z2162">
            <v>8940</v>
          </cell>
          <cell r="AD2162">
            <v>0.313</v>
          </cell>
          <cell r="AG2162">
            <v>4950</v>
          </cell>
          <cell r="AH2162">
            <v>48</v>
          </cell>
          <cell r="AI2162">
            <v>0.97899999999999998</v>
          </cell>
          <cell r="AJ2162">
            <v>1</v>
          </cell>
          <cell r="AK2162">
            <v>49.02</v>
          </cell>
        </row>
        <row r="2163">
          <cell r="E2163" t="str">
            <v>A27-322PN</v>
          </cell>
          <cell r="F2163" t="str">
            <v>台</v>
          </cell>
          <cell r="H2163">
            <v>8120</v>
          </cell>
          <cell r="J2163">
            <v>8120</v>
          </cell>
          <cell r="L2163">
            <v>8120</v>
          </cell>
          <cell r="N2163">
            <v>8120</v>
          </cell>
          <cell r="P2163">
            <v>8120</v>
          </cell>
          <cell r="R2163">
            <v>8120</v>
          </cell>
          <cell r="T2163">
            <v>8120</v>
          </cell>
          <cell r="V2163">
            <v>8120</v>
          </cell>
          <cell r="X2163">
            <v>8120</v>
          </cell>
          <cell r="Z2163">
            <v>8120</v>
          </cell>
          <cell r="AD2163">
            <v>0.39100000000000001</v>
          </cell>
          <cell r="AG2163">
            <v>9900</v>
          </cell>
          <cell r="AH2163">
            <v>96</v>
          </cell>
          <cell r="AI2163">
            <v>0.98899999999999999</v>
          </cell>
          <cell r="AJ2163">
            <v>1</v>
          </cell>
          <cell r="AK2163">
            <v>97.06</v>
          </cell>
        </row>
        <row r="2164">
          <cell r="E2164" t="str">
            <v>A27-322PH</v>
          </cell>
          <cell r="F2164" t="str">
            <v>台</v>
          </cell>
          <cell r="H2164">
            <v>9720</v>
          </cell>
          <cell r="J2164">
            <v>9720</v>
          </cell>
          <cell r="L2164">
            <v>9720</v>
          </cell>
          <cell r="N2164">
            <v>9720</v>
          </cell>
          <cell r="P2164">
            <v>9720</v>
          </cell>
          <cell r="R2164">
            <v>9720</v>
          </cell>
          <cell r="T2164">
            <v>9720</v>
          </cell>
          <cell r="V2164">
            <v>9720</v>
          </cell>
          <cell r="X2164">
            <v>9720</v>
          </cell>
          <cell r="Z2164">
            <v>9720</v>
          </cell>
          <cell r="AD2164">
            <v>0.39100000000000001</v>
          </cell>
          <cell r="AG2164">
            <v>9900</v>
          </cell>
          <cell r="AH2164">
            <v>96</v>
          </cell>
          <cell r="AI2164">
            <v>0.98899999999999999</v>
          </cell>
          <cell r="AJ2164">
            <v>1</v>
          </cell>
          <cell r="AK2164">
            <v>97.06</v>
          </cell>
        </row>
        <row r="2165">
          <cell r="E2165" t="str">
            <v>A27MP-321PN</v>
          </cell>
          <cell r="F2165" t="str">
            <v>台</v>
          </cell>
          <cell r="H2165">
            <v>19100</v>
          </cell>
          <cell r="J2165">
            <v>19100</v>
          </cell>
          <cell r="L2165">
            <v>19100</v>
          </cell>
          <cell r="N2165">
            <v>19100</v>
          </cell>
          <cell r="P2165">
            <v>19100</v>
          </cell>
          <cell r="R2165">
            <v>19100</v>
          </cell>
          <cell r="T2165">
            <v>19100</v>
          </cell>
          <cell r="V2165">
            <v>19100</v>
          </cell>
          <cell r="X2165">
            <v>19100</v>
          </cell>
          <cell r="Z2165">
            <v>19100</v>
          </cell>
          <cell r="AD2165">
            <v>0.313</v>
          </cell>
          <cell r="AG2165">
            <v>4950</v>
          </cell>
          <cell r="AH2165">
            <v>48</v>
          </cell>
          <cell r="AI2165">
            <v>0.97899999999999998</v>
          </cell>
          <cell r="AJ2165">
            <v>1</v>
          </cell>
          <cell r="AK2165">
            <v>49.02</v>
          </cell>
        </row>
        <row r="2166">
          <cell r="E2166" t="str">
            <v>A27MP-321PH</v>
          </cell>
          <cell r="F2166" t="str">
            <v>台</v>
          </cell>
          <cell r="H2166">
            <v>25600</v>
          </cell>
          <cell r="J2166">
            <v>25600</v>
          </cell>
          <cell r="L2166">
            <v>25600</v>
          </cell>
          <cell r="N2166">
            <v>25600</v>
          </cell>
          <cell r="P2166">
            <v>25600</v>
          </cell>
          <cell r="R2166">
            <v>25600</v>
          </cell>
          <cell r="T2166">
            <v>25600</v>
          </cell>
          <cell r="V2166">
            <v>25600</v>
          </cell>
          <cell r="X2166">
            <v>25600</v>
          </cell>
          <cell r="Z2166">
            <v>25600</v>
          </cell>
          <cell r="AD2166">
            <v>0.313</v>
          </cell>
          <cell r="AG2166">
            <v>4950</v>
          </cell>
          <cell r="AH2166">
            <v>48</v>
          </cell>
          <cell r="AI2166">
            <v>0.97899999999999998</v>
          </cell>
          <cell r="AJ2166">
            <v>1</v>
          </cell>
          <cell r="AK2166">
            <v>49.02</v>
          </cell>
        </row>
        <row r="2167">
          <cell r="E2167" t="str">
            <v>A27MP-322PN</v>
          </cell>
          <cell r="F2167" t="str">
            <v>台</v>
          </cell>
          <cell r="H2167">
            <v>22300</v>
          </cell>
          <cell r="J2167">
            <v>22300</v>
          </cell>
          <cell r="L2167">
            <v>22300</v>
          </cell>
          <cell r="N2167">
            <v>22300</v>
          </cell>
          <cell r="P2167">
            <v>22300</v>
          </cell>
          <cell r="R2167">
            <v>22300</v>
          </cell>
          <cell r="T2167">
            <v>22300</v>
          </cell>
          <cell r="V2167">
            <v>22300</v>
          </cell>
          <cell r="X2167">
            <v>22300</v>
          </cell>
          <cell r="Z2167">
            <v>22300</v>
          </cell>
          <cell r="AD2167">
            <v>0.39100000000000001</v>
          </cell>
          <cell r="AG2167">
            <v>9900</v>
          </cell>
          <cell r="AH2167">
            <v>96</v>
          </cell>
          <cell r="AI2167">
            <v>0.98899999999999999</v>
          </cell>
          <cell r="AJ2167">
            <v>1</v>
          </cell>
          <cell r="AK2167">
            <v>97.06</v>
          </cell>
        </row>
        <row r="2168">
          <cell r="E2168" t="str">
            <v>A27MP-322PH</v>
          </cell>
          <cell r="F2168" t="str">
            <v>台</v>
          </cell>
          <cell r="H2168">
            <v>27400</v>
          </cell>
          <cell r="J2168">
            <v>27400</v>
          </cell>
          <cell r="L2168">
            <v>27400</v>
          </cell>
          <cell r="N2168">
            <v>27400</v>
          </cell>
          <cell r="P2168">
            <v>27400</v>
          </cell>
          <cell r="R2168">
            <v>27400</v>
          </cell>
          <cell r="T2168">
            <v>27400</v>
          </cell>
          <cell r="V2168">
            <v>27400</v>
          </cell>
          <cell r="X2168">
            <v>27400</v>
          </cell>
          <cell r="Z2168">
            <v>27400</v>
          </cell>
          <cell r="AD2168">
            <v>0.39100000000000001</v>
          </cell>
          <cell r="AG2168">
            <v>9900</v>
          </cell>
          <cell r="AH2168">
            <v>96</v>
          </cell>
          <cell r="AI2168">
            <v>0.98899999999999999</v>
          </cell>
          <cell r="AJ2168">
            <v>1</v>
          </cell>
          <cell r="AK2168">
            <v>97.06</v>
          </cell>
        </row>
        <row r="2169">
          <cell r="E2169" t="str">
            <v>■Ｈｆルーバー直付形</v>
          </cell>
        </row>
        <row r="2170">
          <cell r="E2170" t="str">
            <v>Ds1-162PH</v>
          </cell>
          <cell r="F2170" t="str">
            <v>台</v>
          </cell>
          <cell r="H2170">
            <v>9920</v>
          </cell>
          <cell r="J2170">
            <v>9920</v>
          </cell>
          <cell r="L2170">
            <v>9920</v>
          </cell>
          <cell r="N2170">
            <v>9920</v>
          </cell>
          <cell r="P2170">
            <v>9920</v>
          </cell>
          <cell r="R2170">
            <v>9920</v>
          </cell>
          <cell r="T2170">
            <v>9920</v>
          </cell>
          <cell r="V2170">
            <v>9920</v>
          </cell>
          <cell r="X2170">
            <v>9920</v>
          </cell>
          <cell r="Z2170">
            <v>9920</v>
          </cell>
          <cell r="AD2170">
            <v>0.16500000000000001</v>
          </cell>
          <cell r="AG2170">
            <v>4200</v>
          </cell>
          <cell r="AH2170">
            <v>50</v>
          </cell>
          <cell r="AI2170">
            <v>0.98</v>
          </cell>
          <cell r="AJ2170">
            <v>1</v>
          </cell>
          <cell r="AK2170">
            <v>51.02</v>
          </cell>
        </row>
        <row r="2171">
          <cell r="E2171" t="str">
            <v>Ds1-322PN</v>
          </cell>
          <cell r="F2171" t="str">
            <v>台</v>
          </cell>
          <cell r="H2171">
            <v>9720</v>
          </cell>
          <cell r="J2171">
            <v>9720</v>
          </cell>
          <cell r="L2171">
            <v>9720</v>
          </cell>
          <cell r="N2171">
            <v>9720</v>
          </cell>
          <cell r="P2171">
            <v>9720</v>
          </cell>
          <cell r="R2171">
            <v>9720</v>
          </cell>
          <cell r="T2171">
            <v>9720</v>
          </cell>
          <cell r="V2171">
            <v>9720</v>
          </cell>
          <cell r="X2171">
            <v>9720</v>
          </cell>
          <cell r="Z2171">
            <v>9720</v>
          </cell>
          <cell r="AD2171">
            <v>0.26100000000000001</v>
          </cell>
          <cell r="AG2171">
            <v>9900</v>
          </cell>
          <cell r="AH2171">
            <v>96</v>
          </cell>
          <cell r="AI2171">
            <v>0.98899999999999999</v>
          </cell>
          <cell r="AJ2171">
            <v>1</v>
          </cell>
          <cell r="AK2171">
            <v>97.06</v>
          </cell>
        </row>
        <row r="2172">
          <cell r="E2172" t="str">
            <v>Ds1-322PH</v>
          </cell>
          <cell r="F2172" t="str">
            <v>台</v>
          </cell>
          <cell r="H2172">
            <v>10000</v>
          </cell>
          <cell r="J2172">
            <v>10000</v>
          </cell>
          <cell r="L2172">
            <v>10000</v>
          </cell>
          <cell r="N2172">
            <v>10000</v>
          </cell>
          <cell r="P2172">
            <v>10000</v>
          </cell>
          <cell r="R2172">
            <v>10000</v>
          </cell>
          <cell r="T2172">
            <v>10000</v>
          </cell>
          <cell r="V2172">
            <v>10000</v>
          </cell>
          <cell r="X2172">
            <v>10000</v>
          </cell>
          <cell r="Z2172">
            <v>10000</v>
          </cell>
          <cell r="AD2172">
            <v>0.26100000000000001</v>
          </cell>
          <cell r="AG2172">
            <v>9900</v>
          </cell>
          <cell r="AH2172">
            <v>96</v>
          </cell>
          <cell r="AI2172">
            <v>0.98899999999999999</v>
          </cell>
          <cell r="AJ2172">
            <v>1</v>
          </cell>
          <cell r="AK2172">
            <v>97.06</v>
          </cell>
        </row>
        <row r="2173">
          <cell r="E2173" t="str">
            <v>Ds1-322PX</v>
          </cell>
          <cell r="F2173" t="str">
            <v>台</v>
          </cell>
          <cell r="H2173">
            <v>11000</v>
          </cell>
          <cell r="J2173">
            <v>11000</v>
          </cell>
          <cell r="L2173">
            <v>11000</v>
          </cell>
          <cell r="N2173">
            <v>11000</v>
          </cell>
          <cell r="P2173">
            <v>11000</v>
          </cell>
          <cell r="R2173">
            <v>11000</v>
          </cell>
          <cell r="T2173">
            <v>11000</v>
          </cell>
          <cell r="V2173">
            <v>11000</v>
          </cell>
          <cell r="X2173">
            <v>11000</v>
          </cell>
          <cell r="Z2173">
            <v>11000</v>
          </cell>
          <cell r="AD2173">
            <v>0.26100000000000001</v>
          </cell>
          <cell r="AG2173">
            <v>9900</v>
          </cell>
          <cell r="AH2173">
            <v>96</v>
          </cell>
          <cell r="AI2173">
            <v>0.98899999999999999</v>
          </cell>
          <cell r="AJ2173">
            <v>1</v>
          </cell>
          <cell r="AK2173">
            <v>97.06</v>
          </cell>
        </row>
        <row r="2174">
          <cell r="E2174" t="str">
            <v>Ds1-322PK</v>
          </cell>
          <cell r="F2174" t="str">
            <v>台</v>
          </cell>
          <cell r="H2174">
            <v>11000</v>
          </cell>
          <cell r="J2174">
            <v>11000</v>
          </cell>
          <cell r="L2174">
            <v>11000</v>
          </cell>
          <cell r="N2174">
            <v>11000</v>
          </cell>
          <cell r="P2174">
            <v>11000</v>
          </cell>
          <cell r="R2174">
            <v>11000</v>
          </cell>
          <cell r="T2174">
            <v>11000</v>
          </cell>
          <cell r="V2174">
            <v>11000</v>
          </cell>
          <cell r="X2174">
            <v>11000</v>
          </cell>
          <cell r="Z2174">
            <v>11000</v>
          </cell>
          <cell r="AD2174">
            <v>0.26100000000000001</v>
          </cell>
          <cell r="AG2174">
            <v>9900</v>
          </cell>
          <cell r="AH2174">
            <v>96</v>
          </cell>
          <cell r="AI2174">
            <v>0.98899999999999999</v>
          </cell>
          <cell r="AJ2174">
            <v>1</v>
          </cell>
          <cell r="AK2174">
            <v>97.06</v>
          </cell>
        </row>
        <row r="2175">
          <cell r="E2175" t="str">
            <v>Ds2-322PH</v>
          </cell>
          <cell r="F2175" t="str">
            <v>台</v>
          </cell>
          <cell r="H2175">
            <v>18000</v>
          </cell>
          <cell r="J2175">
            <v>18000</v>
          </cell>
          <cell r="L2175">
            <v>18000</v>
          </cell>
          <cell r="N2175">
            <v>18000</v>
          </cell>
          <cell r="P2175">
            <v>18000</v>
          </cell>
          <cell r="R2175">
            <v>18000</v>
          </cell>
          <cell r="T2175">
            <v>18000</v>
          </cell>
          <cell r="V2175">
            <v>18000</v>
          </cell>
          <cell r="X2175">
            <v>18000</v>
          </cell>
          <cell r="Z2175">
            <v>18000</v>
          </cell>
          <cell r="AD2175">
            <v>0.26100000000000001</v>
          </cell>
          <cell r="AG2175">
            <v>9900</v>
          </cell>
          <cell r="AH2175">
            <v>96</v>
          </cell>
          <cell r="AI2175">
            <v>0.98899999999999999</v>
          </cell>
          <cell r="AJ2175">
            <v>1</v>
          </cell>
          <cell r="AK2175">
            <v>97.06</v>
          </cell>
        </row>
        <row r="2176">
          <cell r="E2176" t="str">
            <v>Ds2-322PK</v>
          </cell>
          <cell r="F2176" t="str">
            <v>台</v>
          </cell>
          <cell r="H2176">
            <v>19000</v>
          </cell>
          <cell r="J2176">
            <v>19000</v>
          </cell>
          <cell r="L2176">
            <v>19000</v>
          </cell>
          <cell r="N2176">
            <v>19000</v>
          </cell>
          <cell r="P2176">
            <v>19000</v>
          </cell>
          <cell r="R2176">
            <v>19000</v>
          </cell>
          <cell r="T2176">
            <v>19000</v>
          </cell>
          <cell r="V2176">
            <v>19000</v>
          </cell>
          <cell r="X2176">
            <v>19000</v>
          </cell>
          <cell r="Z2176">
            <v>19000</v>
          </cell>
          <cell r="AD2176">
            <v>0.26100000000000001</v>
          </cell>
          <cell r="AG2176">
            <v>9900</v>
          </cell>
          <cell r="AH2176">
            <v>96</v>
          </cell>
          <cell r="AI2176">
            <v>0.98899999999999999</v>
          </cell>
          <cell r="AJ2176">
            <v>1</v>
          </cell>
          <cell r="AK2176">
            <v>97.06</v>
          </cell>
        </row>
        <row r="2177">
          <cell r="E2177" t="str">
            <v>Ds2V-322PH</v>
          </cell>
          <cell r="F2177" t="str">
            <v>台</v>
          </cell>
          <cell r="H2177">
            <v>18000</v>
          </cell>
          <cell r="J2177">
            <v>18000</v>
          </cell>
          <cell r="L2177">
            <v>18000</v>
          </cell>
          <cell r="N2177">
            <v>18000</v>
          </cell>
          <cell r="P2177">
            <v>18000</v>
          </cell>
          <cell r="R2177">
            <v>18000</v>
          </cell>
          <cell r="T2177">
            <v>18000</v>
          </cell>
          <cell r="V2177">
            <v>18000</v>
          </cell>
          <cell r="X2177">
            <v>18000</v>
          </cell>
          <cell r="Z2177">
            <v>18000</v>
          </cell>
          <cell r="AD2177">
            <v>0.26100000000000001</v>
          </cell>
          <cell r="AG2177">
            <v>9900</v>
          </cell>
          <cell r="AH2177">
            <v>96</v>
          </cell>
          <cell r="AI2177">
            <v>0.98899999999999999</v>
          </cell>
          <cell r="AJ2177">
            <v>1</v>
          </cell>
          <cell r="AK2177">
            <v>97.06</v>
          </cell>
        </row>
        <row r="2178">
          <cell r="E2178" t="str">
            <v>Ds2V-322PK</v>
          </cell>
          <cell r="F2178" t="str">
            <v>台</v>
          </cell>
          <cell r="H2178">
            <v>19000</v>
          </cell>
          <cell r="J2178">
            <v>19000</v>
          </cell>
          <cell r="L2178">
            <v>19000</v>
          </cell>
          <cell r="N2178">
            <v>19000</v>
          </cell>
          <cell r="P2178">
            <v>19000</v>
          </cell>
          <cell r="R2178">
            <v>19000</v>
          </cell>
          <cell r="T2178">
            <v>19000</v>
          </cell>
          <cell r="V2178">
            <v>19000</v>
          </cell>
          <cell r="X2178">
            <v>19000</v>
          </cell>
          <cell r="Z2178">
            <v>19000</v>
          </cell>
          <cell r="AD2178">
            <v>0.26100000000000001</v>
          </cell>
          <cell r="AG2178">
            <v>9900</v>
          </cell>
          <cell r="AH2178">
            <v>96</v>
          </cell>
          <cell r="AI2178">
            <v>0.98899999999999999</v>
          </cell>
          <cell r="AJ2178">
            <v>1</v>
          </cell>
          <cell r="AK2178">
            <v>97.06</v>
          </cell>
        </row>
        <row r="2179">
          <cell r="E2179" t="str">
            <v>■Ｈｆ反射笠</v>
          </cell>
        </row>
        <row r="2180">
          <cell r="E2180" t="str">
            <v>R2-161PH</v>
          </cell>
          <cell r="F2180" t="str">
            <v>台</v>
          </cell>
          <cell r="H2180">
            <v>4310</v>
          </cell>
          <cell r="J2180">
            <v>4310</v>
          </cell>
          <cell r="L2180">
            <v>4310</v>
          </cell>
          <cell r="N2180">
            <v>4310</v>
          </cell>
          <cell r="P2180">
            <v>4310</v>
          </cell>
          <cell r="R2180">
            <v>4310</v>
          </cell>
          <cell r="T2180">
            <v>4310</v>
          </cell>
          <cell r="V2180">
            <v>4310</v>
          </cell>
          <cell r="X2180">
            <v>4310</v>
          </cell>
          <cell r="Z2180">
            <v>4310</v>
          </cell>
          <cell r="AD2180">
            <v>0.13</v>
          </cell>
          <cell r="AG2180">
            <v>2100</v>
          </cell>
          <cell r="AH2180">
            <v>26</v>
          </cell>
          <cell r="AI2180">
            <v>0.96299999999999997</v>
          </cell>
          <cell r="AJ2180">
            <v>1</v>
          </cell>
          <cell r="AK2180">
            <v>26.99</v>
          </cell>
        </row>
        <row r="2181">
          <cell r="E2181" t="str">
            <v>R2-321PN</v>
          </cell>
          <cell r="F2181" t="str">
            <v>台</v>
          </cell>
          <cell r="H2181">
            <v>3460</v>
          </cell>
          <cell r="J2181">
            <v>3460</v>
          </cell>
          <cell r="L2181">
            <v>3460</v>
          </cell>
          <cell r="N2181">
            <v>3460</v>
          </cell>
          <cell r="P2181">
            <v>3460</v>
          </cell>
          <cell r="R2181">
            <v>3460</v>
          </cell>
          <cell r="T2181">
            <v>3460</v>
          </cell>
          <cell r="V2181">
            <v>3460</v>
          </cell>
          <cell r="X2181">
            <v>3460</v>
          </cell>
          <cell r="Z2181">
            <v>3460</v>
          </cell>
          <cell r="AD2181">
            <v>0.20899999999999999</v>
          </cell>
          <cell r="AG2181">
            <v>4950</v>
          </cell>
          <cell r="AH2181">
            <v>48</v>
          </cell>
          <cell r="AI2181">
            <v>0.97899999999999998</v>
          </cell>
          <cell r="AJ2181">
            <v>1</v>
          </cell>
          <cell r="AK2181">
            <v>49.02</v>
          </cell>
        </row>
        <row r="2182">
          <cell r="E2182" t="str">
            <v>R2-321PH</v>
          </cell>
          <cell r="F2182" t="str">
            <v>台</v>
          </cell>
          <cell r="H2182">
            <v>4420</v>
          </cell>
          <cell r="J2182">
            <v>4420</v>
          </cell>
          <cell r="L2182">
            <v>4420</v>
          </cell>
          <cell r="N2182">
            <v>4420</v>
          </cell>
          <cell r="P2182">
            <v>4420</v>
          </cell>
          <cell r="R2182">
            <v>4420</v>
          </cell>
          <cell r="T2182">
            <v>4420</v>
          </cell>
          <cell r="V2182">
            <v>4420</v>
          </cell>
          <cell r="X2182">
            <v>4420</v>
          </cell>
          <cell r="Z2182">
            <v>4420</v>
          </cell>
          <cell r="AD2182">
            <v>0.20899999999999999</v>
          </cell>
          <cell r="AG2182">
            <v>4950</v>
          </cell>
          <cell r="AH2182">
            <v>48</v>
          </cell>
          <cell r="AI2182">
            <v>0.97899999999999998</v>
          </cell>
          <cell r="AJ2182">
            <v>1</v>
          </cell>
          <cell r="AK2182">
            <v>49.02</v>
          </cell>
        </row>
        <row r="2183">
          <cell r="E2183" t="str">
            <v>R2-321PX</v>
          </cell>
          <cell r="F2183" t="str">
            <v>台</v>
          </cell>
          <cell r="H2183">
            <v>6460</v>
          </cell>
          <cell r="J2183">
            <v>6460</v>
          </cell>
          <cell r="L2183">
            <v>6460</v>
          </cell>
          <cell r="N2183">
            <v>6460</v>
          </cell>
          <cell r="P2183">
            <v>6460</v>
          </cell>
          <cell r="R2183">
            <v>6460</v>
          </cell>
          <cell r="T2183">
            <v>6460</v>
          </cell>
          <cell r="V2183">
            <v>6460</v>
          </cell>
          <cell r="X2183">
            <v>6460</v>
          </cell>
          <cell r="Z2183">
            <v>6460</v>
          </cell>
          <cell r="AD2183">
            <v>0.20899999999999999</v>
          </cell>
          <cell r="AG2183">
            <v>4950</v>
          </cell>
          <cell r="AH2183">
            <v>48</v>
          </cell>
          <cell r="AI2183">
            <v>0.97899999999999998</v>
          </cell>
          <cell r="AJ2183">
            <v>1</v>
          </cell>
          <cell r="AK2183">
            <v>49.02</v>
          </cell>
        </row>
        <row r="2184">
          <cell r="E2184" t="str">
            <v>R2-321PK</v>
          </cell>
          <cell r="F2184" t="str">
            <v>台</v>
          </cell>
          <cell r="H2184">
            <v>6460</v>
          </cell>
          <cell r="J2184">
            <v>6460</v>
          </cell>
          <cell r="L2184">
            <v>6460</v>
          </cell>
          <cell r="N2184">
            <v>6460</v>
          </cell>
          <cell r="P2184">
            <v>6460</v>
          </cell>
          <cell r="R2184">
            <v>6460</v>
          </cell>
          <cell r="T2184">
            <v>6460</v>
          </cell>
          <cell r="V2184">
            <v>6460</v>
          </cell>
          <cell r="X2184">
            <v>6460</v>
          </cell>
          <cell r="Z2184">
            <v>6460</v>
          </cell>
          <cell r="AD2184">
            <v>0.20899999999999999</v>
          </cell>
          <cell r="AG2184">
            <v>4950</v>
          </cell>
          <cell r="AH2184">
            <v>48</v>
          </cell>
          <cell r="AI2184">
            <v>0.97899999999999998</v>
          </cell>
          <cell r="AJ2184">
            <v>1</v>
          </cell>
          <cell r="AK2184">
            <v>49.02</v>
          </cell>
        </row>
        <row r="2185">
          <cell r="E2185" t="str">
            <v>R2-322PN</v>
          </cell>
          <cell r="F2185" t="str">
            <v>台</v>
          </cell>
          <cell r="H2185">
            <v>4590</v>
          </cell>
          <cell r="J2185">
            <v>4590</v>
          </cell>
          <cell r="L2185">
            <v>4590</v>
          </cell>
          <cell r="N2185">
            <v>4590</v>
          </cell>
          <cell r="P2185">
            <v>4590</v>
          </cell>
          <cell r="R2185">
            <v>4590</v>
          </cell>
          <cell r="T2185">
            <v>4590</v>
          </cell>
          <cell r="V2185">
            <v>4590</v>
          </cell>
          <cell r="X2185">
            <v>4590</v>
          </cell>
          <cell r="Z2185">
            <v>4590</v>
          </cell>
          <cell r="AD2185">
            <v>0.26100000000000001</v>
          </cell>
          <cell r="AG2185">
            <v>9900</v>
          </cell>
          <cell r="AH2185">
            <v>96</v>
          </cell>
          <cell r="AI2185">
            <v>0.98899999999999999</v>
          </cell>
          <cell r="AJ2185">
            <v>1</v>
          </cell>
          <cell r="AK2185">
            <v>97.06</v>
          </cell>
        </row>
        <row r="2186">
          <cell r="E2186" t="str">
            <v>R2-322PH</v>
          </cell>
          <cell r="F2186" t="str">
            <v>台</v>
          </cell>
          <cell r="H2186">
            <v>6080</v>
          </cell>
          <cell r="J2186">
            <v>6080</v>
          </cell>
          <cell r="L2186">
            <v>6080</v>
          </cell>
          <cell r="N2186">
            <v>6080</v>
          </cell>
          <cell r="P2186">
            <v>6080</v>
          </cell>
          <cell r="R2186">
            <v>6080</v>
          </cell>
          <cell r="T2186">
            <v>6080</v>
          </cell>
          <cell r="V2186">
            <v>6080</v>
          </cell>
          <cell r="X2186">
            <v>6080</v>
          </cell>
          <cell r="Z2186">
            <v>6080</v>
          </cell>
          <cell r="AD2186">
            <v>0.26100000000000001</v>
          </cell>
          <cell r="AG2186">
            <v>9900</v>
          </cell>
          <cell r="AH2186">
            <v>96</v>
          </cell>
          <cell r="AI2186">
            <v>0.98899999999999999</v>
          </cell>
          <cell r="AJ2186">
            <v>1</v>
          </cell>
          <cell r="AK2186">
            <v>97.06</v>
          </cell>
        </row>
        <row r="2187">
          <cell r="E2187" t="str">
            <v>R2-322PX</v>
          </cell>
          <cell r="F2187" t="str">
            <v>台</v>
          </cell>
          <cell r="H2187">
            <v>7780</v>
          </cell>
          <cell r="J2187">
            <v>7780</v>
          </cell>
          <cell r="L2187">
            <v>7780</v>
          </cell>
          <cell r="N2187">
            <v>7780</v>
          </cell>
          <cell r="P2187">
            <v>7780</v>
          </cell>
          <cell r="R2187">
            <v>7780</v>
          </cell>
          <cell r="T2187">
            <v>7780</v>
          </cell>
          <cell r="V2187">
            <v>7780</v>
          </cell>
          <cell r="X2187">
            <v>7780</v>
          </cell>
          <cell r="Z2187">
            <v>7780</v>
          </cell>
          <cell r="AD2187">
            <v>0.26100000000000001</v>
          </cell>
          <cell r="AG2187">
            <v>9900</v>
          </cell>
          <cell r="AH2187">
            <v>96</v>
          </cell>
          <cell r="AI2187">
            <v>0.98899999999999999</v>
          </cell>
          <cell r="AJ2187">
            <v>1</v>
          </cell>
          <cell r="AK2187">
            <v>97.06</v>
          </cell>
        </row>
        <row r="2188">
          <cell r="E2188" t="str">
            <v>R2-322PK</v>
          </cell>
          <cell r="F2188" t="str">
            <v>台</v>
          </cell>
          <cell r="H2188">
            <v>7780</v>
          </cell>
          <cell r="J2188">
            <v>7780</v>
          </cell>
          <cell r="L2188">
            <v>7780</v>
          </cell>
          <cell r="N2188">
            <v>7780</v>
          </cell>
          <cell r="P2188">
            <v>7780</v>
          </cell>
          <cell r="R2188">
            <v>7780</v>
          </cell>
          <cell r="T2188">
            <v>7780</v>
          </cell>
          <cell r="V2188">
            <v>7780</v>
          </cell>
          <cell r="X2188">
            <v>7780</v>
          </cell>
          <cell r="Z2188">
            <v>7780</v>
          </cell>
          <cell r="AD2188">
            <v>0.26100000000000001</v>
          </cell>
          <cell r="AG2188">
            <v>9900</v>
          </cell>
          <cell r="AH2188">
            <v>96</v>
          </cell>
          <cell r="AI2188">
            <v>0.98899999999999999</v>
          </cell>
          <cell r="AJ2188">
            <v>1</v>
          </cell>
          <cell r="AK2188">
            <v>97.06</v>
          </cell>
        </row>
        <row r="2189">
          <cell r="E2189" t="str">
            <v>R2RP-322PN</v>
          </cell>
          <cell r="F2189" t="str">
            <v>台</v>
          </cell>
          <cell r="H2189">
            <v>8220</v>
          </cell>
          <cell r="J2189">
            <v>8220</v>
          </cell>
          <cell r="L2189">
            <v>8220</v>
          </cell>
          <cell r="N2189">
            <v>8220</v>
          </cell>
          <cell r="P2189">
            <v>8220</v>
          </cell>
          <cell r="R2189">
            <v>8220</v>
          </cell>
          <cell r="T2189">
            <v>8220</v>
          </cell>
          <cell r="V2189">
            <v>8220</v>
          </cell>
          <cell r="X2189">
            <v>8220</v>
          </cell>
          <cell r="Z2189">
            <v>8220</v>
          </cell>
          <cell r="AD2189">
            <v>0.26100000000000001</v>
          </cell>
          <cell r="AG2189">
            <v>9900</v>
          </cell>
          <cell r="AH2189">
            <v>96</v>
          </cell>
          <cell r="AI2189">
            <v>0.98899999999999999</v>
          </cell>
          <cell r="AJ2189">
            <v>1</v>
          </cell>
          <cell r="AK2189">
            <v>97.06</v>
          </cell>
        </row>
        <row r="2190">
          <cell r="E2190" t="str">
            <v>R2RP-322PH</v>
          </cell>
          <cell r="F2190" t="str">
            <v>台</v>
          </cell>
          <cell r="H2190">
            <v>13400</v>
          </cell>
          <cell r="J2190">
            <v>13400</v>
          </cell>
          <cell r="L2190">
            <v>13400</v>
          </cell>
          <cell r="N2190">
            <v>13400</v>
          </cell>
          <cell r="P2190">
            <v>13400</v>
          </cell>
          <cell r="R2190">
            <v>13400</v>
          </cell>
          <cell r="T2190">
            <v>13400</v>
          </cell>
          <cell r="V2190">
            <v>13400</v>
          </cell>
          <cell r="X2190">
            <v>13400</v>
          </cell>
          <cell r="Z2190">
            <v>13400</v>
          </cell>
          <cell r="AD2190">
            <v>0.26100000000000001</v>
          </cell>
          <cell r="AG2190">
            <v>9900</v>
          </cell>
          <cell r="AH2190">
            <v>96</v>
          </cell>
          <cell r="AI2190">
            <v>0.98899999999999999</v>
          </cell>
          <cell r="AJ2190">
            <v>1</v>
          </cell>
          <cell r="AK2190">
            <v>97.06</v>
          </cell>
        </row>
        <row r="2191">
          <cell r="E2191" t="str">
            <v>R2RPA-322PN</v>
          </cell>
          <cell r="F2191" t="str">
            <v>台</v>
          </cell>
          <cell r="H2191">
            <v>16300</v>
          </cell>
          <cell r="J2191">
            <v>16300</v>
          </cell>
          <cell r="L2191">
            <v>16300</v>
          </cell>
          <cell r="N2191">
            <v>16300</v>
          </cell>
          <cell r="P2191">
            <v>16300</v>
          </cell>
          <cell r="R2191">
            <v>16300</v>
          </cell>
          <cell r="T2191">
            <v>16300</v>
          </cell>
          <cell r="V2191">
            <v>16300</v>
          </cell>
          <cell r="X2191">
            <v>16300</v>
          </cell>
          <cell r="Z2191">
            <v>16300</v>
          </cell>
          <cell r="AD2191">
            <v>0.26100000000000001</v>
          </cell>
          <cell r="AG2191">
            <v>9900</v>
          </cell>
          <cell r="AH2191">
            <v>96</v>
          </cell>
          <cell r="AI2191">
            <v>0.98899999999999999</v>
          </cell>
          <cell r="AJ2191">
            <v>1</v>
          </cell>
          <cell r="AK2191">
            <v>97.06</v>
          </cell>
        </row>
        <row r="2192">
          <cell r="E2192" t="str">
            <v>R2RPA-322PH</v>
          </cell>
          <cell r="F2192" t="str">
            <v>台</v>
          </cell>
          <cell r="H2192">
            <v>20600</v>
          </cell>
          <cell r="J2192">
            <v>20600</v>
          </cell>
          <cell r="L2192">
            <v>20600</v>
          </cell>
          <cell r="N2192">
            <v>20600</v>
          </cell>
          <cell r="P2192">
            <v>20600</v>
          </cell>
          <cell r="R2192">
            <v>20600</v>
          </cell>
          <cell r="T2192">
            <v>20600</v>
          </cell>
          <cell r="V2192">
            <v>20600</v>
          </cell>
          <cell r="X2192">
            <v>20600</v>
          </cell>
          <cell r="Z2192">
            <v>20600</v>
          </cell>
          <cell r="AD2192">
            <v>0.26100000000000001</v>
          </cell>
          <cell r="AG2192">
            <v>9900</v>
          </cell>
          <cell r="AH2192">
            <v>96</v>
          </cell>
          <cell r="AI2192">
            <v>0.98899999999999999</v>
          </cell>
          <cell r="AJ2192">
            <v>1</v>
          </cell>
          <cell r="AK2192">
            <v>97.06</v>
          </cell>
        </row>
        <row r="2193">
          <cell r="E2193" t="str">
            <v>R2RPB-322PN</v>
          </cell>
          <cell r="F2193" t="str">
            <v>台</v>
          </cell>
          <cell r="H2193">
            <v>16300</v>
          </cell>
          <cell r="J2193">
            <v>16300</v>
          </cell>
          <cell r="L2193">
            <v>16300</v>
          </cell>
          <cell r="N2193">
            <v>16300</v>
          </cell>
          <cell r="P2193">
            <v>16300</v>
          </cell>
          <cell r="R2193">
            <v>16300</v>
          </cell>
          <cell r="T2193">
            <v>16300</v>
          </cell>
          <cell r="V2193">
            <v>16300</v>
          </cell>
          <cell r="X2193">
            <v>16300</v>
          </cell>
          <cell r="Z2193">
            <v>16300</v>
          </cell>
          <cell r="AD2193">
            <v>0.26100000000000001</v>
          </cell>
          <cell r="AG2193">
            <v>9900</v>
          </cell>
          <cell r="AH2193">
            <v>96</v>
          </cell>
          <cell r="AI2193">
            <v>0.98899999999999999</v>
          </cell>
          <cell r="AJ2193">
            <v>1</v>
          </cell>
          <cell r="AK2193">
            <v>97.06</v>
          </cell>
        </row>
        <row r="2194">
          <cell r="E2194" t="str">
            <v>R2RPB-322PH</v>
          </cell>
          <cell r="F2194" t="str">
            <v>台</v>
          </cell>
          <cell r="H2194">
            <v>20600</v>
          </cell>
          <cell r="J2194">
            <v>20600</v>
          </cell>
          <cell r="L2194">
            <v>20600</v>
          </cell>
          <cell r="N2194">
            <v>20600</v>
          </cell>
          <cell r="P2194">
            <v>20600</v>
          </cell>
          <cell r="R2194">
            <v>20600</v>
          </cell>
          <cell r="T2194">
            <v>20600</v>
          </cell>
          <cell r="V2194">
            <v>20600</v>
          </cell>
          <cell r="X2194">
            <v>20600</v>
          </cell>
          <cell r="Z2194">
            <v>20600</v>
          </cell>
          <cell r="AD2194">
            <v>0.26100000000000001</v>
          </cell>
          <cell r="AG2194">
            <v>9900</v>
          </cell>
          <cell r="AH2194">
            <v>96</v>
          </cell>
          <cell r="AI2194">
            <v>0.98899999999999999</v>
          </cell>
          <cell r="AJ2194">
            <v>1</v>
          </cell>
          <cell r="AK2194">
            <v>97.06</v>
          </cell>
        </row>
        <row r="2195">
          <cell r="E2195" t="str">
            <v>■Ｈｆ反射笠可動形</v>
          </cell>
        </row>
        <row r="2196">
          <cell r="E2196" t="str">
            <v>R12-321PH</v>
          </cell>
          <cell r="F2196" t="str">
            <v>台</v>
          </cell>
          <cell r="H2196">
            <v>12300</v>
          </cell>
          <cell r="J2196">
            <v>12300</v>
          </cell>
          <cell r="L2196">
            <v>12300</v>
          </cell>
          <cell r="N2196">
            <v>12300</v>
          </cell>
          <cell r="P2196">
            <v>12300</v>
          </cell>
          <cell r="R2196">
            <v>12300</v>
          </cell>
          <cell r="T2196">
            <v>12300</v>
          </cell>
          <cell r="V2196">
            <v>12300</v>
          </cell>
          <cell r="X2196">
            <v>12300</v>
          </cell>
          <cell r="Z2196">
            <v>12300</v>
          </cell>
          <cell r="AD2196">
            <v>0.20899999999999999</v>
          </cell>
          <cell r="AG2196">
            <v>4950</v>
          </cell>
          <cell r="AH2196">
            <v>48</v>
          </cell>
          <cell r="AI2196">
            <v>0.97899999999999998</v>
          </cell>
          <cell r="AJ2196">
            <v>1</v>
          </cell>
          <cell r="AK2196">
            <v>49.02</v>
          </cell>
        </row>
        <row r="2197">
          <cell r="E2197" t="str">
            <v>R12-321PK</v>
          </cell>
          <cell r="F2197" t="str">
            <v>台</v>
          </cell>
          <cell r="H2197">
            <v>14300</v>
          </cell>
          <cell r="J2197">
            <v>14300</v>
          </cell>
          <cell r="L2197">
            <v>14300</v>
          </cell>
          <cell r="N2197">
            <v>14300</v>
          </cell>
          <cell r="P2197">
            <v>14300</v>
          </cell>
          <cell r="R2197">
            <v>14300</v>
          </cell>
          <cell r="T2197">
            <v>14300</v>
          </cell>
          <cell r="V2197">
            <v>14300</v>
          </cell>
          <cell r="X2197">
            <v>14300</v>
          </cell>
          <cell r="Z2197">
            <v>14300</v>
          </cell>
          <cell r="AD2197">
            <v>0.20899999999999999</v>
          </cell>
          <cell r="AG2197">
            <v>4950</v>
          </cell>
          <cell r="AH2197">
            <v>48</v>
          </cell>
          <cell r="AI2197">
            <v>0.97899999999999998</v>
          </cell>
          <cell r="AJ2197">
            <v>1</v>
          </cell>
          <cell r="AK2197">
            <v>49.02</v>
          </cell>
        </row>
        <row r="2198">
          <cell r="E2198" t="str">
            <v>■Ｈｆ開放直付形</v>
          </cell>
        </row>
        <row r="2199">
          <cell r="E2199" t="str">
            <v>As6-162PH</v>
          </cell>
          <cell r="F2199" t="str">
            <v>台</v>
          </cell>
          <cell r="H2199">
            <v>8530</v>
          </cell>
          <cell r="J2199">
            <v>8530</v>
          </cell>
          <cell r="L2199">
            <v>8530</v>
          </cell>
          <cell r="N2199">
            <v>8530</v>
          </cell>
          <cell r="P2199">
            <v>8530</v>
          </cell>
          <cell r="R2199">
            <v>8530</v>
          </cell>
          <cell r="T2199">
            <v>8530</v>
          </cell>
          <cell r="V2199">
            <v>8530</v>
          </cell>
          <cell r="X2199">
            <v>8530</v>
          </cell>
          <cell r="Z2199">
            <v>8530</v>
          </cell>
          <cell r="AD2199">
            <v>0.16500000000000001</v>
          </cell>
          <cell r="AG2199">
            <v>4200</v>
          </cell>
          <cell r="AH2199">
            <v>50</v>
          </cell>
          <cell r="AI2199">
            <v>0.98</v>
          </cell>
          <cell r="AJ2199">
            <v>1</v>
          </cell>
          <cell r="AK2199">
            <v>51.02</v>
          </cell>
        </row>
        <row r="2200">
          <cell r="E2200" t="str">
            <v>As6-162PX</v>
          </cell>
          <cell r="F2200" t="str">
            <v>台</v>
          </cell>
          <cell r="H2200">
            <v>9620</v>
          </cell>
          <cell r="J2200">
            <v>9620</v>
          </cell>
          <cell r="L2200">
            <v>9620</v>
          </cell>
          <cell r="N2200">
            <v>9620</v>
          </cell>
          <cell r="P2200">
            <v>9620</v>
          </cell>
          <cell r="R2200">
            <v>9620</v>
          </cell>
          <cell r="T2200">
            <v>9620</v>
          </cell>
          <cell r="V2200">
            <v>9620</v>
          </cell>
          <cell r="X2200">
            <v>9620</v>
          </cell>
          <cell r="Z2200">
            <v>9620</v>
          </cell>
          <cell r="AD2200">
            <v>0.16500000000000001</v>
          </cell>
          <cell r="AG2200">
            <v>4200</v>
          </cell>
          <cell r="AH2200">
            <v>50</v>
          </cell>
          <cell r="AI2200">
            <v>0.98</v>
          </cell>
          <cell r="AJ2200">
            <v>1</v>
          </cell>
          <cell r="AK2200">
            <v>51.02</v>
          </cell>
        </row>
        <row r="2201">
          <cell r="E2201" t="str">
            <v>As6-322PN</v>
          </cell>
          <cell r="F2201" t="str">
            <v>台</v>
          </cell>
          <cell r="H2201">
            <v>7270</v>
          </cell>
          <cell r="J2201">
            <v>7270</v>
          </cell>
          <cell r="L2201">
            <v>7270</v>
          </cell>
          <cell r="N2201">
            <v>7270</v>
          </cell>
          <cell r="P2201">
            <v>7270</v>
          </cell>
          <cell r="R2201">
            <v>7270</v>
          </cell>
          <cell r="T2201">
            <v>7270</v>
          </cell>
          <cell r="V2201">
            <v>7270</v>
          </cell>
          <cell r="X2201">
            <v>7270</v>
          </cell>
          <cell r="Z2201">
            <v>7270</v>
          </cell>
          <cell r="AD2201">
            <v>0.26100000000000001</v>
          </cell>
          <cell r="AG2201">
            <v>9900</v>
          </cell>
          <cell r="AH2201">
            <v>96</v>
          </cell>
          <cell r="AI2201">
            <v>0.98899999999999999</v>
          </cell>
          <cell r="AJ2201">
            <v>1</v>
          </cell>
          <cell r="AK2201">
            <v>97.06</v>
          </cell>
        </row>
        <row r="2202">
          <cell r="E2202" t="str">
            <v>As6-322PH</v>
          </cell>
          <cell r="F2202" t="str">
            <v>台</v>
          </cell>
          <cell r="H2202">
            <v>8670</v>
          </cell>
          <cell r="J2202">
            <v>8670</v>
          </cell>
          <cell r="L2202">
            <v>8670</v>
          </cell>
          <cell r="N2202">
            <v>8670</v>
          </cell>
          <cell r="P2202">
            <v>8670</v>
          </cell>
          <cell r="R2202">
            <v>8670</v>
          </cell>
          <cell r="T2202">
            <v>8670</v>
          </cell>
          <cell r="V2202">
            <v>8670</v>
          </cell>
          <cell r="X2202">
            <v>8670</v>
          </cell>
          <cell r="Z2202">
            <v>8670</v>
          </cell>
          <cell r="AD2202">
            <v>0.26100000000000001</v>
          </cell>
          <cell r="AG2202">
            <v>9900</v>
          </cell>
          <cell r="AH2202">
            <v>96</v>
          </cell>
          <cell r="AI2202">
            <v>0.98899999999999999</v>
          </cell>
          <cell r="AJ2202">
            <v>1</v>
          </cell>
          <cell r="AK2202">
            <v>97.06</v>
          </cell>
        </row>
        <row r="2203">
          <cell r="E2203" t="str">
            <v>As6-322PX</v>
          </cell>
          <cell r="F2203" t="str">
            <v>台</v>
          </cell>
          <cell r="H2203">
            <v>9690</v>
          </cell>
          <cell r="J2203">
            <v>9690</v>
          </cell>
          <cell r="L2203">
            <v>9690</v>
          </cell>
          <cell r="N2203">
            <v>9690</v>
          </cell>
          <cell r="P2203">
            <v>9690</v>
          </cell>
          <cell r="R2203">
            <v>9690</v>
          </cell>
          <cell r="T2203">
            <v>9690</v>
          </cell>
          <cell r="V2203">
            <v>9690</v>
          </cell>
          <cell r="X2203">
            <v>9690</v>
          </cell>
          <cell r="Z2203">
            <v>9690</v>
          </cell>
          <cell r="AD2203">
            <v>0.26100000000000001</v>
          </cell>
          <cell r="AG2203">
            <v>9900</v>
          </cell>
          <cell r="AH2203">
            <v>96</v>
          </cell>
          <cell r="AI2203">
            <v>0.98899999999999999</v>
          </cell>
          <cell r="AJ2203">
            <v>1</v>
          </cell>
          <cell r="AK2203">
            <v>97.06</v>
          </cell>
        </row>
        <row r="2204">
          <cell r="E2204" t="str">
            <v>As6-322PK</v>
          </cell>
          <cell r="F2204" t="str">
            <v>台</v>
          </cell>
          <cell r="H2204">
            <v>9690</v>
          </cell>
          <cell r="J2204">
            <v>9690</v>
          </cell>
          <cell r="L2204">
            <v>9690</v>
          </cell>
          <cell r="N2204">
            <v>9690</v>
          </cell>
          <cell r="P2204">
            <v>9690</v>
          </cell>
          <cell r="R2204">
            <v>9690</v>
          </cell>
          <cell r="T2204">
            <v>9690</v>
          </cell>
          <cell r="V2204">
            <v>9690</v>
          </cell>
          <cell r="X2204">
            <v>9690</v>
          </cell>
          <cell r="Z2204">
            <v>9690</v>
          </cell>
          <cell r="AD2204">
            <v>0.26100000000000001</v>
          </cell>
          <cell r="AG2204">
            <v>9900</v>
          </cell>
          <cell r="AH2204">
            <v>96</v>
          </cell>
          <cell r="AI2204">
            <v>0.98899999999999999</v>
          </cell>
          <cell r="AJ2204">
            <v>1</v>
          </cell>
          <cell r="AK2204">
            <v>97.06</v>
          </cell>
        </row>
        <row r="2205">
          <cell r="E2205" t="str">
            <v>As7-322PN</v>
          </cell>
          <cell r="F2205" t="str">
            <v>台</v>
          </cell>
          <cell r="H2205">
            <v>6150</v>
          </cell>
          <cell r="J2205">
            <v>6150</v>
          </cell>
          <cell r="L2205">
            <v>6150</v>
          </cell>
          <cell r="N2205">
            <v>6150</v>
          </cell>
          <cell r="P2205">
            <v>6150</v>
          </cell>
          <cell r="R2205">
            <v>6150</v>
          </cell>
          <cell r="T2205">
            <v>6150</v>
          </cell>
          <cell r="V2205">
            <v>6150</v>
          </cell>
          <cell r="X2205">
            <v>6150</v>
          </cell>
          <cell r="Z2205">
            <v>6150</v>
          </cell>
          <cell r="AD2205">
            <v>0.26100000000000001</v>
          </cell>
          <cell r="AG2205">
            <v>9900</v>
          </cell>
          <cell r="AH2205">
            <v>96</v>
          </cell>
          <cell r="AI2205">
            <v>0.98899999999999999</v>
          </cell>
          <cell r="AJ2205">
            <v>1</v>
          </cell>
          <cell r="AK2205">
            <v>97.06</v>
          </cell>
        </row>
        <row r="2206">
          <cell r="E2206" t="str">
            <v>As7-322PH</v>
          </cell>
          <cell r="F2206" t="str">
            <v>台</v>
          </cell>
          <cell r="H2206">
            <v>8330</v>
          </cell>
          <cell r="J2206">
            <v>8330</v>
          </cell>
          <cell r="L2206">
            <v>8330</v>
          </cell>
          <cell r="N2206">
            <v>8330</v>
          </cell>
          <cell r="P2206">
            <v>8330</v>
          </cell>
          <cell r="R2206">
            <v>8330</v>
          </cell>
          <cell r="T2206">
            <v>8330</v>
          </cell>
          <cell r="V2206">
            <v>8330</v>
          </cell>
          <cell r="X2206">
            <v>8330</v>
          </cell>
          <cell r="Z2206">
            <v>8330</v>
          </cell>
          <cell r="AD2206">
            <v>0.26100000000000001</v>
          </cell>
          <cell r="AG2206">
            <v>9900</v>
          </cell>
          <cell r="AH2206">
            <v>96</v>
          </cell>
          <cell r="AI2206">
            <v>0.98899999999999999</v>
          </cell>
          <cell r="AJ2206">
            <v>1</v>
          </cell>
          <cell r="AK2206">
            <v>97.06</v>
          </cell>
        </row>
        <row r="2207">
          <cell r="E2207" t="str">
            <v>As7-322PX</v>
          </cell>
          <cell r="F2207" t="str">
            <v>台</v>
          </cell>
          <cell r="H2207">
            <v>9350</v>
          </cell>
          <cell r="J2207">
            <v>9350</v>
          </cell>
          <cell r="L2207">
            <v>9350</v>
          </cell>
          <cell r="N2207">
            <v>9350</v>
          </cell>
          <cell r="P2207">
            <v>9350</v>
          </cell>
          <cell r="R2207">
            <v>9350</v>
          </cell>
          <cell r="T2207">
            <v>9350</v>
          </cell>
          <cell r="V2207">
            <v>9350</v>
          </cell>
          <cell r="X2207">
            <v>9350</v>
          </cell>
          <cell r="Z2207">
            <v>9350</v>
          </cell>
          <cell r="AD2207">
            <v>0.26100000000000001</v>
          </cell>
          <cell r="AG2207">
            <v>9900</v>
          </cell>
          <cell r="AH2207">
            <v>96</v>
          </cell>
          <cell r="AI2207">
            <v>0.98899999999999999</v>
          </cell>
          <cell r="AJ2207">
            <v>1</v>
          </cell>
          <cell r="AK2207">
            <v>97.06</v>
          </cell>
        </row>
        <row r="2208">
          <cell r="E2208" t="str">
            <v>As7-322PK</v>
          </cell>
          <cell r="F2208" t="str">
            <v>台</v>
          </cell>
          <cell r="H2208">
            <v>9350</v>
          </cell>
          <cell r="J2208">
            <v>9350</v>
          </cell>
          <cell r="L2208">
            <v>9350</v>
          </cell>
          <cell r="N2208">
            <v>9350</v>
          </cell>
          <cell r="P2208">
            <v>9350</v>
          </cell>
          <cell r="R2208">
            <v>9350</v>
          </cell>
          <cell r="T2208">
            <v>9350</v>
          </cell>
          <cell r="V2208">
            <v>9350</v>
          </cell>
          <cell r="X2208">
            <v>9350</v>
          </cell>
          <cell r="Z2208">
            <v>9350</v>
          </cell>
          <cell r="AD2208">
            <v>0.26100000000000001</v>
          </cell>
          <cell r="AG2208">
            <v>9900</v>
          </cell>
          <cell r="AH2208">
            <v>96</v>
          </cell>
          <cell r="AI2208">
            <v>0.98899999999999999</v>
          </cell>
          <cell r="AJ2208">
            <v>1</v>
          </cell>
          <cell r="AK2208">
            <v>97.06</v>
          </cell>
        </row>
        <row r="2209">
          <cell r="E2209" t="str">
            <v>■Ｈｆ笠なし</v>
          </cell>
        </row>
        <row r="2210">
          <cell r="E2210" t="str">
            <v>T8-161PH</v>
          </cell>
          <cell r="F2210" t="str">
            <v>台</v>
          </cell>
          <cell r="H2210">
            <v>4140</v>
          </cell>
          <cell r="J2210">
            <v>4140</v>
          </cell>
          <cell r="L2210">
            <v>4140</v>
          </cell>
          <cell r="N2210">
            <v>4140</v>
          </cell>
          <cell r="P2210">
            <v>4140</v>
          </cell>
          <cell r="R2210">
            <v>4140</v>
          </cell>
          <cell r="T2210">
            <v>4140</v>
          </cell>
          <cell r="V2210">
            <v>4140</v>
          </cell>
          <cell r="X2210">
            <v>4140</v>
          </cell>
          <cell r="Z2210">
            <v>4140</v>
          </cell>
          <cell r="AD2210">
            <v>0.13</v>
          </cell>
          <cell r="AG2210">
            <v>2100</v>
          </cell>
          <cell r="AH2210">
            <v>26</v>
          </cell>
          <cell r="AI2210">
            <v>0.96299999999999997</v>
          </cell>
          <cell r="AJ2210">
            <v>1</v>
          </cell>
          <cell r="AK2210">
            <v>26.99</v>
          </cell>
        </row>
        <row r="2211">
          <cell r="E2211" t="str">
            <v>T8-321PN</v>
          </cell>
          <cell r="F2211" t="str">
            <v>台</v>
          </cell>
          <cell r="H2211">
            <v>3330</v>
          </cell>
          <cell r="J2211">
            <v>3330</v>
          </cell>
          <cell r="L2211">
            <v>3330</v>
          </cell>
          <cell r="N2211">
            <v>3330</v>
          </cell>
          <cell r="P2211">
            <v>3330</v>
          </cell>
          <cell r="R2211">
            <v>3330</v>
          </cell>
          <cell r="T2211">
            <v>3330</v>
          </cell>
          <cell r="V2211">
            <v>3330</v>
          </cell>
          <cell r="X2211">
            <v>3330</v>
          </cell>
          <cell r="Z2211">
            <v>3330</v>
          </cell>
          <cell r="AD2211">
            <v>0.20899999999999999</v>
          </cell>
          <cell r="AG2211">
            <v>4950</v>
          </cell>
          <cell r="AH2211">
            <v>48</v>
          </cell>
          <cell r="AI2211">
            <v>0.97899999999999998</v>
          </cell>
          <cell r="AJ2211">
            <v>1</v>
          </cell>
          <cell r="AK2211">
            <v>49.02</v>
          </cell>
        </row>
        <row r="2212">
          <cell r="E2212" t="str">
            <v>T8-321PH</v>
          </cell>
          <cell r="F2212" t="str">
            <v>台</v>
          </cell>
          <cell r="H2212">
            <v>4250</v>
          </cell>
          <cell r="J2212">
            <v>4250</v>
          </cell>
          <cell r="L2212">
            <v>4250</v>
          </cell>
          <cell r="N2212">
            <v>4250</v>
          </cell>
          <cell r="P2212">
            <v>4250</v>
          </cell>
          <cell r="R2212">
            <v>4250</v>
          </cell>
          <cell r="T2212">
            <v>4250</v>
          </cell>
          <cell r="V2212">
            <v>4250</v>
          </cell>
          <cell r="X2212">
            <v>4250</v>
          </cell>
          <cell r="Z2212">
            <v>4250</v>
          </cell>
          <cell r="AD2212">
            <v>0.20899999999999999</v>
          </cell>
          <cell r="AG2212">
            <v>4950</v>
          </cell>
          <cell r="AH2212">
            <v>48</v>
          </cell>
          <cell r="AI2212">
            <v>0.97899999999999998</v>
          </cell>
          <cell r="AJ2212">
            <v>1</v>
          </cell>
          <cell r="AK2212">
            <v>49.02</v>
          </cell>
        </row>
        <row r="2213">
          <cell r="E2213" t="str">
            <v>T8-321PZ</v>
          </cell>
          <cell r="F2213" t="str">
            <v>台</v>
          </cell>
          <cell r="H2213">
            <v>8330</v>
          </cell>
          <cell r="J2213">
            <v>8330</v>
          </cell>
          <cell r="L2213">
            <v>8330</v>
          </cell>
          <cell r="N2213">
            <v>8330</v>
          </cell>
          <cell r="P2213">
            <v>8330</v>
          </cell>
          <cell r="R2213">
            <v>8330</v>
          </cell>
          <cell r="T2213">
            <v>8330</v>
          </cell>
          <cell r="V2213">
            <v>8330</v>
          </cell>
          <cell r="X2213">
            <v>8330</v>
          </cell>
          <cell r="Z2213">
            <v>8330</v>
          </cell>
          <cell r="AD2213">
            <v>0.20899999999999999</v>
          </cell>
          <cell r="AG2213">
            <v>4950</v>
          </cell>
          <cell r="AH2213">
            <v>48</v>
          </cell>
          <cell r="AI2213">
            <v>0.97899999999999998</v>
          </cell>
          <cell r="AJ2213">
            <v>1</v>
          </cell>
          <cell r="AK2213">
            <v>49.02</v>
          </cell>
        </row>
        <row r="2214">
          <cell r="E2214" t="str">
            <v>T8-321PK</v>
          </cell>
          <cell r="F2214" t="str">
            <v>台</v>
          </cell>
          <cell r="H2214">
            <v>6290</v>
          </cell>
          <cell r="J2214">
            <v>6290</v>
          </cell>
          <cell r="L2214">
            <v>6290</v>
          </cell>
          <cell r="N2214">
            <v>6290</v>
          </cell>
          <cell r="P2214">
            <v>6290</v>
          </cell>
          <cell r="R2214">
            <v>6290</v>
          </cell>
          <cell r="T2214">
            <v>6290</v>
          </cell>
          <cell r="V2214">
            <v>6290</v>
          </cell>
          <cell r="X2214">
            <v>6290</v>
          </cell>
          <cell r="Z2214">
            <v>6290</v>
          </cell>
          <cell r="AD2214">
            <v>0.20899999999999999</v>
          </cell>
          <cell r="AG2214">
            <v>4950</v>
          </cell>
          <cell r="AH2214">
            <v>48</v>
          </cell>
          <cell r="AI2214">
            <v>0.97899999999999998</v>
          </cell>
          <cell r="AJ2214">
            <v>1</v>
          </cell>
          <cell r="AK2214">
            <v>49.02</v>
          </cell>
        </row>
        <row r="2215">
          <cell r="E2215" t="str">
            <v>T8-861PN</v>
          </cell>
          <cell r="F2215" t="str">
            <v>台</v>
          </cell>
          <cell r="H2215">
            <v>10000</v>
          </cell>
          <cell r="J2215">
            <v>10000</v>
          </cell>
          <cell r="L2215">
            <v>10000</v>
          </cell>
          <cell r="N2215">
            <v>10000</v>
          </cell>
          <cell r="P2215">
            <v>10000</v>
          </cell>
          <cell r="R2215">
            <v>10000</v>
          </cell>
          <cell r="T2215">
            <v>10000</v>
          </cell>
          <cell r="V2215">
            <v>10000</v>
          </cell>
          <cell r="X2215">
            <v>10000</v>
          </cell>
          <cell r="Z2215">
            <v>10000</v>
          </cell>
          <cell r="AD2215">
            <v>0.39100000000000001</v>
          </cell>
          <cell r="AG2215">
            <v>9200</v>
          </cell>
          <cell r="AH2215">
            <v>89</v>
          </cell>
          <cell r="AI2215">
            <v>0.98899999999999999</v>
          </cell>
          <cell r="AJ2215">
            <v>1</v>
          </cell>
          <cell r="AK2215">
            <v>89.98</v>
          </cell>
        </row>
        <row r="2216">
          <cell r="E2216" t="str">
            <v>T8RP-321PN</v>
          </cell>
          <cell r="F2216" t="str">
            <v>台</v>
          </cell>
          <cell r="H2216">
            <v>5060</v>
          </cell>
          <cell r="J2216">
            <v>5060</v>
          </cell>
          <cell r="L2216">
            <v>5060</v>
          </cell>
          <cell r="N2216">
            <v>5060</v>
          </cell>
          <cell r="P2216">
            <v>5060</v>
          </cell>
          <cell r="R2216">
            <v>5060</v>
          </cell>
          <cell r="T2216">
            <v>5060</v>
          </cell>
          <cell r="V2216">
            <v>5060</v>
          </cell>
          <cell r="X2216">
            <v>5060</v>
          </cell>
          <cell r="Z2216">
            <v>5060</v>
          </cell>
          <cell r="AD2216">
            <v>0.20899999999999999</v>
          </cell>
          <cell r="AG2216">
            <v>4950</v>
          </cell>
          <cell r="AH2216">
            <v>48</v>
          </cell>
          <cell r="AI2216">
            <v>0.97899999999999998</v>
          </cell>
          <cell r="AJ2216">
            <v>1</v>
          </cell>
          <cell r="AK2216">
            <v>49.02</v>
          </cell>
        </row>
        <row r="2217">
          <cell r="E2217" t="str">
            <v>T8RP-321PH</v>
          </cell>
          <cell r="F2217" t="str">
            <v>台</v>
          </cell>
          <cell r="H2217">
            <v>10800</v>
          </cell>
          <cell r="J2217">
            <v>10800</v>
          </cell>
          <cell r="L2217">
            <v>10800</v>
          </cell>
          <cell r="N2217">
            <v>10800</v>
          </cell>
          <cell r="P2217">
            <v>10800</v>
          </cell>
          <cell r="R2217">
            <v>10800</v>
          </cell>
          <cell r="T2217">
            <v>10800</v>
          </cell>
          <cell r="V2217">
            <v>10800</v>
          </cell>
          <cell r="X2217">
            <v>10800</v>
          </cell>
          <cell r="Z2217">
            <v>10800</v>
          </cell>
          <cell r="AD2217">
            <v>0.20899999999999999</v>
          </cell>
          <cell r="AG2217">
            <v>4950</v>
          </cell>
          <cell r="AH2217">
            <v>48</v>
          </cell>
          <cell r="AI2217">
            <v>0.97899999999999998</v>
          </cell>
          <cell r="AJ2217">
            <v>1</v>
          </cell>
          <cell r="AK2217">
            <v>49.02</v>
          </cell>
        </row>
        <row r="2218">
          <cell r="E2218" t="str">
            <v>T8RAP-321PN</v>
          </cell>
          <cell r="F2218" t="str">
            <v>台</v>
          </cell>
          <cell r="H2218">
            <v>11300</v>
          </cell>
          <cell r="J2218">
            <v>11300</v>
          </cell>
          <cell r="L2218">
            <v>11300</v>
          </cell>
          <cell r="N2218">
            <v>11300</v>
          </cell>
          <cell r="P2218">
            <v>11300</v>
          </cell>
          <cell r="R2218">
            <v>11300</v>
          </cell>
          <cell r="T2218">
            <v>11300</v>
          </cell>
          <cell r="V2218">
            <v>11300</v>
          </cell>
          <cell r="X2218">
            <v>11300</v>
          </cell>
          <cell r="Z2218">
            <v>11300</v>
          </cell>
          <cell r="AD2218">
            <v>0.20899999999999999</v>
          </cell>
          <cell r="AG2218">
            <v>4950</v>
          </cell>
          <cell r="AH2218">
            <v>48</v>
          </cell>
          <cell r="AI2218">
            <v>0.97899999999999998</v>
          </cell>
          <cell r="AJ2218">
            <v>1</v>
          </cell>
          <cell r="AK2218">
            <v>49.02</v>
          </cell>
        </row>
        <row r="2219">
          <cell r="E2219" t="str">
            <v>T8RPA-321PH</v>
          </cell>
          <cell r="F2219" t="str">
            <v>台</v>
          </cell>
          <cell r="H2219">
            <v>16000</v>
          </cell>
          <cell r="J2219">
            <v>16000</v>
          </cell>
          <cell r="L2219">
            <v>16000</v>
          </cell>
          <cell r="N2219">
            <v>16000</v>
          </cell>
          <cell r="P2219">
            <v>16000</v>
          </cell>
          <cell r="R2219">
            <v>16000</v>
          </cell>
          <cell r="T2219">
            <v>16000</v>
          </cell>
          <cell r="V2219">
            <v>16000</v>
          </cell>
          <cell r="X2219">
            <v>16000</v>
          </cell>
          <cell r="Z2219">
            <v>16000</v>
          </cell>
          <cell r="AD2219">
            <v>0.20899999999999999</v>
          </cell>
          <cell r="AG2219">
            <v>4950</v>
          </cell>
          <cell r="AH2219">
            <v>48</v>
          </cell>
          <cell r="AI2219">
            <v>0.97899999999999998</v>
          </cell>
          <cell r="AJ2219">
            <v>1</v>
          </cell>
          <cell r="AK2219">
            <v>49.02</v>
          </cell>
        </row>
        <row r="2220">
          <cell r="E2220" t="str">
            <v>T8BPB-321PN</v>
          </cell>
          <cell r="F2220" t="str">
            <v>台</v>
          </cell>
          <cell r="H2220">
            <v>11300</v>
          </cell>
          <cell r="J2220">
            <v>11300</v>
          </cell>
          <cell r="L2220">
            <v>11300</v>
          </cell>
          <cell r="N2220">
            <v>11300</v>
          </cell>
          <cell r="P2220">
            <v>11300</v>
          </cell>
          <cell r="R2220">
            <v>11300</v>
          </cell>
          <cell r="T2220">
            <v>11300</v>
          </cell>
          <cell r="V2220">
            <v>11300</v>
          </cell>
          <cell r="X2220">
            <v>11300</v>
          </cell>
          <cell r="Z2220">
            <v>11300</v>
          </cell>
          <cell r="AD2220">
            <v>0.20899999999999999</v>
          </cell>
          <cell r="AG2220">
            <v>4950</v>
          </cell>
          <cell r="AH2220">
            <v>48</v>
          </cell>
          <cell r="AI2220">
            <v>0.97899999999999998</v>
          </cell>
          <cell r="AJ2220">
            <v>1</v>
          </cell>
          <cell r="AK2220">
            <v>49.02</v>
          </cell>
        </row>
        <row r="2221">
          <cell r="E2221" t="str">
            <v>T8RPB-321PH</v>
          </cell>
          <cell r="F2221" t="str">
            <v>台</v>
          </cell>
          <cell r="H2221">
            <v>16000</v>
          </cell>
          <cell r="J2221">
            <v>16000</v>
          </cell>
          <cell r="L2221">
            <v>16000</v>
          </cell>
          <cell r="N2221">
            <v>16000</v>
          </cell>
          <cell r="P2221">
            <v>16000</v>
          </cell>
          <cell r="R2221">
            <v>16000</v>
          </cell>
          <cell r="T2221">
            <v>16000</v>
          </cell>
          <cell r="V2221">
            <v>16000</v>
          </cell>
          <cell r="X2221">
            <v>16000</v>
          </cell>
          <cell r="Z2221">
            <v>16000</v>
          </cell>
          <cell r="AD2221">
            <v>0.20899999999999999</v>
          </cell>
          <cell r="AG2221">
            <v>4950</v>
          </cell>
          <cell r="AH2221">
            <v>48</v>
          </cell>
          <cell r="AI2221">
            <v>0.97899999999999998</v>
          </cell>
          <cell r="AJ2221">
            <v>1</v>
          </cell>
          <cell r="AK2221">
            <v>49.02</v>
          </cell>
        </row>
        <row r="2222">
          <cell r="E2222" t="str">
            <v>■Ｈｆ逆富士</v>
          </cell>
        </row>
        <row r="2223">
          <cell r="E2223" t="str">
            <v>V9-161PH</v>
          </cell>
          <cell r="F2223" t="str">
            <v>台</v>
          </cell>
          <cell r="H2223">
            <v>4350</v>
          </cell>
          <cell r="J2223">
            <v>4350</v>
          </cell>
          <cell r="L2223">
            <v>4350</v>
          </cell>
          <cell r="N2223">
            <v>4350</v>
          </cell>
          <cell r="P2223">
            <v>4350</v>
          </cell>
          <cell r="R2223">
            <v>4350</v>
          </cell>
          <cell r="T2223">
            <v>4350</v>
          </cell>
          <cell r="V2223">
            <v>4350</v>
          </cell>
          <cell r="X2223">
            <v>4350</v>
          </cell>
          <cell r="Z2223">
            <v>4350</v>
          </cell>
          <cell r="AD2223">
            <v>0.13</v>
          </cell>
          <cell r="AG2223">
            <v>2100</v>
          </cell>
          <cell r="AH2223">
            <v>26</v>
          </cell>
          <cell r="AI2223">
            <v>0.96299999999999997</v>
          </cell>
          <cell r="AJ2223">
            <v>1</v>
          </cell>
          <cell r="AK2223">
            <v>26.99</v>
          </cell>
        </row>
        <row r="2224">
          <cell r="E2224" t="str">
            <v>V9-162PH</v>
          </cell>
          <cell r="F2224" t="str">
            <v>台</v>
          </cell>
          <cell r="H2224">
            <v>6630</v>
          </cell>
          <cell r="J2224">
            <v>6630</v>
          </cell>
          <cell r="L2224">
            <v>6630</v>
          </cell>
          <cell r="N2224">
            <v>6630</v>
          </cell>
          <cell r="P2224">
            <v>6630</v>
          </cell>
          <cell r="R2224">
            <v>6630</v>
          </cell>
          <cell r="T2224">
            <v>6630</v>
          </cell>
          <cell r="V2224">
            <v>6630</v>
          </cell>
          <cell r="X2224">
            <v>6630</v>
          </cell>
          <cell r="Z2224">
            <v>6630</v>
          </cell>
          <cell r="AD2224">
            <v>0.16500000000000001</v>
          </cell>
          <cell r="AG2224">
            <v>4200</v>
          </cell>
          <cell r="AH2224">
            <v>50</v>
          </cell>
          <cell r="AI2224">
            <v>0.98</v>
          </cell>
          <cell r="AJ2224">
            <v>1</v>
          </cell>
          <cell r="AK2224">
            <v>51.02</v>
          </cell>
        </row>
        <row r="2225">
          <cell r="E2225" t="str">
            <v>V9-162PX</v>
          </cell>
          <cell r="F2225" t="str">
            <v>台</v>
          </cell>
          <cell r="H2225">
            <v>7710</v>
          </cell>
          <cell r="J2225">
            <v>7710</v>
          </cell>
          <cell r="L2225">
            <v>7710</v>
          </cell>
          <cell r="N2225">
            <v>7710</v>
          </cell>
          <cell r="P2225">
            <v>7710</v>
          </cell>
          <cell r="R2225">
            <v>7710</v>
          </cell>
          <cell r="T2225">
            <v>7710</v>
          </cell>
          <cell r="V2225">
            <v>7710</v>
          </cell>
          <cell r="X2225">
            <v>7710</v>
          </cell>
          <cell r="Z2225">
            <v>7710</v>
          </cell>
          <cell r="AD2225">
            <v>0.16500000000000001</v>
          </cell>
          <cell r="AG2225">
            <v>4200</v>
          </cell>
          <cell r="AH2225">
            <v>50</v>
          </cell>
          <cell r="AI2225">
            <v>0.98</v>
          </cell>
          <cell r="AJ2225">
            <v>1</v>
          </cell>
          <cell r="AK2225">
            <v>51.02</v>
          </cell>
        </row>
        <row r="2226">
          <cell r="E2226" t="str">
            <v>V9-321PN</v>
          </cell>
          <cell r="F2226" t="str">
            <v>台</v>
          </cell>
          <cell r="H2226">
            <v>3600</v>
          </cell>
          <cell r="J2226">
            <v>3600</v>
          </cell>
          <cell r="L2226">
            <v>3600</v>
          </cell>
          <cell r="N2226">
            <v>3600</v>
          </cell>
          <cell r="P2226">
            <v>3600</v>
          </cell>
          <cell r="R2226">
            <v>3600</v>
          </cell>
          <cell r="T2226">
            <v>3600</v>
          </cell>
          <cell r="V2226">
            <v>3600</v>
          </cell>
          <cell r="X2226">
            <v>3600</v>
          </cell>
          <cell r="Z2226">
            <v>3600</v>
          </cell>
          <cell r="AD2226">
            <v>0.20899999999999999</v>
          </cell>
          <cell r="AG2226">
            <v>4950</v>
          </cell>
          <cell r="AH2226">
            <v>48</v>
          </cell>
          <cell r="AI2226">
            <v>0.97899999999999998</v>
          </cell>
          <cell r="AJ2226">
            <v>1</v>
          </cell>
          <cell r="AK2226">
            <v>49.02</v>
          </cell>
        </row>
        <row r="2227">
          <cell r="E2227" t="str">
            <v>V9-321PH</v>
          </cell>
          <cell r="F2227" t="str">
            <v>台</v>
          </cell>
          <cell r="H2227">
            <v>4450</v>
          </cell>
          <cell r="J2227">
            <v>4450</v>
          </cell>
          <cell r="L2227">
            <v>4450</v>
          </cell>
          <cell r="N2227">
            <v>4450</v>
          </cell>
          <cell r="P2227">
            <v>4450</v>
          </cell>
          <cell r="R2227">
            <v>4450</v>
          </cell>
          <cell r="T2227">
            <v>4450</v>
          </cell>
          <cell r="V2227">
            <v>4450</v>
          </cell>
          <cell r="X2227">
            <v>4450</v>
          </cell>
          <cell r="Z2227">
            <v>4450</v>
          </cell>
          <cell r="AD2227">
            <v>0.20899999999999999</v>
          </cell>
          <cell r="AG2227">
            <v>4950</v>
          </cell>
          <cell r="AH2227">
            <v>48</v>
          </cell>
          <cell r="AI2227">
            <v>0.97899999999999998</v>
          </cell>
          <cell r="AJ2227">
            <v>1</v>
          </cell>
          <cell r="AK2227">
            <v>49.02</v>
          </cell>
        </row>
        <row r="2228">
          <cell r="E2228" t="str">
            <v>V9-321PX</v>
          </cell>
          <cell r="F2228" t="str">
            <v>台</v>
          </cell>
          <cell r="H2228">
            <v>6490</v>
          </cell>
          <cell r="J2228">
            <v>6490</v>
          </cell>
          <cell r="L2228">
            <v>6490</v>
          </cell>
          <cell r="N2228">
            <v>6490</v>
          </cell>
          <cell r="P2228">
            <v>6490</v>
          </cell>
          <cell r="R2228">
            <v>6490</v>
          </cell>
          <cell r="T2228">
            <v>6490</v>
          </cell>
          <cell r="V2228">
            <v>6490</v>
          </cell>
          <cell r="X2228">
            <v>6490</v>
          </cell>
          <cell r="Z2228">
            <v>6490</v>
          </cell>
          <cell r="AD2228">
            <v>0.20899999999999999</v>
          </cell>
          <cell r="AG2228">
            <v>4950</v>
          </cell>
          <cell r="AH2228">
            <v>48</v>
          </cell>
          <cell r="AI2228">
            <v>0.97899999999999998</v>
          </cell>
          <cell r="AJ2228">
            <v>1</v>
          </cell>
          <cell r="AK2228">
            <v>49.02</v>
          </cell>
        </row>
        <row r="2229">
          <cell r="E2229" t="str">
            <v>V9-321PK</v>
          </cell>
          <cell r="F2229" t="str">
            <v>台</v>
          </cell>
          <cell r="H2229">
            <v>6490</v>
          </cell>
          <cell r="J2229">
            <v>6490</v>
          </cell>
          <cell r="L2229">
            <v>6490</v>
          </cell>
          <cell r="N2229">
            <v>6490</v>
          </cell>
          <cell r="P2229">
            <v>6490</v>
          </cell>
          <cell r="R2229">
            <v>6490</v>
          </cell>
          <cell r="T2229">
            <v>6490</v>
          </cell>
          <cell r="V2229">
            <v>6490</v>
          </cell>
          <cell r="X2229">
            <v>6490</v>
          </cell>
          <cell r="Z2229">
            <v>6490</v>
          </cell>
          <cell r="AD2229">
            <v>0.20899999999999999</v>
          </cell>
          <cell r="AG2229">
            <v>4950</v>
          </cell>
          <cell r="AH2229">
            <v>48</v>
          </cell>
          <cell r="AI2229">
            <v>0.97899999999999998</v>
          </cell>
          <cell r="AJ2229">
            <v>1</v>
          </cell>
          <cell r="AK2229">
            <v>49.02</v>
          </cell>
        </row>
        <row r="2230">
          <cell r="E2230" t="str">
            <v>V9-322PN</v>
          </cell>
          <cell r="F2230" t="str">
            <v>台</v>
          </cell>
          <cell r="H2230">
            <v>5400</v>
          </cell>
          <cell r="J2230">
            <v>5400</v>
          </cell>
          <cell r="L2230">
            <v>5400</v>
          </cell>
          <cell r="N2230">
            <v>5400</v>
          </cell>
          <cell r="P2230">
            <v>5400</v>
          </cell>
          <cell r="R2230">
            <v>5400</v>
          </cell>
          <cell r="T2230">
            <v>5400</v>
          </cell>
          <cell r="V2230">
            <v>5400</v>
          </cell>
          <cell r="X2230">
            <v>5400</v>
          </cell>
          <cell r="Z2230">
            <v>5400</v>
          </cell>
          <cell r="AD2230">
            <v>0.26100000000000001</v>
          </cell>
          <cell r="AG2230">
            <v>9900</v>
          </cell>
          <cell r="AH2230">
            <v>96</v>
          </cell>
          <cell r="AI2230">
            <v>0.98899999999999999</v>
          </cell>
          <cell r="AJ2230">
            <v>1</v>
          </cell>
          <cell r="AK2230">
            <v>97.06</v>
          </cell>
        </row>
        <row r="2231">
          <cell r="E2231" t="str">
            <v>V9-322PH</v>
          </cell>
          <cell r="F2231" t="str">
            <v>台</v>
          </cell>
          <cell r="H2231">
            <v>6760</v>
          </cell>
          <cell r="J2231">
            <v>6760</v>
          </cell>
          <cell r="L2231">
            <v>6760</v>
          </cell>
          <cell r="N2231">
            <v>6760</v>
          </cell>
          <cell r="P2231">
            <v>6760</v>
          </cell>
          <cell r="R2231">
            <v>6760</v>
          </cell>
          <cell r="T2231">
            <v>6760</v>
          </cell>
          <cell r="V2231">
            <v>6760</v>
          </cell>
          <cell r="X2231">
            <v>6760</v>
          </cell>
          <cell r="Z2231">
            <v>6760</v>
          </cell>
          <cell r="AD2231">
            <v>0.26100000000000001</v>
          </cell>
          <cell r="AG2231">
            <v>9900</v>
          </cell>
          <cell r="AH2231">
            <v>96</v>
          </cell>
          <cell r="AI2231">
            <v>0.98899999999999999</v>
          </cell>
          <cell r="AJ2231">
            <v>1</v>
          </cell>
          <cell r="AK2231">
            <v>97.06</v>
          </cell>
        </row>
        <row r="2232">
          <cell r="E2232" t="str">
            <v>V9-322PX</v>
          </cell>
          <cell r="F2232" t="str">
            <v>台</v>
          </cell>
          <cell r="H2232">
            <v>7780</v>
          </cell>
          <cell r="J2232">
            <v>7780</v>
          </cell>
          <cell r="L2232">
            <v>7780</v>
          </cell>
          <cell r="N2232">
            <v>7780</v>
          </cell>
          <cell r="P2232">
            <v>7780</v>
          </cell>
          <cell r="R2232">
            <v>7780</v>
          </cell>
          <cell r="T2232">
            <v>7780</v>
          </cell>
          <cell r="V2232">
            <v>7780</v>
          </cell>
          <cell r="X2232">
            <v>7780</v>
          </cell>
          <cell r="Z2232">
            <v>7780</v>
          </cell>
          <cell r="AD2232">
            <v>0.26100000000000001</v>
          </cell>
          <cell r="AG2232">
            <v>9900</v>
          </cell>
          <cell r="AH2232">
            <v>96</v>
          </cell>
          <cell r="AI2232">
            <v>0.98899999999999999</v>
          </cell>
          <cell r="AJ2232">
            <v>1</v>
          </cell>
          <cell r="AK2232">
            <v>97.06</v>
          </cell>
        </row>
        <row r="2233">
          <cell r="E2233" t="str">
            <v>V9-322PK</v>
          </cell>
          <cell r="F2233" t="str">
            <v>台</v>
          </cell>
          <cell r="H2233">
            <v>7780</v>
          </cell>
          <cell r="J2233">
            <v>7780</v>
          </cell>
          <cell r="L2233">
            <v>7780</v>
          </cell>
          <cell r="N2233">
            <v>7780</v>
          </cell>
          <cell r="P2233">
            <v>7780</v>
          </cell>
          <cell r="R2233">
            <v>7780</v>
          </cell>
          <cell r="T2233">
            <v>7780</v>
          </cell>
          <cell r="V2233">
            <v>7780</v>
          </cell>
          <cell r="X2233">
            <v>7780</v>
          </cell>
          <cell r="Z2233">
            <v>7780</v>
          </cell>
          <cell r="AD2233">
            <v>0.26100000000000001</v>
          </cell>
          <cell r="AG2233">
            <v>9900</v>
          </cell>
          <cell r="AH2233">
            <v>96</v>
          </cell>
          <cell r="AI2233">
            <v>0.98899999999999999</v>
          </cell>
          <cell r="AJ2233">
            <v>1</v>
          </cell>
          <cell r="AK2233">
            <v>97.06</v>
          </cell>
        </row>
        <row r="2234">
          <cell r="E2234" t="str">
            <v>V9MP-321PN</v>
          </cell>
          <cell r="F2234" t="str">
            <v>台</v>
          </cell>
          <cell r="H2234">
            <v>6730</v>
          </cell>
          <cell r="J2234">
            <v>6730</v>
          </cell>
          <cell r="L2234">
            <v>6730</v>
          </cell>
          <cell r="N2234">
            <v>6730</v>
          </cell>
          <cell r="P2234">
            <v>6730</v>
          </cell>
          <cell r="R2234">
            <v>6730</v>
          </cell>
          <cell r="T2234">
            <v>6730</v>
          </cell>
          <cell r="V2234">
            <v>6730</v>
          </cell>
          <cell r="X2234">
            <v>6730</v>
          </cell>
          <cell r="Z2234">
            <v>6730</v>
          </cell>
          <cell r="AD2234">
            <v>0.20899999999999999</v>
          </cell>
          <cell r="AG2234">
            <v>4950</v>
          </cell>
          <cell r="AH2234">
            <v>48</v>
          </cell>
          <cell r="AI2234">
            <v>0.97899999999999998</v>
          </cell>
          <cell r="AJ2234">
            <v>1</v>
          </cell>
          <cell r="AK2234">
            <v>49.02</v>
          </cell>
        </row>
        <row r="2235">
          <cell r="E2235" t="str">
            <v>V9MP-321PH</v>
          </cell>
          <cell r="F2235" t="str">
            <v>台</v>
          </cell>
          <cell r="H2235">
            <v>10300</v>
          </cell>
          <cell r="J2235">
            <v>10300</v>
          </cell>
          <cell r="L2235">
            <v>10300</v>
          </cell>
          <cell r="N2235">
            <v>10300</v>
          </cell>
          <cell r="P2235">
            <v>10300</v>
          </cell>
          <cell r="R2235">
            <v>10300</v>
          </cell>
          <cell r="T2235">
            <v>10300</v>
          </cell>
          <cell r="V2235">
            <v>10300</v>
          </cell>
          <cell r="X2235">
            <v>10300</v>
          </cell>
          <cell r="Z2235">
            <v>10300</v>
          </cell>
          <cell r="AD2235">
            <v>0.20899999999999999</v>
          </cell>
          <cell r="AG2235">
            <v>4950</v>
          </cell>
          <cell r="AH2235">
            <v>48</v>
          </cell>
          <cell r="AI2235">
            <v>0.97899999999999998</v>
          </cell>
          <cell r="AJ2235">
            <v>1</v>
          </cell>
          <cell r="AK2235">
            <v>49.02</v>
          </cell>
        </row>
        <row r="2236">
          <cell r="E2236" t="str">
            <v>V9MP-322PN</v>
          </cell>
          <cell r="F2236" t="str">
            <v>台</v>
          </cell>
          <cell r="H2236">
            <v>9210</v>
          </cell>
          <cell r="J2236">
            <v>9210</v>
          </cell>
          <cell r="L2236">
            <v>9210</v>
          </cell>
          <cell r="N2236">
            <v>9210</v>
          </cell>
          <cell r="P2236">
            <v>9210</v>
          </cell>
          <cell r="R2236">
            <v>9210</v>
          </cell>
          <cell r="T2236">
            <v>9210</v>
          </cell>
          <cell r="V2236">
            <v>9210</v>
          </cell>
          <cell r="X2236">
            <v>9210</v>
          </cell>
          <cell r="Z2236">
            <v>9210</v>
          </cell>
          <cell r="AD2236">
            <v>0.26100000000000001</v>
          </cell>
          <cell r="AG2236">
            <v>9900</v>
          </cell>
          <cell r="AH2236">
            <v>96</v>
          </cell>
          <cell r="AI2236">
            <v>0.98899999999999999</v>
          </cell>
          <cell r="AJ2236">
            <v>1</v>
          </cell>
          <cell r="AK2236">
            <v>97.06</v>
          </cell>
        </row>
        <row r="2237">
          <cell r="E2237" t="str">
            <v>V9MP-322PH</v>
          </cell>
          <cell r="F2237" t="str">
            <v>台</v>
          </cell>
          <cell r="H2237">
            <v>12700</v>
          </cell>
          <cell r="J2237">
            <v>12700</v>
          </cell>
          <cell r="L2237">
            <v>12700</v>
          </cell>
          <cell r="N2237">
            <v>12700</v>
          </cell>
          <cell r="P2237">
            <v>12700</v>
          </cell>
          <cell r="R2237">
            <v>12700</v>
          </cell>
          <cell r="T2237">
            <v>12700</v>
          </cell>
          <cell r="V2237">
            <v>12700</v>
          </cell>
          <cell r="X2237">
            <v>12700</v>
          </cell>
          <cell r="Z2237">
            <v>12700</v>
          </cell>
          <cell r="AD2237">
            <v>0.26100000000000001</v>
          </cell>
          <cell r="AG2237">
            <v>9900</v>
          </cell>
          <cell r="AH2237">
            <v>96</v>
          </cell>
          <cell r="AI2237">
            <v>0.98899999999999999</v>
          </cell>
          <cell r="AJ2237">
            <v>1</v>
          </cell>
          <cell r="AK2237">
            <v>97.06</v>
          </cell>
        </row>
        <row r="2238">
          <cell r="E2238" t="str">
            <v>V9MPA-321PN</v>
          </cell>
          <cell r="F2238" t="str">
            <v>台</v>
          </cell>
          <cell r="H2238">
            <v>14700</v>
          </cell>
          <cell r="J2238">
            <v>14700</v>
          </cell>
          <cell r="L2238">
            <v>14700</v>
          </cell>
          <cell r="N2238">
            <v>14700</v>
          </cell>
          <cell r="P2238">
            <v>14700</v>
          </cell>
          <cell r="R2238">
            <v>14700</v>
          </cell>
          <cell r="T2238">
            <v>14700</v>
          </cell>
          <cell r="V2238">
            <v>14700</v>
          </cell>
          <cell r="X2238">
            <v>14700</v>
          </cell>
          <cell r="Z2238">
            <v>14700</v>
          </cell>
          <cell r="AD2238">
            <v>0.20899999999999999</v>
          </cell>
          <cell r="AG2238">
            <v>4950</v>
          </cell>
          <cell r="AH2238">
            <v>48</v>
          </cell>
          <cell r="AI2238">
            <v>0.97899999999999998</v>
          </cell>
          <cell r="AJ2238">
            <v>1</v>
          </cell>
          <cell r="AK2238">
            <v>49.02</v>
          </cell>
        </row>
        <row r="2239">
          <cell r="E2239" t="str">
            <v>V9MPA-321PH</v>
          </cell>
          <cell r="F2239" t="str">
            <v>台</v>
          </cell>
          <cell r="H2239">
            <v>17100</v>
          </cell>
          <cell r="J2239">
            <v>17100</v>
          </cell>
          <cell r="L2239">
            <v>17100</v>
          </cell>
          <cell r="N2239">
            <v>17100</v>
          </cell>
          <cell r="P2239">
            <v>17100</v>
          </cell>
          <cell r="R2239">
            <v>17100</v>
          </cell>
          <cell r="T2239">
            <v>17100</v>
          </cell>
          <cell r="V2239">
            <v>17100</v>
          </cell>
          <cell r="X2239">
            <v>17100</v>
          </cell>
          <cell r="Z2239">
            <v>17100</v>
          </cell>
          <cell r="AD2239">
            <v>0.20899999999999999</v>
          </cell>
          <cell r="AG2239">
            <v>4950</v>
          </cell>
          <cell r="AH2239">
            <v>48</v>
          </cell>
          <cell r="AI2239">
            <v>0.97899999999999998</v>
          </cell>
          <cell r="AJ2239">
            <v>1</v>
          </cell>
          <cell r="AK2239">
            <v>49.02</v>
          </cell>
        </row>
        <row r="2240">
          <cell r="E2240" t="str">
            <v>V9MPA-322PN</v>
          </cell>
          <cell r="F2240" t="str">
            <v>台</v>
          </cell>
          <cell r="H2240">
            <v>18500</v>
          </cell>
          <cell r="J2240">
            <v>18500</v>
          </cell>
          <cell r="L2240">
            <v>18500</v>
          </cell>
          <cell r="N2240">
            <v>18500</v>
          </cell>
          <cell r="P2240">
            <v>18500</v>
          </cell>
          <cell r="R2240">
            <v>18500</v>
          </cell>
          <cell r="T2240">
            <v>18500</v>
          </cell>
          <cell r="V2240">
            <v>18500</v>
          </cell>
          <cell r="X2240">
            <v>18500</v>
          </cell>
          <cell r="Z2240">
            <v>18500</v>
          </cell>
          <cell r="AD2240">
            <v>0.26100000000000001</v>
          </cell>
          <cell r="AG2240">
            <v>9900</v>
          </cell>
          <cell r="AH2240">
            <v>96</v>
          </cell>
          <cell r="AI2240">
            <v>0.98899999999999999</v>
          </cell>
          <cell r="AJ2240">
            <v>1</v>
          </cell>
          <cell r="AK2240">
            <v>97.06</v>
          </cell>
        </row>
        <row r="2241">
          <cell r="E2241" t="str">
            <v>V9MPA-322PH</v>
          </cell>
          <cell r="F2241" t="str">
            <v>台</v>
          </cell>
          <cell r="H2241">
            <v>21600</v>
          </cell>
          <cell r="J2241">
            <v>21600</v>
          </cell>
          <cell r="L2241">
            <v>21600</v>
          </cell>
          <cell r="N2241">
            <v>21600</v>
          </cell>
          <cell r="P2241">
            <v>21600</v>
          </cell>
          <cell r="R2241">
            <v>21600</v>
          </cell>
          <cell r="T2241">
            <v>21600</v>
          </cell>
          <cell r="V2241">
            <v>21600</v>
          </cell>
          <cell r="X2241">
            <v>21600</v>
          </cell>
          <cell r="Z2241">
            <v>21600</v>
          </cell>
          <cell r="AD2241">
            <v>0.26100000000000001</v>
          </cell>
          <cell r="AG2241">
            <v>9900</v>
          </cell>
          <cell r="AH2241">
            <v>96</v>
          </cell>
          <cell r="AI2241">
            <v>0.98899999999999999</v>
          </cell>
          <cell r="AJ2241">
            <v>1</v>
          </cell>
          <cell r="AK2241">
            <v>97.06</v>
          </cell>
        </row>
        <row r="2242">
          <cell r="E2242" t="str">
            <v>V9MPB-321PN</v>
          </cell>
          <cell r="F2242" t="str">
            <v>台</v>
          </cell>
          <cell r="H2242">
            <v>14700</v>
          </cell>
          <cell r="J2242">
            <v>14700</v>
          </cell>
          <cell r="L2242">
            <v>14700</v>
          </cell>
          <cell r="N2242">
            <v>14700</v>
          </cell>
          <cell r="P2242">
            <v>14700</v>
          </cell>
          <cell r="R2242">
            <v>14700</v>
          </cell>
          <cell r="T2242">
            <v>14700</v>
          </cell>
          <cell r="V2242">
            <v>14700</v>
          </cell>
          <cell r="X2242">
            <v>14700</v>
          </cell>
          <cell r="Z2242">
            <v>14700</v>
          </cell>
          <cell r="AD2242">
            <v>0.20899999999999999</v>
          </cell>
          <cell r="AG2242">
            <v>4950</v>
          </cell>
          <cell r="AH2242">
            <v>48</v>
          </cell>
          <cell r="AI2242">
            <v>0.97899999999999998</v>
          </cell>
          <cell r="AJ2242">
            <v>1</v>
          </cell>
          <cell r="AK2242">
            <v>49.02</v>
          </cell>
        </row>
        <row r="2243">
          <cell r="E2243" t="str">
            <v>V9MPB-321PH</v>
          </cell>
          <cell r="F2243" t="str">
            <v>台</v>
          </cell>
          <cell r="H2243">
            <v>17100</v>
          </cell>
          <cell r="J2243">
            <v>17100</v>
          </cell>
          <cell r="L2243">
            <v>17100</v>
          </cell>
          <cell r="N2243">
            <v>17100</v>
          </cell>
          <cell r="P2243">
            <v>17100</v>
          </cell>
          <cell r="R2243">
            <v>17100</v>
          </cell>
          <cell r="T2243">
            <v>17100</v>
          </cell>
          <cell r="V2243">
            <v>17100</v>
          </cell>
          <cell r="X2243">
            <v>17100</v>
          </cell>
          <cell r="Z2243">
            <v>17100</v>
          </cell>
          <cell r="AD2243">
            <v>0.20899999999999999</v>
          </cell>
          <cell r="AG2243">
            <v>4950</v>
          </cell>
          <cell r="AH2243">
            <v>48</v>
          </cell>
          <cell r="AI2243">
            <v>0.97899999999999998</v>
          </cell>
          <cell r="AJ2243">
            <v>1</v>
          </cell>
          <cell r="AK2243">
            <v>49.02</v>
          </cell>
        </row>
        <row r="2244">
          <cell r="E2244" t="str">
            <v>V9MPB-322PN</v>
          </cell>
          <cell r="F2244" t="str">
            <v>台</v>
          </cell>
          <cell r="H2244">
            <v>18500</v>
          </cell>
          <cell r="J2244">
            <v>18500</v>
          </cell>
          <cell r="L2244">
            <v>18500</v>
          </cell>
          <cell r="N2244">
            <v>18500</v>
          </cell>
          <cell r="P2244">
            <v>18500</v>
          </cell>
          <cell r="R2244">
            <v>18500</v>
          </cell>
          <cell r="T2244">
            <v>18500</v>
          </cell>
          <cell r="V2244">
            <v>18500</v>
          </cell>
          <cell r="X2244">
            <v>18500</v>
          </cell>
          <cell r="Z2244">
            <v>18500</v>
          </cell>
          <cell r="AD2244">
            <v>0.26100000000000001</v>
          </cell>
          <cell r="AG2244">
            <v>9900</v>
          </cell>
          <cell r="AH2244">
            <v>96</v>
          </cell>
          <cell r="AI2244">
            <v>0.98899999999999999</v>
          </cell>
          <cell r="AJ2244">
            <v>1</v>
          </cell>
          <cell r="AK2244">
            <v>97.06</v>
          </cell>
        </row>
        <row r="2245">
          <cell r="E2245" t="str">
            <v>V9MPB-322PH</v>
          </cell>
          <cell r="F2245" t="str">
            <v>台</v>
          </cell>
          <cell r="H2245">
            <v>21600</v>
          </cell>
          <cell r="J2245">
            <v>21600</v>
          </cell>
          <cell r="L2245">
            <v>21600</v>
          </cell>
          <cell r="N2245">
            <v>21600</v>
          </cell>
          <cell r="P2245">
            <v>21600</v>
          </cell>
          <cell r="R2245">
            <v>21600</v>
          </cell>
          <cell r="T2245">
            <v>21600</v>
          </cell>
          <cell r="V2245">
            <v>21600</v>
          </cell>
          <cell r="X2245">
            <v>21600</v>
          </cell>
          <cell r="Z2245">
            <v>21600</v>
          </cell>
          <cell r="AD2245">
            <v>0.26100000000000001</v>
          </cell>
          <cell r="AG2245">
            <v>9900</v>
          </cell>
          <cell r="AH2245">
            <v>96</v>
          </cell>
          <cell r="AI2245">
            <v>0.98899999999999999</v>
          </cell>
          <cell r="AJ2245">
            <v>1</v>
          </cell>
          <cell r="AK2245">
            <v>97.06</v>
          </cell>
        </row>
        <row r="2246">
          <cell r="E2246" t="str">
            <v>■Ｈｆトラフ</v>
          </cell>
        </row>
        <row r="2247">
          <cell r="E2247" t="str">
            <v>T10-321PH</v>
          </cell>
          <cell r="F2247" t="str">
            <v>台</v>
          </cell>
          <cell r="H2247">
            <v>6220</v>
          </cell>
          <cell r="J2247">
            <v>6220</v>
          </cell>
          <cell r="L2247">
            <v>6220</v>
          </cell>
          <cell r="N2247">
            <v>6220</v>
          </cell>
          <cell r="P2247">
            <v>6220</v>
          </cell>
          <cell r="R2247">
            <v>6220</v>
          </cell>
          <cell r="T2247">
            <v>6220</v>
          </cell>
          <cell r="V2247">
            <v>6220</v>
          </cell>
          <cell r="X2247">
            <v>6220</v>
          </cell>
          <cell r="Z2247">
            <v>6220</v>
          </cell>
          <cell r="AD2247">
            <v>0.20899999999999999</v>
          </cell>
          <cell r="AG2247">
            <v>4950</v>
          </cell>
          <cell r="AH2247">
            <v>48</v>
          </cell>
          <cell r="AI2247">
            <v>0.97899999999999998</v>
          </cell>
          <cell r="AJ2247">
            <v>1</v>
          </cell>
          <cell r="AK2247">
            <v>49.02</v>
          </cell>
        </row>
        <row r="2248">
          <cell r="E2248" t="str">
            <v>T10-321PZ</v>
          </cell>
          <cell r="F2248" t="str">
            <v>台</v>
          </cell>
          <cell r="H2248">
            <v>10700</v>
          </cell>
          <cell r="J2248">
            <v>10700</v>
          </cell>
          <cell r="L2248">
            <v>10700</v>
          </cell>
          <cell r="N2248">
            <v>10700</v>
          </cell>
          <cell r="P2248">
            <v>10700</v>
          </cell>
          <cell r="R2248">
            <v>10700</v>
          </cell>
          <cell r="T2248">
            <v>10700</v>
          </cell>
          <cell r="V2248">
            <v>10700</v>
          </cell>
          <cell r="X2248">
            <v>10700</v>
          </cell>
          <cell r="Z2248">
            <v>10700</v>
          </cell>
          <cell r="AD2248">
            <v>0.20899999999999999</v>
          </cell>
          <cell r="AG2248">
            <v>4950</v>
          </cell>
          <cell r="AH2248">
            <v>48</v>
          </cell>
          <cell r="AI2248">
            <v>0.97899999999999998</v>
          </cell>
          <cell r="AJ2248">
            <v>1</v>
          </cell>
          <cell r="AK2248">
            <v>49.02</v>
          </cell>
        </row>
        <row r="2284">
          <cell r="E2284" t="str">
            <v>■Ｈｆ開放埋込形</v>
          </cell>
        </row>
        <row r="2285">
          <cell r="E2285" t="str">
            <v>A26-322PH+40eB</v>
          </cell>
          <cell r="F2285" t="str">
            <v>台</v>
          </cell>
          <cell r="H2285">
            <v>9180</v>
          </cell>
          <cell r="J2285">
            <v>9180</v>
          </cell>
          <cell r="L2285">
            <v>9180</v>
          </cell>
          <cell r="N2285">
            <v>9180</v>
          </cell>
          <cell r="P2285">
            <v>9180</v>
          </cell>
          <cell r="R2285">
            <v>9180</v>
          </cell>
          <cell r="T2285">
            <v>9180</v>
          </cell>
          <cell r="V2285">
            <v>9180</v>
          </cell>
          <cell r="X2285">
            <v>9180</v>
          </cell>
          <cell r="Z2285">
            <v>9180</v>
          </cell>
          <cell r="AD2285">
            <v>0.48799999999999999</v>
          </cell>
          <cell r="AG2285">
            <v>4950</v>
          </cell>
          <cell r="AH2285">
            <v>48</v>
          </cell>
          <cell r="AI2285">
            <v>0.97899999999999998</v>
          </cell>
          <cell r="AJ2285">
            <v>1</v>
          </cell>
          <cell r="AK2285">
            <v>49.02</v>
          </cell>
        </row>
        <row r="2286">
          <cell r="E2286" t="str">
            <v>■Ｈｆルーバー直付形</v>
          </cell>
        </row>
        <row r="2287">
          <cell r="E2287" t="str">
            <v>Ds1-322PH+40eB</v>
          </cell>
          <cell r="F2287" t="str">
            <v>台</v>
          </cell>
          <cell r="H2287">
            <v>10700</v>
          </cell>
          <cell r="J2287">
            <v>10700</v>
          </cell>
          <cell r="L2287">
            <v>10700</v>
          </cell>
          <cell r="N2287">
            <v>10700</v>
          </cell>
          <cell r="P2287">
            <v>10700</v>
          </cell>
          <cell r="R2287">
            <v>10700</v>
          </cell>
          <cell r="T2287">
            <v>10700</v>
          </cell>
          <cell r="V2287">
            <v>10700</v>
          </cell>
          <cell r="X2287">
            <v>10700</v>
          </cell>
          <cell r="Z2287">
            <v>10700</v>
          </cell>
          <cell r="AD2287">
            <v>0.32600000000000001</v>
          </cell>
          <cell r="AG2287">
            <v>9900</v>
          </cell>
          <cell r="AH2287">
            <v>96</v>
          </cell>
          <cell r="AI2287">
            <v>0.98899999999999999</v>
          </cell>
          <cell r="AJ2287">
            <v>1</v>
          </cell>
          <cell r="AK2287">
            <v>97.06</v>
          </cell>
        </row>
        <row r="2288">
          <cell r="E2288" t="str">
            <v>■Ｈｆ開放直付形</v>
          </cell>
        </row>
        <row r="2289">
          <cell r="E2289" t="str">
            <v>As6-322PN+40eB</v>
          </cell>
          <cell r="F2289" t="str">
            <v>台</v>
          </cell>
          <cell r="H2289">
            <v>7950</v>
          </cell>
          <cell r="J2289">
            <v>7950</v>
          </cell>
          <cell r="L2289">
            <v>7950</v>
          </cell>
          <cell r="N2289">
            <v>7950</v>
          </cell>
          <cell r="P2289">
            <v>7950</v>
          </cell>
          <cell r="R2289">
            <v>7950</v>
          </cell>
          <cell r="T2289">
            <v>7950</v>
          </cell>
          <cell r="V2289">
            <v>7950</v>
          </cell>
          <cell r="X2289">
            <v>7950</v>
          </cell>
          <cell r="Z2289">
            <v>7950</v>
          </cell>
          <cell r="AD2289">
            <v>0.32600000000000001</v>
          </cell>
          <cell r="AG2289">
            <v>9900</v>
          </cell>
          <cell r="AH2289">
            <v>96</v>
          </cell>
          <cell r="AI2289">
            <v>0.98899999999999999</v>
          </cell>
          <cell r="AJ2289">
            <v>1</v>
          </cell>
          <cell r="AK2289">
            <v>97.06</v>
          </cell>
        </row>
        <row r="2290">
          <cell r="E2290" t="str">
            <v>As6-322PH+40eB</v>
          </cell>
          <cell r="F2290" t="str">
            <v>台</v>
          </cell>
          <cell r="H2290">
            <v>9350</v>
          </cell>
          <cell r="J2290">
            <v>9350</v>
          </cell>
          <cell r="L2290">
            <v>9350</v>
          </cell>
          <cell r="N2290">
            <v>9350</v>
          </cell>
          <cell r="P2290">
            <v>9350</v>
          </cell>
          <cell r="R2290">
            <v>9350</v>
          </cell>
          <cell r="T2290">
            <v>9350</v>
          </cell>
          <cell r="V2290">
            <v>9350</v>
          </cell>
          <cell r="X2290">
            <v>9350</v>
          </cell>
          <cell r="Z2290">
            <v>9350</v>
          </cell>
          <cell r="AD2290">
            <v>0.32600000000000001</v>
          </cell>
          <cell r="AG2290">
            <v>9900</v>
          </cell>
          <cell r="AH2290">
            <v>96</v>
          </cell>
          <cell r="AI2290">
            <v>0.98899999999999999</v>
          </cell>
          <cell r="AJ2290">
            <v>1</v>
          </cell>
          <cell r="AK2290">
            <v>97.06</v>
          </cell>
        </row>
        <row r="2291">
          <cell r="E2291" t="str">
            <v>■Ｈｆ逆富士</v>
          </cell>
        </row>
        <row r="2292">
          <cell r="E2292" t="str">
            <v>V9-322PN+40eB</v>
          </cell>
          <cell r="F2292" t="str">
            <v>台</v>
          </cell>
          <cell r="H2292">
            <v>6830</v>
          </cell>
          <cell r="J2292">
            <v>6830</v>
          </cell>
          <cell r="L2292">
            <v>6830</v>
          </cell>
          <cell r="N2292">
            <v>6830</v>
          </cell>
          <cell r="P2292">
            <v>6830</v>
          </cell>
          <cell r="R2292">
            <v>6830</v>
          </cell>
          <cell r="T2292">
            <v>6830</v>
          </cell>
          <cell r="V2292">
            <v>6830</v>
          </cell>
          <cell r="X2292">
            <v>6830</v>
          </cell>
          <cell r="Z2292">
            <v>6830</v>
          </cell>
          <cell r="AD2292">
            <v>0.32600000000000001</v>
          </cell>
          <cell r="AG2292">
            <v>9900</v>
          </cell>
          <cell r="AH2292">
            <v>96</v>
          </cell>
          <cell r="AI2292">
            <v>0.98899999999999999</v>
          </cell>
          <cell r="AJ2292">
            <v>1</v>
          </cell>
          <cell r="AK2292">
            <v>97.06</v>
          </cell>
        </row>
        <row r="2293">
          <cell r="E2293" t="str">
            <v>V9-322PH+40eB</v>
          </cell>
          <cell r="F2293" t="str">
            <v>台</v>
          </cell>
          <cell r="H2293">
            <v>8090</v>
          </cell>
          <cell r="J2293">
            <v>8090</v>
          </cell>
          <cell r="L2293">
            <v>8090</v>
          </cell>
          <cell r="N2293">
            <v>8090</v>
          </cell>
          <cell r="P2293">
            <v>8090</v>
          </cell>
          <cell r="R2293">
            <v>8090</v>
          </cell>
          <cell r="T2293">
            <v>8090</v>
          </cell>
          <cell r="V2293">
            <v>8090</v>
          </cell>
          <cell r="X2293">
            <v>8090</v>
          </cell>
          <cell r="Z2293">
            <v>8090</v>
          </cell>
          <cell r="AD2293">
            <v>0.32600000000000001</v>
          </cell>
          <cell r="AG2293">
            <v>9900</v>
          </cell>
          <cell r="AH2293">
            <v>96</v>
          </cell>
          <cell r="AI2293">
            <v>0.98899999999999999</v>
          </cell>
          <cell r="AJ2293">
            <v>1</v>
          </cell>
          <cell r="AK2293">
            <v>97.06</v>
          </cell>
        </row>
        <row r="2294">
          <cell r="E2294" t="str">
            <v>■ダウンライト</v>
          </cell>
        </row>
        <row r="2295">
          <cell r="E2295" t="str">
            <v>d5-40eB</v>
          </cell>
          <cell r="F2295" t="str">
            <v>台</v>
          </cell>
          <cell r="H2295">
            <v>1370</v>
          </cell>
          <cell r="J2295">
            <v>1370</v>
          </cell>
          <cell r="L2295">
            <v>1370</v>
          </cell>
          <cell r="N2295">
            <v>1370</v>
          </cell>
          <cell r="P2295">
            <v>1370</v>
          </cell>
          <cell r="R2295">
            <v>1370</v>
          </cell>
          <cell r="T2295">
            <v>1370</v>
          </cell>
          <cell r="V2295">
            <v>1370</v>
          </cell>
          <cell r="X2295">
            <v>1370</v>
          </cell>
          <cell r="Z2295">
            <v>1370</v>
          </cell>
          <cell r="AD2295">
            <v>0.20899999999999999</v>
          </cell>
        </row>
        <row r="2296">
          <cell r="E2296" t="str">
            <v>■Ｈｆウォールライト</v>
          </cell>
        </row>
        <row r="2297">
          <cell r="E2297" t="str">
            <v>B15-321PHe</v>
          </cell>
          <cell r="F2297" t="str">
            <v>台</v>
          </cell>
          <cell r="H2297">
            <v>35400</v>
          </cell>
          <cell r="J2297">
            <v>35400</v>
          </cell>
          <cell r="L2297">
            <v>35400</v>
          </cell>
          <cell r="N2297">
            <v>35400</v>
          </cell>
          <cell r="P2297">
            <v>35400</v>
          </cell>
          <cell r="R2297">
            <v>35400</v>
          </cell>
          <cell r="T2297">
            <v>35400</v>
          </cell>
          <cell r="V2297">
            <v>35400</v>
          </cell>
          <cell r="X2297">
            <v>35400</v>
          </cell>
          <cell r="Z2297">
            <v>35400</v>
          </cell>
          <cell r="AD2297">
            <v>0.26100000000000001</v>
          </cell>
          <cell r="AG2297">
            <v>4950</v>
          </cell>
          <cell r="AH2297">
            <v>48</v>
          </cell>
          <cell r="AI2297">
            <v>0.97899999999999998</v>
          </cell>
          <cell r="AJ2297">
            <v>1</v>
          </cell>
          <cell r="AK2297">
            <v>49.02</v>
          </cell>
        </row>
        <row r="2298">
          <cell r="E2298" t="str">
            <v>■Ｈｆルーバ埋込形</v>
          </cell>
        </row>
        <row r="2299">
          <cell r="E2299" t="str">
            <v>D9-321PNe</v>
          </cell>
          <cell r="F2299" t="str">
            <v>台</v>
          </cell>
          <cell r="H2299">
            <v>30600</v>
          </cell>
          <cell r="J2299">
            <v>30600</v>
          </cell>
          <cell r="L2299">
            <v>30600</v>
          </cell>
          <cell r="N2299">
            <v>30600</v>
          </cell>
          <cell r="P2299">
            <v>30600</v>
          </cell>
          <cell r="R2299">
            <v>30600</v>
          </cell>
          <cell r="T2299">
            <v>30600</v>
          </cell>
          <cell r="V2299">
            <v>30600</v>
          </cell>
          <cell r="X2299">
            <v>30600</v>
          </cell>
          <cell r="Z2299">
            <v>30600</v>
          </cell>
          <cell r="AD2299">
            <v>0.39100000000000001</v>
          </cell>
          <cell r="AG2299">
            <v>4950</v>
          </cell>
          <cell r="AH2299">
            <v>48</v>
          </cell>
          <cell r="AI2299">
            <v>0.97899999999999998</v>
          </cell>
          <cell r="AJ2299">
            <v>1</v>
          </cell>
          <cell r="AK2299">
            <v>49.02</v>
          </cell>
        </row>
        <row r="2300">
          <cell r="E2300" t="str">
            <v>D9-321PHe</v>
          </cell>
          <cell r="F2300" t="str">
            <v>台</v>
          </cell>
          <cell r="H2300">
            <v>32600</v>
          </cell>
          <cell r="J2300">
            <v>32600</v>
          </cell>
          <cell r="L2300">
            <v>32600</v>
          </cell>
          <cell r="N2300">
            <v>32600</v>
          </cell>
          <cell r="P2300">
            <v>32600</v>
          </cell>
          <cell r="R2300">
            <v>32600</v>
          </cell>
          <cell r="T2300">
            <v>32600</v>
          </cell>
          <cell r="V2300">
            <v>32600</v>
          </cell>
          <cell r="X2300">
            <v>32600</v>
          </cell>
          <cell r="Z2300">
            <v>32600</v>
          </cell>
          <cell r="AD2300">
            <v>0.39100000000000001</v>
          </cell>
          <cell r="AG2300">
            <v>4950</v>
          </cell>
          <cell r="AH2300">
            <v>48</v>
          </cell>
          <cell r="AI2300">
            <v>0.97899999999999998</v>
          </cell>
          <cell r="AJ2300">
            <v>1</v>
          </cell>
          <cell r="AK2300">
            <v>49.02</v>
          </cell>
        </row>
        <row r="2301">
          <cell r="E2301" t="str">
            <v>D10-322PNe</v>
          </cell>
          <cell r="F2301" t="str">
            <v>台</v>
          </cell>
          <cell r="H2301">
            <v>30600</v>
          </cell>
          <cell r="J2301">
            <v>30600</v>
          </cell>
          <cell r="L2301">
            <v>30600</v>
          </cell>
          <cell r="N2301">
            <v>30600</v>
          </cell>
          <cell r="P2301">
            <v>30600</v>
          </cell>
          <cell r="R2301">
            <v>30600</v>
          </cell>
          <cell r="T2301">
            <v>30600</v>
          </cell>
          <cell r="V2301">
            <v>30600</v>
          </cell>
          <cell r="X2301">
            <v>30600</v>
          </cell>
          <cell r="Z2301">
            <v>30600</v>
          </cell>
          <cell r="AD2301">
            <v>0.48799999999999999</v>
          </cell>
          <cell r="AG2301">
            <v>9900</v>
          </cell>
          <cell r="AH2301">
            <v>96</v>
          </cell>
          <cell r="AI2301">
            <v>0.98899999999999999</v>
          </cell>
          <cell r="AJ2301">
            <v>1</v>
          </cell>
          <cell r="AK2301">
            <v>97.06</v>
          </cell>
        </row>
        <row r="2302">
          <cell r="E2302" t="str">
            <v>D10-322PHe</v>
          </cell>
          <cell r="F2302" t="str">
            <v>台</v>
          </cell>
          <cell r="H2302">
            <v>31200</v>
          </cell>
          <cell r="J2302">
            <v>31200</v>
          </cell>
          <cell r="L2302">
            <v>31200</v>
          </cell>
          <cell r="N2302">
            <v>31200</v>
          </cell>
          <cell r="P2302">
            <v>31200</v>
          </cell>
          <cell r="R2302">
            <v>31200</v>
          </cell>
          <cell r="T2302">
            <v>31200</v>
          </cell>
          <cell r="V2302">
            <v>31200</v>
          </cell>
          <cell r="X2302">
            <v>31200</v>
          </cell>
          <cell r="Z2302">
            <v>31200</v>
          </cell>
          <cell r="AD2302">
            <v>0.48799999999999999</v>
          </cell>
          <cell r="AG2302">
            <v>9900</v>
          </cell>
          <cell r="AH2302">
            <v>96</v>
          </cell>
          <cell r="AI2302">
            <v>0.98899999999999999</v>
          </cell>
          <cell r="AJ2302">
            <v>1</v>
          </cell>
          <cell r="AK2302">
            <v>97.06</v>
          </cell>
        </row>
        <row r="2303">
          <cell r="E2303" t="str">
            <v>■Ｈｆ開放埋込形</v>
          </cell>
        </row>
        <row r="2304">
          <cell r="E2304" t="str">
            <v>A15-321PNe</v>
          </cell>
          <cell r="F2304" t="str">
            <v>台</v>
          </cell>
          <cell r="H2304">
            <v>27900</v>
          </cell>
          <cell r="J2304">
            <v>27900</v>
          </cell>
          <cell r="L2304">
            <v>27900</v>
          </cell>
          <cell r="N2304">
            <v>27900</v>
          </cell>
          <cell r="P2304">
            <v>27900</v>
          </cell>
          <cell r="R2304">
            <v>27900</v>
          </cell>
          <cell r="T2304">
            <v>27900</v>
          </cell>
          <cell r="V2304">
            <v>27900</v>
          </cell>
          <cell r="X2304">
            <v>27900</v>
          </cell>
          <cell r="Z2304">
            <v>27900</v>
          </cell>
          <cell r="AD2304">
            <v>0.39100000000000001</v>
          </cell>
          <cell r="AG2304">
            <v>4950</v>
          </cell>
          <cell r="AH2304">
            <v>48</v>
          </cell>
          <cell r="AI2304">
            <v>0.97899999999999998</v>
          </cell>
          <cell r="AJ2304">
            <v>1</v>
          </cell>
          <cell r="AK2304">
            <v>49.02</v>
          </cell>
        </row>
        <row r="2305">
          <cell r="E2305" t="str">
            <v>A15-321PHe</v>
          </cell>
          <cell r="F2305" t="str">
            <v>台</v>
          </cell>
          <cell r="H2305">
            <v>29900</v>
          </cell>
          <cell r="J2305">
            <v>29900</v>
          </cell>
          <cell r="L2305">
            <v>29900</v>
          </cell>
          <cell r="N2305">
            <v>29900</v>
          </cell>
          <cell r="P2305">
            <v>29900</v>
          </cell>
          <cell r="R2305">
            <v>29900</v>
          </cell>
          <cell r="T2305">
            <v>29900</v>
          </cell>
          <cell r="V2305">
            <v>29900</v>
          </cell>
          <cell r="X2305">
            <v>29900</v>
          </cell>
          <cell r="Z2305">
            <v>29900</v>
          </cell>
          <cell r="AD2305">
            <v>0.39100000000000001</v>
          </cell>
          <cell r="AG2305">
            <v>4950</v>
          </cell>
          <cell r="AH2305">
            <v>48</v>
          </cell>
          <cell r="AI2305">
            <v>0.97899999999999998</v>
          </cell>
          <cell r="AJ2305">
            <v>1</v>
          </cell>
          <cell r="AK2305">
            <v>49.02</v>
          </cell>
        </row>
        <row r="2306">
          <cell r="E2306" t="str">
            <v>A15-322PNe</v>
          </cell>
          <cell r="F2306" t="str">
            <v>台</v>
          </cell>
          <cell r="H2306">
            <v>29300</v>
          </cell>
          <cell r="J2306">
            <v>29300</v>
          </cell>
          <cell r="L2306">
            <v>29300</v>
          </cell>
          <cell r="N2306">
            <v>29300</v>
          </cell>
          <cell r="P2306">
            <v>29300</v>
          </cell>
          <cell r="R2306">
            <v>29300</v>
          </cell>
          <cell r="T2306">
            <v>29300</v>
          </cell>
          <cell r="V2306">
            <v>29300</v>
          </cell>
          <cell r="X2306">
            <v>29300</v>
          </cell>
          <cell r="Z2306">
            <v>29300</v>
          </cell>
          <cell r="AD2306">
            <v>0.48799999999999999</v>
          </cell>
          <cell r="AG2306">
            <v>9900</v>
          </cell>
          <cell r="AH2306">
            <v>96</v>
          </cell>
          <cell r="AI2306">
            <v>0.98899999999999999</v>
          </cell>
          <cell r="AJ2306">
            <v>1</v>
          </cell>
          <cell r="AK2306">
            <v>97.06</v>
          </cell>
        </row>
        <row r="2307">
          <cell r="E2307" t="str">
            <v>A15-322PHe</v>
          </cell>
          <cell r="F2307" t="str">
            <v>台</v>
          </cell>
          <cell r="H2307">
            <v>30700</v>
          </cell>
          <cell r="J2307">
            <v>30700</v>
          </cell>
          <cell r="L2307">
            <v>30700</v>
          </cell>
          <cell r="N2307">
            <v>30700</v>
          </cell>
          <cell r="P2307">
            <v>30700</v>
          </cell>
          <cell r="R2307">
            <v>30700</v>
          </cell>
          <cell r="T2307">
            <v>30700</v>
          </cell>
          <cell r="V2307">
            <v>30700</v>
          </cell>
          <cell r="X2307">
            <v>30700</v>
          </cell>
          <cell r="Z2307">
            <v>30700</v>
          </cell>
          <cell r="AD2307">
            <v>0.48799999999999999</v>
          </cell>
          <cell r="AG2307">
            <v>9900</v>
          </cell>
          <cell r="AH2307">
            <v>96</v>
          </cell>
          <cell r="AI2307">
            <v>0.98899999999999999</v>
          </cell>
          <cell r="AJ2307">
            <v>1</v>
          </cell>
          <cell r="AK2307">
            <v>97.06</v>
          </cell>
        </row>
        <row r="2308">
          <cell r="E2308" t="str">
            <v>A15-322PXe</v>
          </cell>
          <cell r="F2308" t="str">
            <v>台</v>
          </cell>
          <cell r="H2308">
            <v>31700</v>
          </cell>
          <cell r="J2308">
            <v>31700</v>
          </cell>
          <cell r="L2308">
            <v>31700</v>
          </cell>
          <cell r="N2308">
            <v>31700</v>
          </cell>
          <cell r="P2308">
            <v>31700</v>
          </cell>
          <cell r="R2308">
            <v>31700</v>
          </cell>
          <cell r="T2308">
            <v>31700</v>
          </cell>
          <cell r="V2308">
            <v>31700</v>
          </cell>
          <cell r="X2308">
            <v>31700</v>
          </cell>
          <cell r="Z2308">
            <v>31700</v>
          </cell>
          <cell r="AD2308">
            <v>0.48799999999999999</v>
          </cell>
          <cell r="AG2308">
            <v>9900</v>
          </cell>
          <cell r="AH2308">
            <v>96</v>
          </cell>
          <cell r="AI2308">
            <v>0.98899999999999999</v>
          </cell>
          <cell r="AJ2308">
            <v>1</v>
          </cell>
          <cell r="AK2308">
            <v>97.06</v>
          </cell>
        </row>
        <row r="2309">
          <cell r="E2309" t="str">
            <v>A15-322PKe</v>
          </cell>
          <cell r="F2309" t="str">
            <v>台</v>
          </cell>
          <cell r="H2309">
            <v>31700</v>
          </cell>
          <cell r="J2309">
            <v>31700</v>
          </cell>
          <cell r="L2309">
            <v>31700</v>
          </cell>
          <cell r="N2309">
            <v>31700</v>
          </cell>
          <cell r="P2309">
            <v>31700</v>
          </cell>
          <cell r="R2309">
            <v>31700</v>
          </cell>
          <cell r="T2309">
            <v>31700</v>
          </cell>
          <cell r="V2309">
            <v>31700</v>
          </cell>
          <cell r="X2309">
            <v>31700</v>
          </cell>
          <cell r="Z2309">
            <v>31700</v>
          </cell>
          <cell r="AD2309">
            <v>0.48799999999999999</v>
          </cell>
          <cell r="AG2309">
            <v>9900</v>
          </cell>
          <cell r="AH2309">
            <v>96</v>
          </cell>
          <cell r="AI2309">
            <v>0.98899999999999999</v>
          </cell>
          <cell r="AJ2309">
            <v>1</v>
          </cell>
          <cell r="AK2309">
            <v>97.06</v>
          </cell>
        </row>
        <row r="2310">
          <cell r="E2310" t="str">
            <v>■Ｈｆルーバー埋込形</v>
          </cell>
        </row>
        <row r="2311">
          <cell r="E2311" t="str">
            <v>D15-321PNe</v>
          </cell>
          <cell r="F2311" t="str">
            <v>台</v>
          </cell>
          <cell r="H2311">
            <v>34500</v>
          </cell>
          <cell r="J2311">
            <v>34500</v>
          </cell>
          <cell r="L2311">
            <v>34500</v>
          </cell>
          <cell r="N2311">
            <v>34500</v>
          </cell>
          <cell r="P2311">
            <v>34500</v>
          </cell>
          <cell r="R2311">
            <v>34500</v>
          </cell>
          <cell r="T2311">
            <v>34500</v>
          </cell>
          <cell r="V2311">
            <v>34500</v>
          </cell>
          <cell r="X2311">
            <v>34500</v>
          </cell>
          <cell r="Z2311">
            <v>34500</v>
          </cell>
          <cell r="AD2311">
            <v>0.39100000000000001</v>
          </cell>
          <cell r="AG2311">
            <v>4950</v>
          </cell>
          <cell r="AH2311">
            <v>48</v>
          </cell>
          <cell r="AI2311">
            <v>0.97899999999999998</v>
          </cell>
          <cell r="AJ2311">
            <v>1</v>
          </cell>
          <cell r="AK2311">
            <v>49.02</v>
          </cell>
        </row>
        <row r="2312">
          <cell r="E2312" t="str">
            <v>D15-321PHe</v>
          </cell>
          <cell r="F2312" t="str">
            <v>台</v>
          </cell>
          <cell r="H2312">
            <v>36600</v>
          </cell>
          <cell r="J2312">
            <v>36600</v>
          </cell>
          <cell r="L2312">
            <v>36600</v>
          </cell>
          <cell r="N2312">
            <v>36600</v>
          </cell>
          <cell r="P2312">
            <v>36600</v>
          </cell>
          <cell r="R2312">
            <v>36600</v>
          </cell>
          <cell r="T2312">
            <v>36600</v>
          </cell>
          <cell r="V2312">
            <v>36600</v>
          </cell>
          <cell r="X2312">
            <v>36600</v>
          </cell>
          <cell r="Z2312">
            <v>36600</v>
          </cell>
          <cell r="AD2312">
            <v>0.39100000000000001</v>
          </cell>
          <cell r="AG2312">
            <v>4950</v>
          </cell>
          <cell r="AH2312">
            <v>48</v>
          </cell>
          <cell r="AI2312">
            <v>0.97899999999999998</v>
          </cell>
          <cell r="AJ2312">
            <v>1</v>
          </cell>
          <cell r="AK2312">
            <v>49.02</v>
          </cell>
        </row>
        <row r="2313">
          <cell r="E2313" t="str">
            <v>D15-322PNe</v>
          </cell>
          <cell r="F2313" t="str">
            <v>台</v>
          </cell>
          <cell r="H2313">
            <v>37100</v>
          </cell>
          <cell r="J2313">
            <v>37100</v>
          </cell>
          <cell r="L2313">
            <v>37100</v>
          </cell>
          <cell r="N2313">
            <v>37100</v>
          </cell>
          <cell r="P2313">
            <v>37100</v>
          </cell>
          <cell r="R2313">
            <v>37100</v>
          </cell>
          <cell r="T2313">
            <v>37100</v>
          </cell>
          <cell r="V2313">
            <v>37100</v>
          </cell>
          <cell r="X2313">
            <v>37100</v>
          </cell>
          <cell r="Z2313">
            <v>37100</v>
          </cell>
          <cell r="AD2313">
            <v>0.48799999999999999</v>
          </cell>
          <cell r="AG2313">
            <v>9900</v>
          </cell>
          <cell r="AH2313">
            <v>96</v>
          </cell>
          <cell r="AI2313">
            <v>0.98899999999999999</v>
          </cell>
          <cell r="AJ2313">
            <v>1</v>
          </cell>
          <cell r="AK2313">
            <v>97.06</v>
          </cell>
        </row>
        <row r="2314">
          <cell r="E2314" t="str">
            <v>D15-322PHe</v>
          </cell>
          <cell r="F2314" t="str">
            <v>台</v>
          </cell>
          <cell r="H2314">
            <v>38500</v>
          </cell>
          <cell r="J2314">
            <v>38500</v>
          </cell>
          <cell r="L2314">
            <v>38500</v>
          </cell>
          <cell r="N2314">
            <v>38500</v>
          </cell>
          <cell r="P2314">
            <v>38500</v>
          </cell>
          <cell r="R2314">
            <v>38500</v>
          </cell>
          <cell r="T2314">
            <v>38500</v>
          </cell>
          <cell r="V2314">
            <v>38500</v>
          </cell>
          <cell r="X2314">
            <v>38500</v>
          </cell>
          <cell r="Z2314">
            <v>38500</v>
          </cell>
          <cell r="AD2314">
            <v>0.48799999999999999</v>
          </cell>
          <cell r="AG2314">
            <v>9900</v>
          </cell>
          <cell r="AH2314">
            <v>96</v>
          </cell>
          <cell r="AI2314">
            <v>0.98899999999999999</v>
          </cell>
          <cell r="AJ2314">
            <v>1</v>
          </cell>
          <cell r="AK2314">
            <v>97.06</v>
          </cell>
        </row>
        <row r="2315">
          <cell r="E2315" t="str">
            <v>D15-322PKe</v>
          </cell>
          <cell r="F2315" t="str">
            <v>台</v>
          </cell>
          <cell r="H2315">
            <v>39600</v>
          </cell>
          <cell r="J2315">
            <v>39600</v>
          </cell>
          <cell r="L2315">
            <v>39600</v>
          </cell>
          <cell r="N2315">
            <v>39600</v>
          </cell>
          <cell r="P2315">
            <v>39600</v>
          </cell>
          <cell r="R2315">
            <v>39600</v>
          </cell>
          <cell r="T2315">
            <v>39600</v>
          </cell>
          <cell r="V2315">
            <v>39600</v>
          </cell>
          <cell r="X2315">
            <v>39600</v>
          </cell>
          <cell r="Z2315">
            <v>39600</v>
          </cell>
          <cell r="AD2315">
            <v>0.48799999999999999</v>
          </cell>
          <cell r="AG2315">
            <v>9900</v>
          </cell>
          <cell r="AH2315">
            <v>96</v>
          </cell>
          <cell r="AI2315">
            <v>0.98899999999999999</v>
          </cell>
          <cell r="AJ2315">
            <v>1</v>
          </cell>
          <cell r="AK2315">
            <v>97.06</v>
          </cell>
        </row>
        <row r="2316">
          <cell r="E2316" t="str">
            <v>D15V-321PNe</v>
          </cell>
          <cell r="F2316" t="str">
            <v>台</v>
          </cell>
          <cell r="H2316">
            <v>34500</v>
          </cell>
          <cell r="J2316">
            <v>34500</v>
          </cell>
          <cell r="L2316">
            <v>34500</v>
          </cell>
          <cell r="N2316">
            <v>34500</v>
          </cell>
          <cell r="P2316">
            <v>34500</v>
          </cell>
          <cell r="R2316">
            <v>34500</v>
          </cell>
          <cell r="T2316">
            <v>34500</v>
          </cell>
          <cell r="V2316">
            <v>34500</v>
          </cell>
          <cell r="X2316">
            <v>34500</v>
          </cell>
          <cell r="Z2316">
            <v>34500</v>
          </cell>
          <cell r="AD2316">
            <v>0.39100000000000001</v>
          </cell>
          <cell r="AG2316">
            <v>4950</v>
          </cell>
          <cell r="AH2316">
            <v>48</v>
          </cell>
          <cell r="AI2316">
            <v>0.97899999999999998</v>
          </cell>
          <cell r="AJ2316">
            <v>1</v>
          </cell>
          <cell r="AK2316">
            <v>49.02</v>
          </cell>
        </row>
        <row r="2317">
          <cell r="E2317" t="str">
            <v>D15V-321PHe</v>
          </cell>
          <cell r="F2317" t="str">
            <v>台</v>
          </cell>
          <cell r="H2317">
            <v>36600</v>
          </cell>
          <cell r="J2317">
            <v>36600</v>
          </cell>
          <cell r="L2317">
            <v>36600</v>
          </cell>
          <cell r="N2317">
            <v>36600</v>
          </cell>
          <cell r="P2317">
            <v>36600</v>
          </cell>
          <cell r="R2317">
            <v>36600</v>
          </cell>
          <cell r="T2317">
            <v>36600</v>
          </cell>
          <cell r="V2317">
            <v>36600</v>
          </cell>
          <cell r="X2317">
            <v>36600</v>
          </cell>
          <cell r="Z2317">
            <v>36600</v>
          </cell>
          <cell r="AD2317">
            <v>0.39100000000000001</v>
          </cell>
          <cell r="AG2317">
            <v>4950</v>
          </cell>
          <cell r="AH2317">
            <v>48</v>
          </cell>
          <cell r="AI2317">
            <v>0.97899999999999998</v>
          </cell>
          <cell r="AJ2317">
            <v>1</v>
          </cell>
          <cell r="AK2317">
            <v>49.02</v>
          </cell>
        </row>
        <row r="2318">
          <cell r="E2318" t="str">
            <v>D15V-322PNe</v>
          </cell>
          <cell r="F2318" t="str">
            <v>台</v>
          </cell>
          <cell r="H2318">
            <v>37100</v>
          </cell>
          <cell r="J2318">
            <v>37100</v>
          </cell>
          <cell r="L2318">
            <v>37100</v>
          </cell>
          <cell r="N2318">
            <v>37100</v>
          </cell>
          <cell r="P2318">
            <v>37100</v>
          </cell>
          <cell r="R2318">
            <v>37100</v>
          </cell>
          <cell r="T2318">
            <v>37100</v>
          </cell>
          <cell r="V2318">
            <v>37100</v>
          </cell>
          <cell r="X2318">
            <v>37100</v>
          </cell>
          <cell r="Z2318">
            <v>37100</v>
          </cell>
          <cell r="AD2318">
            <v>0.48799999999999999</v>
          </cell>
          <cell r="AG2318">
            <v>9900</v>
          </cell>
          <cell r="AH2318">
            <v>96</v>
          </cell>
          <cell r="AI2318">
            <v>0.98899999999999999</v>
          </cell>
          <cell r="AJ2318">
            <v>1</v>
          </cell>
          <cell r="AK2318">
            <v>97.06</v>
          </cell>
        </row>
        <row r="2319">
          <cell r="E2319" t="str">
            <v>D15V-321PHe</v>
          </cell>
          <cell r="F2319" t="str">
            <v>台</v>
          </cell>
          <cell r="H2319">
            <v>38500</v>
          </cell>
          <cell r="J2319">
            <v>38500</v>
          </cell>
          <cell r="L2319">
            <v>38500</v>
          </cell>
          <cell r="N2319">
            <v>38500</v>
          </cell>
          <cell r="P2319">
            <v>38500</v>
          </cell>
          <cell r="R2319">
            <v>38500</v>
          </cell>
          <cell r="T2319">
            <v>38500</v>
          </cell>
          <cell r="V2319">
            <v>38500</v>
          </cell>
          <cell r="X2319">
            <v>38500</v>
          </cell>
          <cell r="Z2319">
            <v>38500</v>
          </cell>
          <cell r="AD2319">
            <v>0.39100000000000001</v>
          </cell>
          <cell r="AG2319">
            <v>4950</v>
          </cell>
          <cell r="AH2319">
            <v>48</v>
          </cell>
          <cell r="AI2319">
            <v>0.97899999999999998</v>
          </cell>
          <cell r="AJ2319">
            <v>1</v>
          </cell>
          <cell r="AK2319">
            <v>49.02</v>
          </cell>
        </row>
        <row r="2320">
          <cell r="E2320" t="str">
            <v>D15V-321PXe</v>
          </cell>
          <cell r="F2320" t="str">
            <v>台</v>
          </cell>
          <cell r="H2320">
            <v>39600</v>
          </cell>
          <cell r="J2320">
            <v>39600</v>
          </cell>
          <cell r="L2320">
            <v>39600</v>
          </cell>
          <cell r="N2320">
            <v>39600</v>
          </cell>
          <cell r="P2320">
            <v>39600</v>
          </cell>
          <cell r="R2320">
            <v>39600</v>
          </cell>
          <cell r="T2320">
            <v>39600</v>
          </cell>
          <cell r="V2320">
            <v>39600</v>
          </cell>
          <cell r="X2320">
            <v>39600</v>
          </cell>
          <cell r="Z2320">
            <v>39600</v>
          </cell>
          <cell r="AD2320">
            <v>0.39100000000000001</v>
          </cell>
          <cell r="AG2320">
            <v>4950</v>
          </cell>
          <cell r="AH2320">
            <v>48</v>
          </cell>
          <cell r="AI2320">
            <v>0.97899999999999998</v>
          </cell>
          <cell r="AJ2320">
            <v>1</v>
          </cell>
          <cell r="AK2320">
            <v>49.02</v>
          </cell>
        </row>
        <row r="2321">
          <cell r="E2321" t="str">
            <v>D15V-322PKe</v>
          </cell>
          <cell r="F2321" t="str">
            <v>台</v>
          </cell>
          <cell r="H2321">
            <v>39600</v>
          </cell>
          <cell r="J2321">
            <v>39600</v>
          </cell>
          <cell r="L2321">
            <v>39600</v>
          </cell>
          <cell r="N2321">
            <v>39600</v>
          </cell>
          <cell r="P2321">
            <v>39600</v>
          </cell>
          <cell r="R2321">
            <v>39600</v>
          </cell>
          <cell r="T2321">
            <v>39600</v>
          </cell>
          <cell r="V2321">
            <v>39600</v>
          </cell>
          <cell r="X2321">
            <v>39600</v>
          </cell>
          <cell r="Z2321">
            <v>39600</v>
          </cell>
          <cell r="AD2321">
            <v>0.48799999999999999</v>
          </cell>
          <cell r="AG2321">
            <v>9900</v>
          </cell>
          <cell r="AH2321">
            <v>96</v>
          </cell>
          <cell r="AI2321">
            <v>0.98899999999999999</v>
          </cell>
          <cell r="AJ2321">
            <v>1</v>
          </cell>
          <cell r="AK2321">
            <v>97.06</v>
          </cell>
        </row>
        <row r="2322">
          <cell r="E2322" t="str">
            <v>D15L-321PNe</v>
          </cell>
          <cell r="F2322" t="str">
            <v>台</v>
          </cell>
          <cell r="H2322">
            <v>30800</v>
          </cell>
          <cell r="J2322">
            <v>30800</v>
          </cell>
          <cell r="L2322">
            <v>30800</v>
          </cell>
          <cell r="N2322">
            <v>30800</v>
          </cell>
          <cell r="P2322">
            <v>30800</v>
          </cell>
          <cell r="R2322">
            <v>30800</v>
          </cell>
          <cell r="T2322">
            <v>30800</v>
          </cell>
          <cell r="V2322">
            <v>30800</v>
          </cell>
          <cell r="X2322">
            <v>30800</v>
          </cell>
          <cell r="Z2322">
            <v>30800</v>
          </cell>
          <cell r="AD2322">
            <v>0.39100000000000001</v>
          </cell>
          <cell r="AG2322">
            <v>4950</v>
          </cell>
          <cell r="AH2322">
            <v>48</v>
          </cell>
          <cell r="AI2322">
            <v>0.97899999999999998</v>
          </cell>
          <cell r="AJ2322">
            <v>1</v>
          </cell>
          <cell r="AK2322">
            <v>49.02</v>
          </cell>
        </row>
        <row r="2323">
          <cell r="E2323" t="str">
            <v>D15L-321PHe</v>
          </cell>
          <cell r="F2323" t="str">
            <v>台</v>
          </cell>
          <cell r="H2323">
            <v>32800</v>
          </cell>
          <cell r="J2323">
            <v>32800</v>
          </cell>
          <cell r="L2323">
            <v>32800</v>
          </cell>
          <cell r="N2323">
            <v>32800</v>
          </cell>
          <cell r="P2323">
            <v>32800</v>
          </cell>
          <cell r="R2323">
            <v>32800</v>
          </cell>
          <cell r="T2323">
            <v>32800</v>
          </cell>
          <cell r="V2323">
            <v>32800</v>
          </cell>
          <cell r="X2323">
            <v>32800</v>
          </cell>
          <cell r="Z2323">
            <v>32800</v>
          </cell>
          <cell r="AD2323">
            <v>0.39100000000000001</v>
          </cell>
          <cell r="AG2323">
            <v>4950</v>
          </cell>
          <cell r="AH2323">
            <v>48</v>
          </cell>
          <cell r="AI2323">
            <v>0.97899999999999998</v>
          </cell>
          <cell r="AJ2323">
            <v>1</v>
          </cell>
          <cell r="AK2323">
            <v>49.02</v>
          </cell>
        </row>
        <row r="2324">
          <cell r="E2324" t="str">
            <v>D15L-322PNe</v>
          </cell>
          <cell r="F2324" t="str">
            <v>台</v>
          </cell>
          <cell r="H2324">
            <v>32500</v>
          </cell>
          <cell r="J2324">
            <v>32500</v>
          </cell>
          <cell r="L2324">
            <v>32500</v>
          </cell>
          <cell r="N2324">
            <v>32500</v>
          </cell>
          <cell r="P2324">
            <v>32500</v>
          </cell>
          <cell r="R2324">
            <v>32500</v>
          </cell>
          <cell r="T2324">
            <v>32500</v>
          </cell>
          <cell r="V2324">
            <v>32500</v>
          </cell>
          <cell r="X2324">
            <v>32500</v>
          </cell>
          <cell r="Z2324">
            <v>32500</v>
          </cell>
          <cell r="AD2324">
            <v>0.48799999999999999</v>
          </cell>
          <cell r="AG2324">
            <v>9900</v>
          </cell>
          <cell r="AH2324">
            <v>96</v>
          </cell>
          <cell r="AI2324">
            <v>0.98899999999999999</v>
          </cell>
          <cell r="AJ2324">
            <v>1</v>
          </cell>
          <cell r="AK2324">
            <v>97.06</v>
          </cell>
        </row>
        <row r="2325">
          <cell r="E2325" t="str">
            <v>D15L-321PHe</v>
          </cell>
          <cell r="F2325" t="str">
            <v>台</v>
          </cell>
          <cell r="H2325">
            <v>34000</v>
          </cell>
          <cell r="J2325">
            <v>34000</v>
          </cell>
          <cell r="L2325">
            <v>34000</v>
          </cell>
          <cell r="N2325">
            <v>34000</v>
          </cell>
          <cell r="P2325">
            <v>34000</v>
          </cell>
          <cell r="R2325">
            <v>34000</v>
          </cell>
          <cell r="T2325">
            <v>34000</v>
          </cell>
          <cell r="V2325">
            <v>34000</v>
          </cell>
          <cell r="X2325">
            <v>34000</v>
          </cell>
          <cell r="Z2325">
            <v>34000</v>
          </cell>
          <cell r="AD2325">
            <v>0.39100000000000001</v>
          </cell>
          <cell r="AG2325">
            <v>4950</v>
          </cell>
          <cell r="AH2325">
            <v>48</v>
          </cell>
          <cell r="AI2325">
            <v>0.97899999999999998</v>
          </cell>
          <cell r="AJ2325">
            <v>1</v>
          </cell>
          <cell r="AK2325">
            <v>49.02</v>
          </cell>
        </row>
        <row r="2326">
          <cell r="E2326" t="str">
            <v>D15L-321PXe</v>
          </cell>
          <cell r="F2326" t="str">
            <v>台</v>
          </cell>
          <cell r="H2326">
            <v>35000</v>
          </cell>
          <cell r="J2326">
            <v>35000</v>
          </cell>
          <cell r="L2326">
            <v>35000</v>
          </cell>
          <cell r="N2326">
            <v>35000</v>
          </cell>
          <cell r="P2326">
            <v>35000</v>
          </cell>
          <cell r="R2326">
            <v>35000</v>
          </cell>
          <cell r="T2326">
            <v>35000</v>
          </cell>
          <cell r="V2326">
            <v>35000</v>
          </cell>
          <cell r="X2326">
            <v>35000</v>
          </cell>
          <cell r="Z2326">
            <v>35000</v>
          </cell>
          <cell r="AD2326">
            <v>0.39100000000000001</v>
          </cell>
          <cell r="AG2326">
            <v>4950</v>
          </cell>
          <cell r="AH2326">
            <v>48</v>
          </cell>
          <cell r="AI2326">
            <v>0.97899999999999998</v>
          </cell>
          <cell r="AJ2326">
            <v>1</v>
          </cell>
          <cell r="AK2326">
            <v>49.02</v>
          </cell>
        </row>
        <row r="2327">
          <cell r="E2327" t="str">
            <v>D15L-322PKe</v>
          </cell>
          <cell r="F2327" t="str">
            <v>台</v>
          </cell>
          <cell r="H2327">
            <v>35000</v>
          </cell>
          <cell r="J2327">
            <v>35000</v>
          </cell>
          <cell r="L2327">
            <v>35000</v>
          </cell>
          <cell r="N2327">
            <v>35000</v>
          </cell>
          <cell r="P2327">
            <v>35000</v>
          </cell>
          <cell r="R2327">
            <v>35000</v>
          </cell>
          <cell r="T2327">
            <v>35000</v>
          </cell>
          <cell r="V2327">
            <v>35000</v>
          </cell>
          <cell r="X2327">
            <v>35000</v>
          </cell>
          <cell r="Z2327">
            <v>35000</v>
          </cell>
          <cell r="AD2327">
            <v>0.48799999999999999</v>
          </cell>
          <cell r="AG2327">
            <v>9900</v>
          </cell>
          <cell r="AH2327">
            <v>96</v>
          </cell>
          <cell r="AI2327">
            <v>0.98899999999999999</v>
          </cell>
          <cell r="AJ2327">
            <v>1</v>
          </cell>
          <cell r="AK2327">
            <v>97.06</v>
          </cell>
        </row>
        <row r="2328">
          <cell r="E2328" t="str">
            <v>■Ｈｆ開放埋込形</v>
          </cell>
        </row>
        <row r="2329">
          <cell r="E2329" t="str">
            <v>A18-322PNe</v>
          </cell>
          <cell r="F2329" t="str">
            <v>台</v>
          </cell>
          <cell r="H2329">
            <v>29700</v>
          </cell>
          <cell r="J2329">
            <v>29700</v>
          </cell>
          <cell r="L2329">
            <v>29700</v>
          </cell>
          <cell r="N2329">
            <v>29700</v>
          </cell>
          <cell r="P2329">
            <v>29700</v>
          </cell>
          <cell r="R2329">
            <v>29700</v>
          </cell>
          <cell r="T2329">
            <v>29700</v>
          </cell>
          <cell r="V2329">
            <v>29700</v>
          </cell>
          <cell r="X2329">
            <v>29700</v>
          </cell>
          <cell r="Z2329">
            <v>29700</v>
          </cell>
          <cell r="AD2329">
            <v>0.48799999999999999</v>
          </cell>
          <cell r="AG2329">
            <v>9900</v>
          </cell>
          <cell r="AH2329">
            <v>96</v>
          </cell>
          <cell r="AI2329">
            <v>0.98899999999999999</v>
          </cell>
          <cell r="AJ2329">
            <v>1</v>
          </cell>
          <cell r="AK2329">
            <v>97.06</v>
          </cell>
        </row>
        <row r="2330">
          <cell r="E2330" t="str">
            <v>A18-322PHe</v>
          </cell>
          <cell r="F2330" t="str">
            <v>台</v>
          </cell>
          <cell r="H2330">
            <v>30900</v>
          </cell>
          <cell r="J2330">
            <v>30900</v>
          </cell>
          <cell r="L2330">
            <v>30900</v>
          </cell>
          <cell r="N2330">
            <v>30900</v>
          </cell>
          <cell r="P2330">
            <v>30900</v>
          </cell>
          <cell r="R2330">
            <v>30900</v>
          </cell>
          <cell r="T2330">
            <v>30900</v>
          </cell>
          <cell r="V2330">
            <v>30900</v>
          </cell>
          <cell r="X2330">
            <v>30900</v>
          </cell>
          <cell r="Z2330">
            <v>30900</v>
          </cell>
          <cell r="AD2330">
            <v>0.48799999999999999</v>
          </cell>
          <cell r="AG2330">
            <v>9900</v>
          </cell>
          <cell r="AH2330">
            <v>96</v>
          </cell>
          <cell r="AI2330">
            <v>0.98899999999999999</v>
          </cell>
          <cell r="AJ2330">
            <v>1</v>
          </cell>
          <cell r="AK2330">
            <v>97.06</v>
          </cell>
        </row>
        <row r="2331">
          <cell r="E2331" t="str">
            <v>A18-322PKe</v>
          </cell>
          <cell r="F2331" t="str">
            <v>台</v>
          </cell>
          <cell r="H2331">
            <v>31900</v>
          </cell>
          <cell r="J2331">
            <v>31900</v>
          </cell>
          <cell r="L2331">
            <v>31900</v>
          </cell>
          <cell r="N2331">
            <v>31900</v>
          </cell>
          <cell r="P2331">
            <v>31900</v>
          </cell>
          <cell r="R2331">
            <v>31900</v>
          </cell>
          <cell r="T2331">
            <v>31900</v>
          </cell>
          <cell r="V2331">
            <v>31900</v>
          </cell>
          <cell r="X2331">
            <v>31900</v>
          </cell>
          <cell r="Z2331">
            <v>31900</v>
          </cell>
          <cell r="AD2331">
            <v>0.48799999999999999</v>
          </cell>
          <cell r="AG2331">
            <v>9900</v>
          </cell>
          <cell r="AH2331">
            <v>96</v>
          </cell>
          <cell r="AI2331">
            <v>0.98899999999999999</v>
          </cell>
          <cell r="AJ2331">
            <v>1</v>
          </cell>
          <cell r="AK2331">
            <v>97.06</v>
          </cell>
        </row>
        <row r="2332">
          <cell r="E2332" t="str">
            <v>■Ｈｆルーバー埋込形</v>
          </cell>
        </row>
        <row r="2333">
          <cell r="E2333" t="str">
            <v>D18-322PNe</v>
          </cell>
          <cell r="F2333" t="str">
            <v>台</v>
          </cell>
          <cell r="H2333">
            <v>53600</v>
          </cell>
          <cell r="J2333">
            <v>53600</v>
          </cell>
          <cell r="L2333">
            <v>53600</v>
          </cell>
          <cell r="N2333">
            <v>53600</v>
          </cell>
          <cell r="P2333">
            <v>53600</v>
          </cell>
          <cell r="R2333">
            <v>53600</v>
          </cell>
          <cell r="T2333">
            <v>53600</v>
          </cell>
          <cell r="V2333">
            <v>53600</v>
          </cell>
          <cell r="X2333">
            <v>53600</v>
          </cell>
          <cell r="Z2333">
            <v>53600</v>
          </cell>
          <cell r="AD2333">
            <v>0.48799999999999999</v>
          </cell>
          <cell r="AG2333">
            <v>9900</v>
          </cell>
          <cell r="AH2333">
            <v>96</v>
          </cell>
          <cell r="AI2333">
            <v>0.98899999999999999</v>
          </cell>
          <cell r="AJ2333">
            <v>1</v>
          </cell>
          <cell r="AK2333">
            <v>97.06</v>
          </cell>
        </row>
        <row r="2334">
          <cell r="E2334" t="str">
            <v>D18-322PHe</v>
          </cell>
          <cell r="F2334" t="str">
            <v>台</v>
          </cell>
          <cell r="H2334">
            <v>44800</v>
          </cell>
          <cell r="J2334">
            <v>44800</v>
          </cell>
          <cell r="L2334">
            <v>44800</v>
          </cell>
          <cell r="N2334">
            <v>44800</v>
          </cell>
          <cell r="P2334">
            <v>44800</v>
          </cell>
          <cell r="R2334">
            <v>44800</v>
          </cell>
          <cell r="T2334">
            <v>44800</v>
          </cell>
          <cell r="V2334">
            <v>44800</v>
          </cell>
          <cell r="X2334">
            <v>44800</v>
          </cell>
          <cell r="Z2334">
            <v>44800</v>
          </cell>
          <cell r="AD2334">
            <v>0.48799999999999999</v>
          </cell>
          <cell r="AG2334">
            <v>9900</v>
          </cell>
          <cell r="AH2334">
            <v>96</v>
          </cell>
          <cell r="AI2334">
            <v>0.98899999999999999</v>
          </cell>
          <cell r="AJ2334">
            <v>1</v>
          </cell>
          <cell r="AK2334">
            <v>97.06</v>
          </cell>
        </row>
        <row r="2335">
          <cell r="E2335" t="str">
            <v>D18-322PKe</v>
          </cell>
          <cell r="F2335" t="str">
            <v>台</v>
          </cell>
          <cell r="H2335">
            <v>45900</v>
          </cell>
          <cell r="J2335">
            <v>45900</v>
          </cell>
          <cell r="L2335">
            <v>45900</v>
          </cell>
          <cell r="N2335">
            <v>45900</v>
          </cell>
          <cell r="P2335">
            <v>45900</v>
          </cell>
          <cell r="R2335">
            <v>45900</v>
          </cell>
          <cell r="T2335">
            <v>45900</v>
          </cell>
          <cell r="V2335">
            <v>45900</v>
          </cell>
          <cell r="X2335">
            <v>45900</v>
          </cell>
          <cell r="Z2335">
            <v>45900</v>
          </cell>
          <cell r="AD2335">
            <v>0.48799999999999999</v>
          </cell>
          <cell r="AG2335">
            <v>9900</v>
          </cell>
          <cell r="AH2335">
            <v>96</v>
          </cell>
          <cell r="AI2335">
            <v>0.98899999999999999</v>
          </cell>
          <cell r="AJ2335">
            <v>1</v>
          </cell>
          <cell r="AK2335">
            <v>97.06</v>
          </cell>
        </row>
        <row r="2336">
          <cell r="E2336" t="str">
            <v>D18L-322PNe</v>
          </cell>
          <cell r="F2336" t="str">
            <v>台</v>
          </cell>
          <cell r="H2336">
            <v>32000</v>
          </cell>
          <cell r="J2336">
            <v>32000</v>
          </cell>
          <cell r="L2336">
            <v>32000</v>
          </cell>
          <cell r="N2336">
            <v>32000</v>
          </cell>
          <cell r="P2336">
            <v>32000</v>
          </cell>
          <cell r="R2336">
            <v>32000</v>
          </cell>
          <cell r="T2336">
            <v>32000</v>
          </cell>
          <cell r="V2336">
            <v>32000</v>
          </cell>
          <cell r="X2336">
            <v>32000</v>
          </cell>
          <cell r="Z2336">
            <v>32000</v>
          </cell>
          <cell r="AD2336">
            <v>0.48799999999999999</v>
          </cell>
          <cell r="AG2336">
            <v>9900</v>
          </cell>
          <cell r="AH2336">
            <v>96</v>
          </cell>
          <cell r="AI2336">
            <v>0.98899999999999999</v>
          </cell>
          <cell r="AJ2336">
            <v>1</v>
          </cell>
          <cell r="AK2336">
            <v>97.06</v>
          </cell>
        </row>
        <row r="2337">
          <cell r="E2337" t="str">
            <v>D18L-322PHe</v>
          </cell>
          <cell r="F2337" t="str">
            <v>台</v>
          </cell>
          <cell r="H2337">
            <v>33200</v>
          </cell>
          <cell r="J2337">
            <v>33200</v>
          </cell>
          <cell r="L2337">
            <v>33200</v>
          </cell>
          <cell r="N2337">
            <v>33200</v>
          </cell>
          <cell r="P2337">
            <v>33200</v>
          </cell>
          <cell r="R2337">
            <v>33200</v>
          </cell>
          <cell r="T2337">
            <v>33200</v>
          </cell>
          <cell r="V2337">
            <v>33200</v>
          </cell>
          <cell r="X2337">
            <v>33200</v>
          </cell>
          <cell r="Z2337">
            <v>33200</v>
          </cell>
          <cell r="AD2337">
            <v>0.48799999999999999</v>
          </cell>
          <cell r="AG2337">
            <v>9900</v>
          </cell>
          <cell r="AH2337">
            <v>96</v>
          </cell>
          <cell r="AI2337">
            <v>0.98899999999999999</v>
          </cell>
          <cell r="AJ2337">
            <v>1</v>
          </cell>
          <cell r="AK2337">
            <v>97.06</v>
          </cell>
        </row>
        <row r="2338">
          <cell r="E2338" t="str">
            <v>D18L-322PKe</v>
          </cell>
          <cell r="F2338" t="str">
            <v>台</v>
          </cell>
          <cell r="H2338">
            <v>34200</v>
          </cell>
          <cell r="J2338">
            <v>34200</v>
          </cell>
          <cell r="L2338">
            <v>34200</v>
          </cell>
          <cell r="N2338">
            <v>34200</v>
          </cell>
          <cell r="P2338">
            <v>34200</v>
          </cell>
          <cell r="R2338">
            <v>34200</v>
          </cell>
          <cell r="T2338">
            <v>34200</v>
          </cell>
          <cell r="V2338">
            <v>34200</v>
          </cell>
          <cell r="X2338">
            <v>34200</v>
          </cell>
          <cell r="Z2338">
            <v>34200</v>
          </cell>
          <cell r="AD2338">
            <v>0.48799999999999999</v>
          </cell>
          <cell r="AG2338">
            <v>9900</v>
          </cell>
          <cell r="AH2338">
            <v>96</v>
          </cell>
          <cell r="AI2338">
            <v>0.98899999999999999</v>
          </cell>
          <cell r="AJ2338">
            <v>1</v>
          </cell>
          <cell r="AK2338">
            <v>97.06</v>
          </cell>
        </row>
        <row r="2339">
          <cell r="E2339" t="str">
            <v>■Ｈｆ開放埋込形</v>
          </cell>
        </row>
        <row r="2340">
          <cell r="E2340" t="str">
            <v>A26-322PNe</v>
          </cell>
          <cell r="F2340" t="str">
            <v>台</v>
          </cell>
          <cell r="H2340">
            <v>27200</v>
          </cell>
          <cell r="J2340">
            <v>27200</v>
          </cell>
          <cell r="L2340">
            <v>27200</v>
          </cell>
          <cell r="N2340">
            <v>27200</v>
          </cell>
          <cell r="P2340">
            <v>27200</v>
          </cell>
          <cell r="R2340">
            <v>27200</v>
          </cell>
          <cell r="T2340">
            <v>27200</v>
          </cell>
          <cell r="V2340">
            <v>27200</v>
          </cell>
          <cell r="X2340">
            <v>27200</v>
          </cell>
          <cell r="Z2340">
            <v>27200</v>
          </cell>
          <cell r="AD2340">
            <v>0.48799999999999999</v>
          </cell>
          <cell r="AG2340">
            <v>9900</v>
          </cell>
          <cell r="AH2340">
            <v>96</v>
          </cell>
          <cell r="AI2340">
            <v>0.98899999999999999</v>
          </cell>
          <cell r="AJ2340">
            <v>1</v>
          </cell>
          <cell r="AK2340">
            <v>97.06</v>
          </cell>
        </row>
        <row r="2341">
          <cell r="E2341" t="str">
            <v>A26-322PHe</v>
          </cell>
          <cell r="F2341" t="str">
            <v>台</v>
          </cell>
          <cell r="H2341">
            <v>29200</v>
          </cell>
          <cell r="J2341">
            <v>29200</v>
          </cell>
          <cell r="L2341">
            <v>29200</v>
          </cell>
          <cell r="N2341">
            <v>29200</v>
          </cell>
          <cell r="P2341">
            <v>29200</v>
          </cell>
          <cell r="R2341">
            <v>29200</v>
          </cell>
          <cell r="T2341">
            <v>29200</v>
          </cell>
          <cell r="V2341">
            <v>29200</v>
          </cell>
          <cell r="X2341">
            <v>29200</v>
          </cell>
          <cell r="Z2341">
            <v>29200</v>
          </cell>
          <cell r="AD2341">
            <v>0.48799999999999999</v>
          </cell>
          <cell r="AG2341">
            <v>9900</v>
          </cell>
          <cell r="AH2341">
            <v>96</v>
          </cell>
          <cell r="AI2341">
            <v>0.98899999999999999</v>
          </cell>
          <cell r="AJ2341">
            <v>1</v>
          </cell>
          <cell r="AK2341">
            <v>97.06</v>
          </cell>
        </row>
        <row r="2342">
          <cell r="E2342" t="str">
            <v>A26-322PKe</v>
          </cell>
          <cell r="F2342" t="str">
            <v>台</v>
          </cell>
          <cell r="H2342">
            <v>30200</v>
          </cell>
          <cell r="J2342">
            <v>30200</v>
          </cell>
          <cell r="L2342">
            <v>30200</v>
          </cell>
          <cell r="N2342">
            <v>30200</v>
          </cell>
          <cell r="P2342">
            <v>30200</v>
          </cell>
          <cell r="R2342">
            <v>30200</v>
          </cell>
          <cell r="T2342">
            <v>30200</v>
          </cell>
          <cell r="V2342">
            <v>30200</v>
          </cell>
          <cell r="X2342">
            <v>30200</v>
          </cell>
          <cell r="Z2342">
            <v>30200</v>
          </cell>
          <cell r="AD2342">
            <v>0.48799999999999999</v>
          </cell>
          <cell r="AG2342">
            <v>9900</v>
          </cell>
          <cell r="AH2342">
            <v>96</v>
          </cell>
          <cell r="AI2342">
            <v>0.98899999999999999</v>
          </cell>
          <cell r="AJ2342">
            <v>1</v>
          </cell>
          <cell r="AK2342">
            <v>97.06</v>
          </cell>
        </row>
        <row r="2343">
          <cell r="E2343" t="str">
            <v>A27-322PNe</v>
          </cell>
          <cell r="F2343" t="str">
            <v>台</v>
          </cell>
          <cell r="H2343">
            <v>28800</v>
          </cell>
          <cell r="J2343">
            <v>28800</v>
          </cell>
          <cell r="L2343">
            <v>28800</v>
          </cell>
          <cell r="N2343">
            <v>28800</v>
          </cell>
          <cell r="P2343">
            <v>28800</v>
          </cell>
          <cell r="R2343">
            <v>28800</v>
          </cell>
          <cell r="T2343">
            <v>28800</v>
          </cell>
          <cell r="V2343">
            <v>28800</v>
          </cell>
          <cell r="X2343">
            <v>28800</v>
          </cell>
          <cell r="Z2343">
            <v>28800</v>
          </cell>
          <cell r="AD2343">
            <v>0.48799999999999999</v>
          </cell>
          <cell r="AG2343">
            <v>9900</v>
          </cell>
          <cell r="AH2343">
            <v>96</v>
          </cell>
          <cell r="AI2343">
            <v>0.98899999999999999</v>
          </cell>
          <cell r="AJ2343">
            <v>1</v>
          </cell>
          <cell r="AK2343">
            <v>97.06</v>
          </cell>
        </row>
        <row r="2344">
          <cell r="E2344" t="str">
            <v>A27-322PHe</v>
          </cell>
          <cell r="F2344" t="str">
            <v>台</v>
          </cell>
          <cell r="H2344">
            <v>30400</v>
          </cell>
          <cell r="J2344">
            <v>30400</v>
          </cell>
          <cell r="L2344">
            <v>30400</v>
          </cell>
          <cell r="N2344">
            <v>30400</v>
          </cell>
          <cell r="P2344">
            <v>30400</v>
          </cell>
          <cell r="R2344">
            <v>30400</v>
          </cell>
          <cell r="T2344">
            <v>30400</v>
          </cell>
          <cell r="V2344">
            <v>30400</v>
          </cell>
          <cell r="X2344">
            <v>30400</v>
          </cell>
          <cell r="Z2344">
            <v>30400</v>
          </cell>
          <cell r="AD2344">
            <v>0.48799999999999999</v>
          </cell>
          <cell r="AG2344">
            <v>9900</v>
          </cell>
          <cell r="AH2344">
            <v>96</v>
          </cell>
          <cell r="AI2344">
            <v>0.98899999999999999</v>
          </cell>
          <cell r="AJ2344">
            <v>1</v>
          </cell>
          <cell r="AK2344">
            <v>97.06</v>
          </cell>
        </row>
        <row r="2345">
          <cell r="E2345" t="str">
            <v>■Ｈｆルーバー直付形</v>
          </cell>
        </row>
        <row r="2346">
          <cell r="E2346" t="str">
            <v>D2-322PHe</v>
          </cell>
          <cell r="F2346" t="str">
            <v>台</v>
          </cell>
          <cell r="H2346">
            <v>38700</v>
          </cell>
          <cell r="J2346">
            <v>38700</v>
          </cell>
          <cell r="L2346">
            <v>38700</v>
          </cell>
          <cell r="N2346">
            <v>38700</v>
          </cell>
          <cell r="P2346">
            <v>38700</v>
          </cell>
          <cell r="R2346">
            <v>38700</v>
          </cell>
          <cell r="T2346">
            <v>38700</v>
          </cell>
          <cell r="V2346">
            <v>38700</v>
          </cell>
          <cell r="X2346">
            <v>38700</v>
          </cell>
          <cell r="Z2346">
            <v>38700</v>
          </cell>
          <cell r="AD2346">
            <v>0.32600000000000001</v>
          </cell>
          <cell r="AG2346">
            <v>9900</v>
          </cell>
          <cell r="AH2346">
            <v>96</v>
          </cell>
          <cell r="AI2346">
            <v>0.98899999999999999</v>
          </cell>
          <cell r="AJ2346">
            <v>1</v>
          </cell>
          <cell r="AK2346">
            <v>97.06</v>
          </cell>
        </row>
        <row r="2347">
          <cell r="E2347" t="str">
            <v>D2V-322PHe</v>
          </cell>
          <cell r="F2347" t="str">
            <v>台</v>
          </cell>
          <cell r="H2347">
            <v>38700</v>
          </cell>
          <cell r="J2347">
            <v>38700</v>
          </cell>
          <cell r="L2347">
            <v>38700</v>
          </cell>
          <cell r="N2347">
            <v>38700</v>
          </cell>
          <cell r="P2347">
            <v>38700</v>
          </cell>
          <cell r="R2347">
            <v>38700</v>
          </cell>
          <cell r="T2347">
            <v>38700</v>
          </cell>
          <cell r="V2347">
            <v>38700</v>
          </cell>
          <cell r="X2347">
            <v>38700</v>
          </cell>
          <cell r="Z2347">
            <v>38700</v>
          </cell>
          <cell r="AD2347">
            <v>0.32600000000000001</v>
          </cell>
          <cell r="AG2347">
            <v>9900</v>
          </cell>
          <cell r="AH2347">
            <v>96</v>
          </cell>
          <cell r="AI2347">
            <v>0.98899999999999999</v>
          </cell>
          <cell r="AJ2347">
            <v>1</v>
          </cell>
          <cell r="AK2347">
            <v>97.06</v>
          </cell>
        </row>
        <row r="2348">
          <cell r="E2348" t="str">
            <v>■Ｈｆ反射笠</v>
          </cell>
        </row>
        <row r="2349">
          <cell r="E2349" t="str">
            <v>R2-321PNe</v>
          </cell>
          <cell r="F2349" t="str">
            <v>台</v>
          </cell>
          <cell r="H2349">
            <v>24100</v>
          </cell>
          <cell r="J2349">
            <v>24100</v>
          </cell>
          <cell r="L2349">
            <v>24100</v>
          </cell>
          <cell r="N2349">
            <v>24100</v>
          </cell>
          <cell r="P2349">
            <v>24100</v>
          </cell>
          <cell r="R2349">
            <v>24100</v>
          </cell>
          <cell r="T2349">
            <v>24100</v>
          </cell>
          <cell r="V2349">
            <v>24100</v>
          </cell>
          <cell r="X2349">
            <v>24100</v>
          </cell>
          <cell r="Z2349">
            <v>24100</v>
          </cell>
          <cell r="AD2349">
            <v>0.26100000000000001</v>
          </cell>
          <cell r="AG2349">
            <v>4950</v>
          </cell>
          <cell r="AH2349">
            <v>48</v>
          </cell>
          <cell r="AI2349">
            <v>0.97899999999999998</v>
          </cell>
          <cell r="AJ2349">
            <v>1</v>
          </cell>
          <cell r="AK2349">
            <v>49.02</v>
          </cell>
        </row>
        <row r="2350">
          <cell r="E2350" t="str">
            <v>R2-321PHe</v>
          </cell>
          <cell r="F2350" t="str">
            <v>台</v>
          </cell>
          <cell r="H2350">
            <v>25100</v>
          </cell>
          <cell r="J2350">
            <v>25100</v>
          </cell>
          <cell r="L2350">
            <v>25100</v>
          </cell>
          <cell r="N2350">
            <v>25100</v>
          </cell>
          <cell r="P2350">
            <v>25100</v>
          </cell>
          <cell r="R2350">
            <v>25100</v>
          </cell>
          <cell r="T2350">
            <v>25100</v>
          </cell>
          <cell r="V2350">
            <v>25100</v>
          </cell>
          <cell r="X2350">
            <v>25100</v>
          </cell>
          <cell r="Z2350">
            <v>25100</v>
          </cell>
          <cell r="AD2350">
            <v>0.26100000000000001</v>
          </cell>
          <cell r="AG2350">
            <v>4950</v>
          </cell>
          <cell r="AH2350">
            <v>48</v>
          </cell>
          <cell r="AI2350">
            <v>0.97899999999999998</v>
          </cell>
          <cell r="AJ2350">
            <v>1</v>
          </cell>
          <cell r="AK2350">
            <v>49.02</v>
          </cell>
        </row>
        <row r="2351">
          <cell r="E2351" t="str">
            <v>R2-321PKe</v>
          </cell>
          <cell r="F2351" t="str">
            <v>台</v>
          </cell>
          <cell r="H2351">
            <v>27100</v>
          </cell>
          <cell r="J2351">
            <v>27100</v>
          </cell>
          <cell r="L2351">
            <v>27100</v>
          </cell>
          <cell r="N2351">
            <v>27100</v>
          </cell>
          <cell r="P2351">
            <v>27100</v>
          </cell>
          <cell r="R2351">
            <v>27100</v>
          </cell>
          <cell r="T2351">
            <v>27100</v>
          </cell>
          <cell r="V2351">
            <v>27100</v>
          </cell>
          <cell r="X2351">
            <v>27100</v>
          </cell>
          <cell r="Z2351">
            <v>27100</v>
          </cell>
          <cell r="AD2351">
            <v>0.26100000000000001</v>
          </cell>
          <cell r="AG2351">
            <v>4950</v>
          </cell>
          <cell r="AH2351">
            <v>48</v>
          </cell>
          <cell r="AI2351">
            <v>0.97899999999999998</v>
          </cell>
          <cell r="AJ2351">
            <v>1</v>
          </cell>
          <cell r="AK2351">
            <v>49.02</v>
          </cell>
        </row>
        <row r="2352">
          <cell r="E2352" t="str">
            <v>R2-322PNe</v>
          </cell>
          <cell r="F2352" t="str">
            <v>台</v>
          </cell>
          <cell r="H2352">
            <v>25800</v>
          </cell>
          <cell r="J2352">
            <v>25800</v>
          </cell>
          <cell r="L2352">
            <v>25800</v>
          </cell>
          <cell r="N2352">
            <v>25800</v>
          </cell>
          <cell r="P2352">
            <v>25800</v>
          </cell>
          <cell r="R2352">
            <v>25800</v>
          </cell>
          <cell r="T2352">
            <v>25800</v>
          </cell>
          <cell r="V2352">
            <v>25800</v>
          </cell>
          <cell r="X2352">
            <v>25800</v>
          </cell>
          <cell r="Z2352">
            <v>25800</v>
          </cell>
          <cell r="AD2352">
            <v>0.32600000000000001</v>
          </cell>
          <cell r="AG2352">
            <v>9900</v>
          </cell>
          <cell r="AH2352">
            <v>96</v>
          </cell>
          <cell r="AI2352">
            <v>0.98899999999999999</v>
          </cell>
          <cell r="AJ2352">
            <v>1</v>
          </cell>
          <cell r="AK2352">
            <v>97.06</v>
          </cell>
        </row>
        <row r="2353">
          <cell r="E2353" t="str">
            <v>R2-322PHe</v>
          </cell>
          <cell r="F2353" t="str">
            <v>台</v>
          </cell>
          <cell r="H2353">
            <v>26700</v>
          </cell>
          <cell r="J2353">
            <v>26700</v>
          </cell>
          <cell r="L2353">
            <v>26700</v>
          </cell>
          <cell r="N2353">
            <v>26700</v>
          </cell>
          <cell r="P2353">
            <v>26700</v>
          </cell>
          <cell r="R2353">
            <v>26700</v>
          </cell>
          <cell r="T2353">
            <v>26700</v>
          </cell>
          <cell r="V2353">
            <v>26700</v>
          </cell>
          <cell r="X2353">
            <v>26700</v>
          </cell>
          <cell r="Z2353">
            <v>26700</v>
          </cell>
          <cell r="AD2353">
            <v>0.32600000000000001</v>
          </cell>
          <cell r="AG2353">
            <v>9900</v>
          </cell>
          <cell r="AH2353">
            <v>96</v>
          </cell>
          <cell r="AI2353">
            <v>0.98899999999999999</v>
          </cell>
          <cell r="AJ2353">
            <v>1</v>
          </cell>
          <cell r="AK2353">
            <v>97.06</v>
          </cell>
        </row>
        <row r="2354">
          <cell r="E2354" t="str">
            <v>R2-322PKe</v>
          </cell>
          <cell r="F2354" t="str">
            <v>台</v>
          </cell>
          <cell r="H2354">
            <v>28400</v>
          </cell>
          <cell r="J2354">
            <v>28400</v>
          </cell>
          <cell r="L2354">
            <v>28400</v>
          </cell>
          <cell r="N2354">
            <v>28400</v>
          </cell>
          <cell r="P2354">
            <v>28400</v>
          </cell>
          <cell r="R2354">
            <v>28400</v>
          </cell>
          <cell r="T2354">
            <v>28400</v>
          </cell>
          <cell r="V2354">
            <v>28400</v>
          </cell>
          <cell r="X2354">
            <v>28400</v>
          </cell>
          <cell r="Z2354">
            <v>28400</v>
          </cell>
          <cell r="AD2354">
            <v>0.32600000000000001</v>
          </cell>
          <cell r="AG2354">
            <v>9900</v>
          </cell>
          <cell r="AH2354">
            <v>96</v>
          </cell>
          <cell r="AI2354">
            <v>0.98899999999999999</v>
          </cell>
          <cell r="AJ2354">
            <v>1</v>
          </cell>
          <cell r="AK2354">
            <v>97.06</v>
          </cell>
        </row>
        <row r="2355">
          <cell r="E2355" t="str">
            <v>■Ｈｆ逆富士</v>
          </cell>
        </row>
        <row r="2356">
          <cell r="E2356" t="str">
            <v>V9-321PNe</v>
          </cell>
          <cell r="F2356" t="str">
            <v>台</v>
          </cell>
          <cell r="H2356">
            <v>24300</v>
          </cell>
          <cell r="J2356">
            <v>24300</v>
          </cell>
          <cell r="L2356">
            <v>24300</v>
          </cell>
          <cell r="N2356">
            <v>24300</v>
          </cell>
          <cell r="P2356">
            <v>24300</v>
          </cell>
          <cell r="R2356">
            <v>24300</v>
          </cell>
          <cell r="T2356">
            <v>24300</v>
          </cell>
          <cell r="V2356">
            <v>24300</v>
          </cell>
          <cell r="X2356">
            <v>24300</v>
          </cell>
          <cell r="Z2356">
            <v>24300</v>
          </cell>
          <cell r="AD2356">
            <v>0.26100000000000001</v>
          </cell>
          <cell r="AG2356">
            <v>4950</v>
          </cell>
          <cell r="AH2356">
            <v>48</v>
          </cell>
          <cell r="AI2356">
            <v>0.97899999999999998</v>
          </cell>
          <cell r="AJ2356">
            <v>1</v>
          </cell>
          <cell r="AK2356">
            <v>49.02</v>
          </cell>
        </row>
        <row r="2357">
          <cell r="E2357" t="str">
            <v>V9-321PHe</v>
          </cell>
          <cell r="F2357" t="str">
            <v>台</v>
          </cell>
          <cell r="H2357">
            <v>25100</v>
          </cell>
          <cell r="J2357">
            <v>25100</v>
          </cell>
          <cell r="L2357">
            <v>25100</v>
          </cell>
          <cell r="N2357">
            <v>25100</v>
          </cell>
          <cell r="P2357">
            <v>25100</v>
          </cell>
          <cell r="R2357">
            <v>25100</v>
          </cell>
          <cell r="T2357">
            <v>25100</v>
          </cell>
          <cell r="V2357">
            <v>25100</v>
          </cell>
          <cell r="X2357">
            <v>25100</v>
          </cell>
          <cell r="Z2357">
            <v>25100</v>
          </cell>
          <cell r="AD2357">
            <v>0.26100000000000001</v>
          </cell>
          <cell r="AG2357">
            <v>4950</v>
          </cell>
          <cell r="AH2357">
            <v>48</v>
          </cell>
          <cell r="AI2357">
            <v>0.97899999999999998</v>
          </cell>
          <cell r="AJ2357">
            <v>1</v>
          </cell>
          <cell r="AK2357">
            <v>49.02</v>
          </cell>
        </row>
        <row r="2358">
          <cell r="E2358" t="str">
            <v>V9-322PNe</v>
          </cell>
          <cell r="F2358" t="str">
            <v>台</v>
          </cell>
          <cell r="H2358">
            <v>26600</v>
          </cell>
          <cell r="J2358">
            <v>26600</v>
          </cell>
          <cell r="L2358">
            <v>26600</v>
          </cell>
          <cell r="N2358">
            <v>26600</v>
          </cell>
          <cell r="P2358">
            <v>26600</v>
          </cell>
          <cell r="R2358">
            <v>26600</v>
          </cell>
          <cell r="T2358">
            <v>26600</v>
          </cell>
          <cell r="V2358">
            <v>26600</v>
          </cell>
          <cell r="X2358">
            <v>26600</v>
          </cell>
          <cell r="Z2358">
            <v>26600</v>
          </cell>
          <cell r="AD2358">
            <v>0.32600000000000001</v>
          </cell>
          <cell r="AG2358">
            <v>9900</v>
          </cell>
          <cell r="AH2358">
            <v>96</v>
          </cell>
          <cell r="AI2358">
            <v>0.98899999999999999</v>
          </cell>
          <cell r="AJ2358">
            <v>1</v>
          </cell>
          <cell r="AK2358">
            <v>97.06</v>
          </cell>
        </row>
        <row r="2359">
          <cell r="E2359" t="str">
            <v>V9-322PHe</v>
          </cell>
          <cell r="F2359" t="str">
            <v>台</v>
          </cell>
          <cell r="H2359">
            <v>27900</v>
          </cell>
          <cell r="J2359">
            <v>27900</v>
          </cell>
          <cell r="L2359">
            <v>27900</v>
          </cell>
          <cell r="N2359">
            <v>27900</v>
          </cell>
          <cell r="P2359">
            <v>27900</v>
          </cell>
          <cell r="R2359">
            <v>27900</v>
          </cell>
          <cell r="T2359">
            <v>27900</v>
          </cell>
          <cell r="V2359">
            <v>27900</v>
          </cell>
          <cell r="X2359">
            <v>27900</v>
          </cell>
          <cell r="Z2359">
            <v>27900</v>
          </cell>
          <cell r="AD2359">
            <v>0.32600000000000001</v>
          </cell>
          <cell r="AG2359">
            <v>9900</v>
          </cell>
          <cell r="AH2359">
            <v>96</v>
          </cell>
          <cell r="AI2359">
            <v>0.98899999999999999</v>
          </cell>
          <cell r="AJ2359">
            <v>1</v>
          </cell>
          <cell r="AK2359">
            <v>97.06</v>
          </cell>
        </row>
        <row r="2360">
          <cell r="E2360" t="str">
            <v>V9-322PKe</v>
          </cell>
          <cell r="F2360" t="str">
            <v>台</v>
          </cell>
          <cell r="H2360">
            <v>29000</v>
          </cell>
          <cell r="J2360">
            <v>29000</v>
          </cell>
          <cell r="L2360">
            <v>29000</v>
          </cell>
          <cell r="N2360">
            <v>29000</v>
          </cell>
          <cell r="P2360">
            <v>29000</v>
          </cell>
          <cell r="R2360">
            <v>29000</v>
          </cell>
          <cell r="T2360">
            <v>29000</v>
          </cell>
          <cell r="V2360">
            <v>29000</v>
          </cell>
          <cell r="X2360">
            <v>29000</v>
          </cell>
          <cell r="Z2360">
            <v>29000</v>
          </cell>
          <cell r="AD2360">
            <v>0.32600000000000001</v>
          </cell>
          <cell r="AG2360">
            <v>9900</v>
          </cell>
          <cell r="AH2360">
            <v>96</v>
          </cell>
          <cell r="AI2360">
            <v>0.98899999999999999</v>
          </cell>
          <cell r="AJ2360">
            <v>1</v>
          </cell>
          <cell r="AK2360">
            <v>97.06</v>
          </cell>
        </row>
        <row r="2361">
          <cell r="E2361" t="str">
            <v>■埋込ダウンライト</v>
          </cell>
        </row>
        <row r="2362">
          <cell r="E2362" t="str">
            <v>d4-09e</v>
          </cell>
          <cell r="F2362" t="str">
            <v>台</v>
          </cell>
          <cell r="H2362">
            <v>11000</v>
          </cell>
          <cell r="J2362">
            <v>11000</v>
          </cell>
          <cell r="L2362">
            <v>11000</v>
          </cell>
          <cell r="N2362">
            <v>11000</v>
          </cell>
          <cell r="P2362">
            <v>11000</v>
          </cell>
          <cell r="R2362">
            <v>11000</v>
          </cell>
          <cell r="T2362">
            <v>11000</v>
          </cell>
          <cell r="V2362">
            <v>11000</v>
          </cell>
          <cell r="X2362">
            <v>11000</v>
          </cell>
          <cell r="Z2362">
            <v>11000</v>
          </cell>
          <cell r="AD2362">
            <v>0.20899999999999999</v>
          </cell>
        </row>
        <row r="2363">
          <cell r="E2363" t="str">
            <v>d4-13e</v>
          </cell>
          <cell r="F2363" t="str">
            <v>台</v>
          </cell>
          <cell r="H2363">
            <v>12600</v>
          </cell>
          <cell r="J2363">
            <v>12600</v>
          </cell>
          <cell r="L2363">
            <v>12600</v>
          </cell>
          <cell r="N2363">
            <v>12600</v>
          </cell>
          <cell r="P2363">
            <v>12600</v>
          </cell>
          <cell r="R2363">
            <v>12600</v>
          </cell>
          <cell r="T2363">
            <v>12600</v>
          </cell>
          <cell r="V2363">
            <v>12600</v>
          </cell>
          <cell r="X2363">
            <v>12600</v>
          </cell>
          <cell r="Z2363">
            <v>12600</v>
          </cell>
          <cell r="AD2363">
            <v>0.20899999999999999</v>
          </cell>
        </row>
        <row r="2364">
          <cell r="E2364" t="str">
            <v>d4-30e</v>
          </cell>
          <cell r="F2364" t="str">
            <v>台</v>
          </cell>
          <cell r="H2364">
            <v>22900</v>
          </cell>
          <cell r="J2364">
            <v>22900</v>
          </cell>
          <cell r="L2364">
            <v>22900</v>
          </cell>
          <cell r="N2364">
            <v>22900</v>
          </cell>
          <cell r="P2364">
            <v>22900</v>
          </cell>
          <cell r="R2364">
            <v>22900</v>
          </cell>
          <cell r="T2364">
            <v>22900</v>
          </cell>
          <cell r="V2364">
            <v>22900</v>
          </cell>
          <cell r="X2364">
            <v>22900</v>
          </cell>
          <cell r="Z2364">
            <v>22900</v>
          </cell>
          <cell r="AD2364">
            <v>0.20899999999999999</v>
          </cell>
        </row>
        <row r="2365">
          <cell r="E2365" t="str">
            <v>■直付ダウンライト</v>
          </cell>
        </row>
        <row r="2366">
          <cell r="E2366" t="str">
            <v>CL14MP-13e</v>
          </cell>
          <cell r="F2366" t="str">
            <v>台</v>
          </cell>
          <cell r="H2366">
            <v>19300</v>
          </cell>
          <cell r="J2366">
            <v>19300</v>
          </cell>
          <cell r="L2366">
            <v>19300</v>
          </cell>
          <cell r="N2366">
            <v>19300</v>
          </cell>
          <cell r="P2366">
            <v>19300</v>
          </cell>
          <cell r="R2366">
            <v>19300</v>
          </cell>
          <cell r="T2366">
            <v>19300</v>
          </cell>
          <cell r="V2366">
            <v>19300</v>
          </cell>
          <cell r="X2366">
            <v>19300</v>
          </cell>
          <cell r="Z2366">
            <v>19300</v>
          </cell>
          <cell r="AD2366">
            <v>0.153</v>
          </cell>
        </row>
        <row r="2367">
          <cell r="E2367" t="str">
            <v>CL14MP-30e</v>
          </cell>
          <cell r="F2367" t="str">
            <v>台</v>
          </cell>
          <cell r="H2367">
            <v>26300</v>
          </cell>
          <cell r="J2367">
            <v>26300</v>
          </cell>
          <cell r="L2367">
            <v>26300</v>
          </cell>
          <cell r="N2367">
            <v>26300</v>
          </cell>
          <cell r="P2367">
            <v>26300</v>
          </cell>
          <cell r="R2367">
            <v>26300</v>
          </cell>
          <cell r="T2367">
            <v>26300</v>
          </cell>
          <cell r="V2367">
            <v>26300</v>
          </cell>
          <cell r="X2367">
            <v>26300</v>
          </cell>
          <cell r="Z2367">
            <v>26300</v>
          </cell>
          <cell r="AD2367">
            <v>0.153</v>
          </cell>
        </row>
        <row r="2368">
          <cell r="E2368" t="str">
            <v>■直付ダウンライト</v>
          </cell>
        </row>
        <row r="2369">
          <cell r="E2369" t="str">
            <v>ds4-09e</v>
          </cell>
          <cell r="F2369" t="str">
            <v>台</v>
          </cell>
          <cell r="H2369">
            <v>8670</v>
          </cell>
          <cell r="J2369">
            <v>8670</v>
          </cell>
          <cell r="L2369">
            <v>8670</v>
          </cell>
          <cell r="N2369">
            <v>8670</v>
          </cell>
          <cell r="P2369">
            <v>8670</v>
          </cell>
          <cell r="R2369">
            <v>8670</v>
          </cell>
          <cell r="T2369">
            <v>8670</v>
          </cell>
          <cell r="V2369">
            <v>8670</v>
          </cell>
          <cell r="X2369">
            <v>8670</v>
          </cell>
          <cell r="Z2369">
            <v>8670</v>
          </cell>
          <cell r="AD2369">
            <v>0.153</v>
          </cell>
        </row>
        <row r="2370">
          <cell r="E2370" t="str">
            <v>ds4-13e</v>
          </cell>
          <cell r="F2370" t="str">
            <v>台</v>
          </cell>
          <cell r="H2370">
            <v>11900</v>
          </cell>
          <cell r="J2370">
            <v>11900</v>
          </cell>
          <cell r="L2370">
            <v>11900</v>
          </cell>
          <cell r="N2370">
            <v>11900</v>
          </cell>
          <cell r="P2370">
            <v>11900</v>
          </cell>
          <cell r="R2370">
            <v>11900</v>
          </cell>
          <cell r="T2370">
            <v>11900</v>
          </cell>
          <cell r="V2370">
            <v>11900</v>
          </cell>
          <cell r="X2370">
            <v>11900</v>
          </cell>
          <cell r="Z2370">
            <v>11900</v>
          </cell>
          <cell r="AD2370">
            <v>0.153</v>
          </cell>
        </row>
        <row r="2372">
          <cell r="E2372" t="str">
            <v>ds4-30e</v>
          </cell>
          <cell r="F2372" t="str">
            <v>台</v>
          </cell>
          <cell r="H2372">
            <v>19500</v>
          </cell>
          <cell r="J2372">
            <v>19500</v>
          </cell>
          <cell r="L2372">
            <v>19500</v>
          </cell>
          <cell r="N2372">
            <v>19500</v>
          </cell>
          <cell r="P2372">
            <v>19500</v>
          </cell>
          <cell r="R2372">
            <v>19500</v>
          </cell>
          <cell r="T2372">
            <v>19500</v>
          </cell>
          <cell r="V2372">
            <v>19500</v>
          </cell>
          <cell r="X2372">
            <v>19500</v>
          </cell>
          <cell r="Z2372">
            <v>19500</v>
          </cell>
          <cell r="AD2372">
            <v>0.153</v>
          </cell>
        </row>
        <row r="2397">
          <cell r="E2397" t="str">
            <v>■避難口(壁埋込)</v>
          </cell>
        </row>
        <row r="2398">
          <cell r="E2398" t="str">
            <v>Xa1-Ce</v>
          </cell>
          <cell r="F2398" t="str">
            <v>台</v>
          </cell>
          <cell r="H2398">
            <v>13600</v>
          </cell>
          <cell r="J2398">
            <v>13600</v>
          </cell>
          <cell r="L2398">
            <v>13600</v>
          </cell>
          <cell r="N2398">
            <v>13600</v>
          </cell>
          <cell r="P2398">
            <v>13600</v>
          </cell>
          <cell r="R2398">
            <v>13600</v>
          </cell>
          <cell r="T2398">
            <v>13600</v>
          </cell>
          <cell r="V2398">
            <v>13600</v>
          </cell>
          <cell r="X2398">
            <v>13600</v>
          </cell>
          <cell r="Z2398">
            <v>13600</v>
          </cell>
          <cell r="AD2398">
            <v>0.217</v>
          </cell>
          <cell r="AH2398">
            <v>1.9</v>
          </cell>
          <cell r="AI2398">
            <v>0.47499999999999998</v>
          </cell>
          <cell r="AJ2398">
            <v>1</v>
          </cell>
          <cell r="AK2398">
            <v>4</v>
          </cell>
        </row>
        <row r="2399">
          <cell r="E2399" t="str">
            <v>Xa1-Ce60</v>
          </cell>
          <cell r="F2399" t="str">
            <v>台</v>
          </cell>
          <cell r="H2399">
            <v>29100</v>
          </cell>
          <cell r="J2399">
            <v>29100</v>
          </cell>
          <cell r="L2399">
            <v>29100</v>
          </cell>
          <cell r="N2399">
            <v>29100</v>
          </cell>
          <cell r="P2399">
            <v>29100</v>
          </cell>
          <cell r="R2399">
            <v>29100</v>
          </cell>
          <cell r="T2399">
            <v>29100</v>
          </cell>
          <cell r="V2399">
            <v>29100</v>
          </cell>
          <cell r="X2399">
            <v>29100</v>
          </cell>
          <cell r="Z2399">
            <v>29100</v>
          </cell>
          <cell r="AD2399">
            <v>0.217</v>
          </cell>
          <cell r="AH2399">
            <v>1.9</v>
          </cell>
          <cell r="AI2399">
            <v>0.46300000000000002</v>
          </cell>
          <cell r="AJ2399">
            <v>1</v>
          </cell>
          <cell r="AK2399">
            <v>4.0999999999999996</v>
          </cell>
        </row>
        <row r="2400">
          <cell r="E2400" t="str">
            <v>Xa1-BLe</v>
          </cell>
          <cell r="F2400" t="str">
            <v>台</v>
          </cell>
          <cell r="H2400">
            <v>20000</v>
          </cell>
          <cell r="J2400">
            <v>20000</v>
          </cell>
          <cell r="L2400">
            <v>20000</v>
          </cell>
          <cell r="N2400">
            <v>20000</v>
          </cell>
          <cell r="P2400">
            <v>20000</v>
          </cell>
          <cell r="R2400">
            <v>20000</v>
          </cell>
          <cell r="T2400">
            <v>20000</v>
          </cell>
          <cell r="V2400">
            <v>20000</v>
          </cell>
          <cell r="X2400">
            <v>20000</v>
          </cell>
          <cell r="Z2400">
            <v>20000</v>
          </cell>
          <cell r="AD2400">
            <v>0.25</v>
          </cell>
          <cell r="AH2400">
            <v>2.5</v>
          </cell>
          <cell r="AI2400">
            <v>0.49</v>
          </cell>
          <cell r="AJ2400">
            <v>1</v>
          </cell>
          <cell r="AK2400">
            <v>5.0999999999999996</v>
          </cell>
        </row>
        <row r="2401">
          <cell r="E2401" t="str">
            <v>Xa1-BLe60</v>
          </cell>
          <cell r="F2401" t="str">
            <v>台</v>
          </cell>
          <cell r="H2401">
            <v>34900</v>
          </cell>
          <cell r="J2401">
            <v>34900</v>
          </cell>
          <cell r="L2401">
            <v>34900</v>
          </cell>
          <cell r="N2401">
            <v>34900</v>
          </cell>
          <cell r="P2401">
            <v>34900</v>
          </cell>
          <cell r="R2401">
            <v>34900</v>
          </cell>
          <cell r="T2401">
            <v>34900</v>
          </cell>
          <cell r="V2401">
            <v>34900</v>
          </cell>
          <cell r="X2401">
            <v>34900</v>
          </cell>
          <cell r="Z2401">
            <v>34900</v>
          </cell>
          <cell r="AD2401">
            <v>0.25</v>
          </cell>
          <cell r="AH2401">
            <v>2.6</v>
          </cell>
          <cell r="AI2401">
            <v>0.49099999999999999</v>
          </cell>
          <cell r="AJ2401">
            <v>1</v>
          </cell>
          <cell r="AK2401">
            <v>5.29</v>
          </cell>
        </row>
        <row r="2402">
          <cell r="E2402" t="str">
            <v>Xa1-BHe</v>
          </cell>
          <cell r="F2402" t="str">
            <v>台</v>
          </cell>
          <cell r="H2402">
            <v>28800</v>
          </cell>
          <cell r="J2402">
            <v>28800</v>
          </cell>
          <cell r="L2402">
            <v>28800</v>
          </cell>
          <cell r="N2402">
            <v>28800</v>
          </cell>
          <cell r="P2402">
            <v>28800</v>
          </cell>
          <cell r="R2402">
            <v>28800</v>
          </cell>
          <cell r="T2402">
            <v>28800</v>
          </cell>
          <cell r="V2402">
            <v>28800</v>
          </cell>
          <cell r="X2402">
            <v>28800</v>
          </cell>
          <cell r="Z2402">
            <v>28800</v>
          </cell>
          <cell r="AD2402">
            <v>0.25</v>
          </cell>
          <cell r="AH2402">
            <v>3.4</v>
          </cell>
          <cell r="AI2402">
            <v>0.50700000000000001</v>
          </cell>
          <cell r="AJ2402">
            <v>1</v>
          </cell>
          <cell r="AK2402">
            <v>6.7</v>
          </cell>
        </row>
        <row r="2403">
          <cell r="E2403" t="str">
            <v>Xa1-BHe60</v>
          </cell>
          <cell r="F2403" t="str">
            <v>台</v>
          </cell>
          <cell r="H2403">
            <v>44000</v>
          </cell>
          <cell r="J2403">
            <v>44000</v>
          </cell>
          <cell r="L2403">
            <v>44000</v>
          </cell>
          <cell r="N2403">
            <v>44000</v>
          </cell>
          <cell r="P2403">
            <v>44000</v>
          </cell>
          <cell r="R2403">
            <v>44000</v>
          </cell>
          <cell r="T2403">
            <v>44000</v>
          </cell>
          <cell r="V2403">
            <v>44000</v>
          </cell>
          <cell r="X2403">
            <v>44000</v>
          </cell>
          <cell r="Z2403">
            <v>44000</v>
          </cell>
          <cell r="AD2403">
            <v>0.25</v>
          </cell>
          <cell r="AH2403">
            <v>3.5</v>
          </cell>
          <cell r="AI2403">
            <v>0.51500000000000001</v>
          </cell>
          <cell r="AJ2403">
            <v>1</v>
          </cell>
          <cell r="AK2403">
            <v>6.79</v>
          </cell>
        </row>
        <row r="2404">
          <cell r="E2404" t="str">
            <v>■避難口(壁埋込)</v>
          </cell>
        </row>
        <row r="2405">
          <cell r="E2405" t="str">
            <v>Xb1AF-BLe</v>
          </cell>
          <cell r="F2405" t="str">
            <v>台</v>
          </cell>
          <cell r="H2405">
            <v>53300</v>
          </cell>
          <cell r="J2405">
            <v>53300</v>
          </cell>
          <cell r="L2405">
            <v>53300</v>
          </cell>
          <cell r="N2405">
            <v>53300</v>
          </cell>
          <cell r="P2405">
            <v>53300</v>
          </cell>
          <cell r="R2405">
            <v>53300</v>
          </cell>
          <cell r="T2405">
            <v>53300</v>
          </cell>
          <cell r="V2405">
            <v>53300</v>
          </cell>
          <cell r="X2405">
            <v>53300</v>
          </cell>
          <cell r="Z2405">
            <v>53300</v>
          </cell>
          <cell r="AD2405">
            <v>0.25</v>
          </cell>
          <cell r="AH2405">
            <v>4.5999999999999996</v>
          </cell>
          <cell r="AI2405">
            <v>0.63900000000000001</v>
          </cell>
          <cell r="AJ2405">
            <v>1</v>
          </cell>
          <cell r="AK2405">
            <v>7.19</v>
          </cell>
        </row>
        <row r="2406">
          <cell r="E2406" t="str">
            <v>Xb1AF-BLe60</v>
          </cell>
          <cell r="F2406" t="str">
            <v>台</v>
          </cell>
          <cell r="H2406">
            <v>91800</v>
          </cell>
          <cell r="J2406">
            <v>91800</v>
          </cell>
          <cell r="L2406">
            <v>91800</v>
          </cell>
          <cell r="N2406">
            <v>91800</v>
          </cell>
          <cell r="P2406">
            <v>91800</v>
          </cell>
          <cell r="R2406">
            <v>91800</v>
          </cell>
          <cell r="T2406">
            <v>91800</v>
          </cell>
          <cell r="V2406">
            <v>91800</v>
          </cell>
          <cell r="X2406">
            <v>91800</v>
          </cell>
          <cell r="Z2406">
            <v>91800</v>
          </cell>
          <cell r="AD2406">
            <v>0.25</v>
          </cell>
          <cell r="AH2406">
            <v>2.8</v>
          </cell>
          <cell r="AI2406">
            <v>0.71599999999999997</v>
          </cell>
          <cell r="AJ2406">
            <v>1</v>
          </cell>
          <cell r="AK2406">
            <v>3.91</v>
          </cell>
        </row>
        <row r="2407">
          <cell r="E2407" t="str">
            <v>Xb1AF-BHe</v>
          </cell>
          <cell r="F2407" t="str">
            <v>台</v>
          </cell>
          <cell r="H2407">
            <v>63100</v>
          </cell>
          <cell r="J2407">
            <v>63100</v>
          </cell>
          <cell r="L2407">
            <v>63100</v>
          </cell>
          <cell r="N2407">
            <v>63100</v>
          </cell>
          <cell r="P2407">
            <v>63100</v>
          </cell>
          <cell r="R2407">
            <v>63100</v>
          </cell>
          <cell r="T2407">
            <v>63100</v>
          </cell>
          <cell r="V2407">
            <v>63100</v>
          </cell>
          <cell r="X2407">
            <v>63100</v>
          </cell>
          <cell r="Z2407">
            <v>63100</v>
          </cell>
          <cell r="AD2407">
            <v>0.25</v>
          </cell>
          <cell r="AH2407">
            <v>5.6</v>
          </cell>
          <cell r="AI2407">
            <v>0.63600000000000001</v>
          </cell>
          <cell r="AJ2407">
            <v>1</v>
          </cell>
          <cell r="AK2407">
            <v>8.8000000000000007</v>
          </cell>
        </row>
        <row r="2408">
          <cell r="E2408" t="str">
            <v>Xb1AF-BHe60</v>
          </cell>
          <cell r="F2408" t="str">
            <v>台</v>
          </cell>
          <cell r="H2408">
            <v>101000</v>
          </cell>
          <cell r="J2408">
            <v>101000</v>
          </cell>
          <cell r="L2408">
            <v>101000</v>
          </cell>
          <cell r="N2408">
            <v>101000</v>
          </cell>
          <cell r="P2408">
            <v>101000</v>
          </cell>
          <cell r="R2408">
            <v>101000</v>
          </cell>
          <cell r="T2408">
            <v>101000</v>
          </cell>
          <cell r="V2408">
            <v>101000</v>
          </cell>
          <cell r="X2408">
            <v>101000</v>
          </cell>
          <cell r="Z2408">
            <v>101000</v>
          </cell>
          <cell r="AD2408">
            <v>0.25</v>
          </cell>
          <cell r="AH2408">
            <v>6.7</v>
          </cell>
          <cell r="AI2408">
            <v>0.69099999999999995</v>
          </cell>
          <cell r="AJ2408">
            <v>1</v>
          </cell>
          <cell r="AK2408">
            <v>9.69</v>
          </cell>
        </row>
        <row r="2409">
          <cell r="E2409" t="str">
            <v>Xb1F-BLe</v>
          </cell>
          <cell r="F2409" t="str">
            <v>台</v>
          </cell>
          <cell r="H2409">
            <v>44200</v>
          </cell>
          <cell r="J2409">
            <v>44200</v>
          </cell>
          <cell r="L2409">
            <v>44200</v>
          </cell>
          <cell r="N2409">
            <v>44200</v>
          </cell>
          <cell r="P2409">
            <v>44200</v>
          </cell>
          <cell r="R2409">
            <v>44200</v>
          </cell>
          <cell r="T2409">
            <v>44200</v>
          </cell>
          <cell r="V2409">
            <v>44200</v>
          </cell>
          <cell r="X2409">
            <v>44200</v>
          </cell>
          <cell r="Z2409">
            <v>44200</v>
          </cell>
          <cell r="AD2409">
            <v>0.25</v>
          </cell>
          <cell r="AH2409">
            <v>4.4000000000000004</v>
          </cell>
          <cell r="AI2409">
            <v>0.64700000000000002</v>
          </cell>
          <cell r="AJ2409">
            <v>1</v>
          </cell>
          <cell r="AK2409">
            <v>6.8</v>
          </cell>
        </row>
        <row r="2410">
          <cell r="E2410" t="str">
            <v>Xb1F-BLe60</v>
          </cell>
          <cell r="F2410" t="str">
            <v>台</v>
          </cell>
          <cell r="H2410">
            <v>79400</v>
          </cell>
          <cell r="J2410">
            <v>79400</v>
          </cell>
          <cell r="L2410">
            <v>79400</v>
          </cell>
          <cell r="N2410">
            <v>79400</v>
          </cell>
          <cell r="P2410">
            <v>79400</v>
          </cell>
          <cell r="R2410">
            <v>79400</v>
          </cell>
          <cell r="T2410">
            <v>79400</v>
          </cell>
          <cell r="V2410">
            <v>79400</v>
          </cell>
          <cell r="X2410">
            <v>79400</v>
          </cell>
          <cell r="Z2410">
            <v>79400</v>
          </cell>
          <cell r="AD2410">
            <v>0.25</v>
          </cell>
          <cell r="AH2410">
            <v>5.4</v>
          </cell>
          <cell r="AI2410">
            <v>0.73</v>
          </cell>
          <cell r="AJ2410">
            <v>1</v>
          </cell>
          <cell r="AK2410">
            <v>7.39</v>
          </cell>
        </row>
        <row r="2411">
          <cell r="E2411" t="str">
            <v>Xb1F-BHe</v>
          </cell>
          <cell r="F2411" t="str">
            <v>台</v>
          </cell>
          <cell r="H2411">
            <v>54300</v>
          </cell>
          <cell r="J2411">
            <v>54300</v>
          </cell>
          <cell r="L2411">
            <v>54300</v>
          </cell>
          <cell r="N2411">
            <v>54300</v>
          </cell>
          <cell r="P2411">
            <v>54300</v>
          </cell>
          <cell r="R2411">
            <v>54300</v>
          </cell>
          <cell r="T2411">
            <v>54300</v>
          </cell>
          <cell r="V2411">
            <v>54300</v>
          </cell>
          <cell r="X2411">
            <v>54300</v>
          </cell>
          <cell r="Z2411">
            <v>54300</v>
          </cell>
          <cell r="AD2411">
            <v>0.25</v>
          </cell>
          <cell r="AH2411">
            <v>5.4</v>
          </cell>
          <cell r="AI2411">
            <v>0.623</v>
          </cell>
          <cell r="AJ2411">
            <v>1</v>
          </cell>
          <cell r="AK2411">
            <v>8.66</v>
          </cell>
        </row>
        <row r="2412">
          <cell r="E2412" t="str">
            <v>Xb1F-BHe60</v>
          </cell>
          <cell r="F2412" t="str">
            <v>台</v>
          </cell>
          <cell r="H2412">
            <v>89200</v>
          </cell>
          <cell r="J2412">
            <v>89200</v>
          </cell>
          <cell r="L2412">
            <v>89200</v>
          </cell>
          <cell r="N2412">
            <v>89200</v>
          </cell>
          <cell r="P2412">
            <v>89200</v>
          </cell>
          <cell r="R2412">
            <v>89200</v>
          </cell>
          <cell r="T2412">
            <v>89200</v>
          </cell>
          <cell r="V2412">
            <v>89200</v>
          </cell>
          <cell r="X2412">
            <v>89200</v>
          </cell>
          <cell r="Z2412">
            <v>89200</v>
          </cell>
          <cell r="AD2412">
            <v>0.25</v>
          </cell>
          <cell r="AH2412">
            <v>6.3</v>
          </cell>
          <cell r="AI2412">
            <v>0.7</v>
          </cell>
          <cell r="AJ2412">
            <v>1</v>
          </cell>
          <cell r="AK2412">
            <v>9</v>
          </cell>
        </row>
        <row r="2413">
          <cell r="E2413" t="str">
            <v>■避難口(直付)</v>
          </cell>
        </row>
        <row r="2414">
          <cell r="E2414" t="str">
            <v>Xc1-Ce</v>
          </cell>
          <cell r="F2414" t="str">
            <v>台</v>
          </cell>
          <cell r="H2414">
            <v>10400</v>
          </cell>
          <cell r="J2414">
            <v>10400</v>
          </cell>
          <cell r="L2414">
            <v>10400</v>
          </cell>
          <cell r="N2414">
            <v>10400</v>
          </cell>
          <cell r="P2414">
            <v>10400</v>
          </cell>
          <cell r="R2414">
            <v>10400</v>
          </cell>
          <cell r="T2414">
            <v>10400</v>
          </cell>
          <cell r="V2414">
            <v>10400</v>
          </cell>
          <cell r="X2414">
            <v>10400</v>
          </cell>
          <cell r="Z2414">
            <v>10400</v>
          </cell>
          <cell r="AD2414">
            <v>0.14099999999999999</v>
          </cell>
          <cell r="AH2414">
            <v>2</v>
          </cell>
          <cell r="AI2414">
            <v>0.47599999999999998</v>
          </cell>
          <cell r="AJ2414">
            <v>1</v>
          </cell>
          <cell r="AK2414">
            <v>4.2</v>
          </cell>
        </row>
        <row r="2415">
          <cell r="E2415" t="str">
            <v>Xc1-Ce60</v>
          </cell>
          <cell r="F2415" t="str">
            <v>台</v>
          </cell>
          <cell r="H2415">
            <v>23800</v>
          </cell>
          <cell r="J2415">
            <v>23800</v>
          </cell>
          <cell r="L2415">
            <v>23800</v>
          </cell>
          <cell r="N2415">
            <v>23800</v>
          </cell>
          <cell r="P2415">
            <v>23800</v>
          </cell>
          <cell r="R2415">
            <v>23800</v>
          </cell>
          <cell r="T2415">
            <v>23800</v>
          </cell>
          <cell r="V2415">
            <v>23800</v>
          </cell>
          <cell r="X2415">
            <v>23800</v>
          </cell>
          <cell r="Z2415">
            <v>23800</v>
          </cell>
          <cell r="AD2415">
            <v>0.14099999999999999</v>
          </cell>
          <cell r="AH2415">
            <v>2.1</v>
          </cell>
          <cell r="AI2415">
            <v>0.47699999999999998</v>
          </cell>
          <cell r="AJ2415">
            <v>1</v>
          </cell>
          <cell r="AK2415">
            <v>4.4000000000000004</v>
          </cell>
        </row>
        <row r="2416">
          <cell r="E2416" t="str">
            <v>Xc1-BLe</v>
          </cell>
          <cell r="F2416" t="str">
            <v>台</v>
          </cell>
          <cell r="H2416">
            <v>15500</v>
          </cell>
          <cell r="J2416">
            <v>15500</v>
          </cell>
          <cell r="L2416">
            <v>15500</v>
          </cell>
          <cell r="N2416">
            <v>15500</v>
          </cell>
          <cell r="P2416">
            <v>15500</v>
          </cell>
          <cell r="R2416">
            <v>15500</v>
          </cell>
          <cell r="T2416">
            <v>15500</v>
          </cell>
          <cell r="V2416">
            <v>15500</v>
          </cell>
          <cell r="X2416">
            <v>15500</v>
          </cell>
          <cell r="Z2416">
            <v>15500</v>
          </cell>
          <cell r="AD2416">
            <v>0.16200000000000001</v>
          </cell>
          <cell r="AH2416">
            <v>2.7</v>
          </cell>
          <cell r="AI2416">
            <v>0.5</v>
          </cell>
          <cell r="AJ2416">
            <v>1</v>
          </cell>
          <cell r="AK2416">
            <v>5.4</v>
          </cell>
        </row>
        <row r="2417">
          <cell r="E2417" t="str">
            <v>Xc1-BLe60</v>
          </cell>
          <cell r="F2417" t="str">
            <v>台</v>
          </cell>
          <cell r="H2417">
            <v>28200</v>
          </cell>
          <cell r="J2417">
            <v>28200</v>
          </cell>
          <cell r="L2417">
            <v>28200</v>
          </cell>
          <cell r="N2417">
            <v>28200</v>
          </cell>
          <cell r="P2417">
            <v>28200</v>
          </cell>
          <cell r="R2417">
            <v>28200</v>
          </cell>
          <cell r="T2417">
            <v>28200</v>
          </cell>
          <cell r="V2417">
            <v>28200</v>
          </cell>
          <cell r="X2417">
            <v>28200</v>
          </cell>
          <cell r="Z2417">
            <v>28200</v>
          </cell>
          <cell r="AD2417">
            <v>0.16200000000000001</v>
          </cell>
          <cell r="AH2417">
            <v>2.7</v>
          </cell>
          <cell r="AI2417">
            <v>0.5</v>
          </cell>
          <cell r="AJ2417">
            <v>1</v>
          </cell>
          <cell r="AK2417">
            <v>5.4</v>
          </cell>
        </row>
        <row r="2418">
          <cell r="E2418" t="str">
            <v>Xc1-BHe</v>
          </cell>
          <cell r="F2418" t="str">
            <v>台</v>
          </cell>
          <cell r="H2418">
            <v>22900</v>
          </cell>
          <cell r="J2418">
            <v>22900</v>
          </cell>
          <cell r="L2418">
            <v>22900</v>
          </cell>
          <cell r="N2418">
            <v>22900</v>
          </cell>
          <cell r="P2418">
            <v>22900</v>
          </cell>
          <cell r="R2418">
            <v>22900</v>
          </cell>
          <cell r="T2418">
            <v>22900</v>
          </cell>
          <cell r="V2418">
            <v>22900</v>
          </cell>
          <cell r="X2418">
            <v>22900</v>
          </cell>
          <cell r="Z2418">
            <v>22900</v>
          </cell>
          <cell r="AD2418">
            <v>0.16200000000000001</v>
          </cell>
          <cell r="AH2418">
            <v>3.6</v>
          </cell>
          <cell r="AI2418">
            <v>0.51400000000000001</v>
          </cell>
          <cell r="AJ2418">
            <v>1</v>
          </cell>
          <cell r="AK2418">
            <v>7</v>
          </cell>
        </row>
        <row r="2419">
          <cell r="E2419" t="str">
            <v>Xc1-BHe60</v>
          </cell>
          <cell r="F2419" t="str">
            <v>台</v>
          </cell>
          <cell r="H2419">
            <v>35900</v>
          </cell>
          <cell r="J2419">
            <v>35900</v>
          </cell>
          <cell r="L2419">
            <v>35900</v>
          </cell>
          <cell r="N2419">
            <v>35900</v>
          </cell>
          <cell r="P2419">
            <v>35900</v>
          </cell>
          <cell r="R2419">
            <v>35900</v>
          </cell>
          <cell r="T2419">
            <v>35900</v>
          </cell>
          <cell r="V2419">
            <v>35900</v>
          </cell>
          <cell r="X2419">
            <v>35900</v>
          </cell>
          <cell r="Z2419">
            <v>35900</v>
          </cell>
          <cell r="AD2419">
            <v>0.16200000000000001</v>
          </cell>
          <cell r="AH2419">
            <v>3.7</v>
          </cell>
          <cell r="AI2419">
            <v>0.52900000000000003</v>
          </cell>
          <cell r="AJ2419">
            <v>1</v>
          </cell>
          <cell r="AK2419">
            <v>6.99</v>
          </cell>
        </row>
        <row r="2420">
          <cell r="E2420" t="str">
            <v>Xc1-Ae</v>
          </cell>
          <cell r="F2420" t="str">
            <v>台</v>
          </cell>
          <cell r="H2420">
            <v>45600</v>
          </cell>
          <cell r="J2420">
            <v>45600</v>
          </cell>
          <cell r="L2420">
            <v>45600</v>
          </cell>
          <cell r="N2420">
            <v>45600</v>
          </cell>
          <cell r="P2420">
            <v>45600</v>
          </cell>
          <cell r="R2420">
            <v>45600</v>
          </cell>
          <cell r="T2420">
            <v>45600</v>
          </cell>
          <cell r="V2420">
            <v>45600</v>
          </cell>
          <cell r="X2420">
            <v>45600</v>
          </cell>
          <cell r="Z2420">
            <v>45600</v>
          </cell>
          <cell r="AD2420">
            <v>0.26100000000000001</v>
          </cell>
          <cell r="AH2420">
            <v>10.5</v>
          </cell>
          <cell r="AI2420">
            <v>0.55300000000000005</v>
          </cell>
          <cell r="AJ2420">
            <v>1</v>
          </cell>
          <cell r="AK2420">
            <v>18.98</v>
          </cell>
        </row>
        <row r="2421">
          <cell r="E2421" t="str">
            <v>Xc1AF-BLe</v>
          </cell>
          <cell r="F2421" t="str">
            <v>台</v>
          </cell>
          <cell r="H2421">
            <v>47700</v>
          </cell>
          <cell r="J2421">
            <v>47700</v>
          </cell>
          <cell r="L2421">
            <v>47700</v>
          </cell>
          <cell r="N2421">
            <v>47700</v>
          </cell>
          <cell r="P2421">
            <v>47700</v>
          </cell>
          <cell r="R2421">
            <v>47700</v>
          </cell>
          <cell r="T2421">
            <v>47700</v>
          </cell>
          <cell r="V2421">
            <v>47700</v>
          </cell>
          <cell r="X2421">
            <v>47700</v>
          </cell>
          <cell r="Z2421">
            <v>47700</v>
          </cell>
          <cell r="AD2421">
            <v>0.16200000000000001</v>
          </cell>
          <cell r="AH2421">
            <v>4.5999999999999996</v>
          </cell>
          <cell r="AI2421">
            <v>0.63900000000000001</v>
          </cell>
          <cell r="AJ2421">
            <v>1</v>
          </cell>
          <cell r="AK2421">
            <v>7.19</v>
          </cell>
        </row>
        <row r="2422">
          <cell r="E2422" t="str">
            <v>Xc1AF-BLe60</v>
          </cell>
          <cell r="F2422" t="str">
            <v>台</v>
          </cell>
          <cell r="H2422">
            <v>82800</v>
          </cell>
          <cell r="J2422">
            <v>82800</v>
          </cell>
          <cell r="L2422">
            <v>82800</v>
          </cell>
          <cell r="N2422">
            <v>82800</v>
          </cell>
          <cell r="P2422">
            <v>82800</v>
          </cell>
          <cell r="R2422">
            <v>82800</v>
          </cell>
          <cell r="T2422">
            <v>82800</v>
          </cell>
          <cell r="V2422">
            <v>82800</v>
          </cell>
          <cell r="X2422">
            <v>82800</v>
          </cell>
          <cell r="Z2422">
            <v>82800</v>
          </cell>
          <cell r="AD2422">
            <v>0.16200000000000001</v>
          </cell>
          <cell r="AH2422">
            <v>5.8</v>
          </cell>
          <cell r="AI2422">
            <v>0.71599999999999997</v>
          </cell>
          <cell r="AJ2422">
            <v>1</v>
          </cell>
          <cell r="AK2422">
            <v>8.1</v>
          </cell>
        </row>
        <row r="2423">
          <cell r="E2423" t="str">
            <v>Xc1AF-BHe</v>
          </cell>
          <cell r="F2423" t="str">
            <v>台</v>
          </cell>
          <cell r="H2423">
            <v>55800</v>
          </cell>
          <cell r="J2423">
            <v>55800</v>
          </cell>
          <cell r="L2423">
            <v>55800</v>
          </cell>
          <cell r="N2423">
            <v>55800</v>
          </cell>
          <cell r="P2423">
            <v>55800</v>
          </cell>
          <cell r="R2423">
            <v>55800</v>
          </cell>
          <cell r="T2423">
            <v>55800</v>
          </cell>
          <cell r="V2423">
            <v>55800</v>
          </cell>
          <cell r="X2423">
            <v>55800</v>
          </cell>
          <cell r="Z2423">
            <v>55800</v>
          </cell>
          <cell r="AD2423">
            <v>0.16200000000000001</v>
          </cell>
          <cell r="AH2423">
            <v>5.4</v>
          </cell>
          <cell r="AI2423">
            <v>0.64300000000000002</v>
          </cell>
          <cell r="AJ2423">
            <v>1</v>
          </cell>
          <cell r="AK2423">
            <v>8.39</v>
          </cell>
        </row>
        <row r="2424">
          <cell r="E2424" t="str">
            <v>Xd1F-BLe</v>
          </cell>
          <cell r="F2424" t="str">
            <v>台</v>
          </cell>
          <cell r="H2424">
            <v>39000</v>
          </cell>
          <cell r="J2424">
            <v>39000</v>
          </cell>
          <cell r="L2424">
            <v>39000</v>
          </cell>
          <cell r="N2424">
            <v>39000</v>
          </cell>
          <cell r="P2424">
            <v>39000</v>
          </cell>
          <cell r="R2424">
            <v>39000</v>
          </cell>
          <cell r="T2424">
            <v>39000</v>
          </cell>
          <cell r="V2424">
            <v>39000</v>
          </cell>
          <cell r="X2424">
            <v>39000</v>
          </cell>
          <cell r="Z2424">
            <v>39000</v>
          </cell>
          <cell r="AD2424">
            <v>0.16200000000000001</v>
          </cell>
          <cell r="AH2424">
            <v>4.4000000000000004</v>
          </cell>
          <cell r="AI2424">
            <v>0.64700000000000002</v>
          </cell>
          <cell r="AJ2424">
            <v>1</v>
          </cell>
          <cell r="AK2424">
            <v>6.8</v>
          </cell>
        </row>
        <row r="2425">
          <cell r="E2425" t="str">
            <v>Xd1F-BLe60</v>
          </cell>
          <cell r="F2425" t="str">
            <v>台</v>
          </cell>
          <cell r="H2425">
            <v>71900</v>
          </cell>
          <cell r="J2425">
            <v>71900</v>
          </cell>
          <cell r="L2425">
            <v>71900</v>
          </cell>
          <cell r="N2425">
            <v>71900</v>
          </cell>
          <cell r="P2425">
            <v>71900</v>
          </cell>
          <cell r="R2425">
            <v>71900</v>
          </cell>
          <cell r="T2425">
            <v>71900</v>
          </cell>
          <cell r="V2425">
            <v>71900</v>
          </cell>
          <cell r="X2425">
            <v>71900</v>
          </cell>
          <cell r="Z2425">
            <v>71900</v>
          </cell>
          <cell r="AD2425">
            <v>0.16200000000000001</v>
          </cell>
          <cell r="AH2425">
            <v>5.4</v>
          </cell>
          <cell r="AI2425">
            <v>0.73</v>
          </cell>
          <cell r="AJ2425">
            <v>1</v>
          </cell>
          <cell r="AK2425">
            <v>7.39</v>
          </cell>
        </row>
        <row r="2426">
          <cell r="E2426" t="str">
            <v>Xd1F-BHe</v>
          </cell>
          <cell r="F2426" t="str">
            <v>台</v>
          </cell>
          <cell r="H2426">
            <v>47400</v>
          </cell>
          <cell r="J2426">
            <v>47400</v>
          </cell>
          <cell r="L2426">
            <v>47400</v>
          </cell>
          <cell r="N2426">
            <v>47400</v>
          </cell>
          <cell r="P2426">
            <v>47400</v>
          </cell>
          <cell r="R2426">
            <v>47400</v>
          </cell>
          <cell r="T2426">
            <v>47400</v>
          </cell>
          <cell r="V2426">
            <v>47400</v>
          </cell>
          <cell r="X2426">
            <v>47400</v>
          </cell>
          <cell r="Z2426">
            <v>47400</v>
          </cell>
          <cell r="AD2426">
            <v>0.16200000000000001</v>
          </cell>
          <cell r="AH2426">
            <v>5.4</v>
          </cell>
          <cell r="AI2426">
            <v>0.64300000000000002</v>
          </cell>
          <cell r="AJ2426">
            <v>1</v>
          </cell>
          <cell r="AK2426">
            <v>8.39</v>
          </cell>
        </row>
        <row r="2427">
          <cell r="E2427" t="str">
            <v>Xd1F-BHe60</v>
          </cell>
          <cell r="F2427" t="str">
            <v>台</v>
          </cell>
          <cell r="H2427">
            <v>80300</v>
          </cell>
          <cell r="J2427">
            <v>80300</v>
          </cell>
          <cell r="L2427">
            <v>80300</v>
          </cell>
          <cell r="N2427">
            <v>80300</v>
          </cell>
          <cell r="P2427">
            <v>80300</v>
          </cell>
          <cell r="R2427">
            <v>80300</v>
          </cell>
          <cell r="T2427">
            <v>80300</v>
          </cell>
          <cell r="V2427">
            <v>80300</v>
          </cell>
          <cell r="X2427">
            <v>80300</v>
          </cell>
          <cell r="Z2427">
            <v>80300</v>
          </cell>
          <cell r="AD2427">
            <v>0.16200000000000001</v>
          </cell>
          <cell r="AH2427">
            <v>6.3</v>
          </cell>
          <cell r="AI2427">
            <v>0.7</v>
          </cell>
          <cell r="AJ2427">
            <v>1</v>
          </cell>
          <cell r="AK2427">
            <v>9</v>
          </cell>
        </row>
        <row r="2428">
          <cell r="E2428" t="str">
            <v>■避難口(片面天井埋込)</v>
          </cell>
        </row>
        <row r="2429">
          <cell r="E2429" t="str">
            <v>Xf1-Ce</v>
          </cell>
          <cell r="F2429" t="str">
            <v>台</v>
          </cell>
          <cell r="H2429">
            <v>13000</v>
          </cell>
          <cell r="J2429">
            <v>13000</v>
          </cell>
          <cell r="L2429">
            <v>13000</v>
          </cell>
          <cell r="N2429">
            <v>13000</v>
          </cell>
          <cell r="P2429">
            <v>13000</v>
          </cell>
          <cell r="R2429">
            <v>13000</v>
          </cell>
          <cell r="T2429">
            <v>13000</v>
          </cell>
          <cell r="V2429">
            <v>13000</v>
          </cell>
          <cell r="X2429">
            <v>13000</v>
          </cell>
          <cell r="Z2429">
            <v>13000</v>
          </cell>
          <cell r="AD2429">
            <v>0.217</v>
          </cell>
          <cell r="AH2429">
            <v>1.9</v>
          </cell>
          <cell r="AI2429">
            <v>0.47499999999999998</v>
          </cell>
          <cell r="AJ2429">
            <v>1</v>
          </cell>
          <cell r="AK2429">
            <v>4</v>
          </cell>
        </row>
        <row r="2430">
          <cell r="E2430" t="str">
            <v>Xf1-Ce60</v>
          </cell>
          <cell r="F2430" t="str">
            <v>台</v>
          </cell>
          <cell r="H2430">
            <v>31000</v>
          </cell>
          <cell r="J2430">
            <v>31000</v>
          </cell>
          <cell r="L2430">
            <v>31000</v>
          </cell>
          <cell r="N2430">
            <v>31000</v>
          </cell>
          <cell r="P2430">
            <v>31000</v>
          </cell>
          <cell r="R2430">
            <v>31000</v>
          </cell>
          <cell r="T2430">
            <v>31000</v>
          </cell>
          <cell r="V2430">
            <v>31000</v>
          </cell>
          <cell r="X2430">
            <v>31000</v>
          </cell>
          <cell r="Z2430">
            <v>31000</v>
          </cell>
          <cell r="AD2430">
            <v>0.217</v>
          </cell>
          <cell r="AH2430">
            <v>2.1</v>
          </cell>
          <cell r="AI2430">
            <v>0.47699999999999998</v>
          </cell>
          <cell r="AJ2430">
            <v>1</v>
          </cell>
          <cell r="AK2430">
            <v>4.4000000000000004</v>
          </cell>
        </row>
        <row r="2431">
          <cell r="E2431" t="str">
            <v>Xf1-BLe</v>
          </cell>
          <cell r="F2431" t="str">
            <v>台</v>
          </cell>
          <cell r="H2431">
            <v>19600</v>
          </cell>
          <cell r="J2431">
            <v>19600</v>
          </cell>
          <cell r="L2431">
            <v>19600</v>
          </cell>
          <cell r="N2431">
            <v>19600</v>
          </cell>
          <cell r="P2431">
            <v>19600</v>
          </cell>
          <cell r="R2431">
            <v>19600</v>
          </cell>
          <cell r="T2431">
            <v>19600</v>
          </cell>
          <cell r="V2431">
            <v>19600</v>
          </cell>
          <cell r="X2431">
            <v>19600</v>
          </cell>
          <cell r="Z2431">
            <v>19600</v>
          </cell>
          <cell r="AD2431">
            <v>0.25</v>
          </cell>
          <cell r="AH2431">
            <v>2.6</v>
          </cell>
          <cell r="AI2431">
            <v>0.49099999999999999</v>
          </cell>
          <cell r="AJ2431">
            <v>1</v>
          </cell>
          <cell r="AK2431">
            <v>5.29</v>
          </cell>
        </row>
        <row r="2432">
          <cell r="E2432" t="str">
            <v>Xf1-BLe60</v>
          </cell>
          <cell r="F2432" t="str">
            <v>台</v>
          </cell>
          <cell r="H2432">
            <v>34000</v>
          </cell>
          <cell r="J2432">
            <v>34000</v>
          </cell>
          <cell r="L2432">
            <v>34000</v>
          </cell>
          <cell r="N2432">
            <v>34000</v>
          </cell>
          <cell r="P2432">
            <v>34000</v>
          </cell>
          <cell r="R2432">
            <v>34000</v>
          </cell>
          <cell r="T2432">
            <v>34000</v>
          </cell>
          <cell r="V2432">
            <v>34000</v>
          </cell>
          <cell r="X2432">
            <v>34000</v>
          </cell>
          <cell r="Z2432">
            <v>34000</v>
          </cell>
          <cell r="AD2432">
            <v>0.25</v>
          </cell>
          <cell r="AH2432">
            <v>2.7</v>
          </cell>
          <cell r="AI2432">
            <v>0.5</v>
          </cell>
          <cell r="AJ2432">
            <v>1</v>
          </cell>
          <cell r="AK2432">
            <v>5.4</v>
          </cell>
        </row>
        <row r="2433">
          <cell r="E2433" t="str">
            <v>Xf1-BHe</v>
          </cell>
          <cell r="F2433" t="str">
            <v>台</v>
          </cell>
          <cell r="H2433">
            <v>29600</v>
          </cell>
          <cell r="J2433">
            <v>29600</v>
          </cell>
          <cell r="L2433">
            <v>29600</v>
          </cell>
          <cell r="N2433">
            <v>29600</v>
          </cell>
          <cell r="P2433">
            <v>29600</v>
          </cell>
          <cell r="R2433">
            <v>29600</v>
          </cell>
          <cell r="T2433">
            <v>29600</v>
          </cell>
          <cell r="V2433">
            <v>29600</v>
          </cell>
          <cell r="X2433">
            <v>29600</v>
          </cell>
          <cell r="Z2433">
            <v>29600</v>
          </cell>
          <cell r="AD2433">
            <v>0.25</v>
          </cell>
          <cell r="AH2433">
            <v>3.6</v>
          </cell>
          <cell r="AI2433">
            <v>0.51400000000000001</v>
          </cell>
          <cell r="AJ2433">
            <v>1</v>
          </cell>
          <cell r="AK2433">
            <v>7</v>
          </cell>
        </row>
        <row r="2434">
          <cell r="E2434" t="str">
            <v>Xf1-BHe60</v>
          </cell>
          <cell r="F2434" t="str">
            <v>台</v>
          </cell>
          <cell r="H2434">
            <v>43800</v>
          </cell>
          <cell r="J2434">
            <v>43800</v>
          </cell>
          <cell r="L2434">
            <v>43800</v>
          </cell>
          <cell r="N2434">
            <v>43800</v>
          </cell>
          <cell r="P2434">
            <v>43800</v>
          </cell>
          <cell r="R2434">
            <v>43800</v>
          </cell>
          <cell r="T2434">
            <v>43800</v>
          </cell>
          <cell r="V2434">
            <v>43800</v>
          </cell>
          <cell r="X2434">
            <v>43800</v>
          </cell>
          <cell r="Z2434">
            <v>43800</v>
          </cell>
          <cell r="AD2434">
            <v>0.25</v>
          </cell>
          <cell r="AH2434">
            <v>3.7</v>
          </cell>
          <cell r="AI2434">
            <v>0.52900000000000003</v>
          </cell>
          <cell r="AJ2434">
            <v>1</v>
          </cell>
          <cell r="AK2434">
            <v>6.99</v>
          </cell>
        </row>
        <row r="2435">
          <cell r="E2435" t="str">
            <v>Xf1F-BLe</v>
          </cell>
          <cell r="F2435" t="str">
            <v>台</v>
          </cell>
          <cell r="H2435">
            <v>47000</v>
          </cell>
          <cell r="J2435">
            <v>47000</v>
          </cell>
          <cell r="L2435">
            <v>47000</v>
          </cell>
          <cell r="N2435">
            <v>47000</v>
          </cell>
          <cell r="P2435">
            <v>47000</v>
          </cell>
          <cell r="R2435">
            <v>47000</v>
          </cell>
          <cell r="T2435">
            <v>47000</v>
          </cell>
          <cell r="V2435">
            <v>47000</v>
          </cell>
          <cell r="X2435">
            <v>47000</v>
          </cell>
          <cell r="Z2435">
            <v>47000</v>
          </cell>
          <cell r="AD2435">
            <v>0.25</v>
          </cell>
          <cell r="AH2435">
            <v>2.6</v>
          </cell>
          <cell r="AI2435">
            <v>0.49099999999999999</v>
          </cell>
          <cell r="AJ2435">
            <v>1</v>
          </cell>
          <cell r="AK2435">
            <v>5.29</v>
          </cell>
        </row>
        <row r="2436">
          <cell r="E2436" t="str">
            <v>Xf1F-BHe</v>
          </cell>
          <cell r="F2436" t="str">
            <v>台</v>
          </cell>
          <cell r="H2436">
            <v>57000</v>
          </cell>
          <cell r="J2436">
            <v>57000</v>
          </cell>
          <cell r="L2436">
            <v>57000</v>
          </cell>
          <cell r="N2436">
            <v>57000</v>
          </cell>
          <cell r="P2436">
            <v>57000</v>
          </cell>
          <cell r="R2436">
            <v>57000</v>
          </cell>
          <cell r="T2436">
            <v>57000</v>
          </cell>
          <cell r="V2436">
            <v>57000</v>
          </cell>
          <cell r="X2436">
            <v>57000</v>
          </cell>
          <cell r="Z2436">
            <v>57000</v>
          </cell>
          <cell r="AD2436">
            <v>0.25</v>
          </cell>
          <cell r="AH2436">
            <v>3.6</v>
          </cell>
          <cell r="AI2436">
            <v>0.51400000000000001</v>
          </cell>
          <cell r="AJ2436">
            <v>1</v>
          </cell>
          <cell r="AK2436">
            <v>7</v>
          </cell>
        </row>
        <row r="2437">
          <cell r="E2437" t="str">
            <v>■避難口(両面天井埋込)</v>
          </cell>
        </row>
        <row r="2438">
          <cell r="E2438" t="str">
            <v>Xg2-Ce</v>
          </cell>
          <cell r="F2438" t="str">
            <v>台</v>
          </cell>
          <cell r="H2438">
            <v>14500</v>
          </cell>
          <cell r="J2438">
            <v>14500</v>
          </cell>
          <cell r="L2438">
            <v>14500</v>
          </cell>
          <cell r="N2438">
            <v>14500</v>
          </cell>
          <cell r="P2438">
            <v>14500</v>
          </cell>
          <cell r="R2438">
            <v>14500</v>
          </cell>
          <cell r="T2438">
            <v>14500</v>
          </cell>
          <cell r="V2438">
            <v>14500</v>
          </cell>
          <cell r="X2438">
            <v>14500</v>
          </cell>
          <cell r="Z2438">
            <v>14500</v>
          </cell>
          <cell r="AD2438">
            <v>0.217</v>
          </cell>
          <cell r="AH2438">
            <v>2.6</v>
          </cell>
          <cell r="AI2438">
            <v>0.49099999999999999</v>
          </cell>
          <cell r="AJ2438">
            <v>1</v>
          </cell>
          <cell r="AK2438">
            <v>5.29</v>
          </cell>
        </row>
        <row r="2439">
          <cell r="E2439" t="str">
            <v>Xg2-Ce60</v>
          </cell>
          <cell r="F2439" t="str">
            <v>台</v>
          </cell>
          <cell r="H2439">
            <v>36100</v>
          </cell>
          <cell r="J2439">
            <v>36100</v>
          </cell>
          <cell r="L2439">
            <v>36100</v>
          </cell>
          <cell r="N2439">
            <v>36100</v>
          </cell>
          <cell r="P2439">
            <v>36100</v>
          </cell>
          <cell r="R2439">
            <v>36100</v>
          </cell>
          <cell r="T2439">
            <v>36100</v>
          </cell>
          <cell r="V2439">
            <v>36100</v>
          </cell>
          <cell r="X2439">
            <v>36100</v>
          </cell>
          <cell r="Z2439">
            <v>36100</v>
          </cell>
          <cell r="AD2439">
            <v>0.217</v>
          </cell>
          <cell r="AH2439">
            <v>2.7</v>
          </cell>
          <cell r="AI2439">
            <v>0.5</v>
          </cell>
          <cell r="AJ2439">
            <v>1</v>
          </cell>
          <cell r="AK2439">
            <v>5.4</v>
          </cell>
        </row>
        <row r="2440">
          <cell r="E2440" t="str">
            <v>Xg2-BLe</v>
          </cell>
          <cell r="F2440" t="str">
            <v>台</v>
          </cell>
          <cell r="H2440">
            <v>22800</v>
          </cell>
          <cell r="J2440">
            <v>22800</v>
          </cell>
          <cell r="L2440">
            <v>22800</v>
          </cell>
          <cell r="N2440">
            <v>22800</v>
          </cell>
          <cell r="P2440">
            <v>22800</v>
          </cell>
          <cell r="R2440">
            <v>22800</v>
          </cell>
          <cell r="T2440">
            <v>22800</v>
          </cell>
          <cell r="V2440">
            <v>22800</v>
          </cell>
          <cell r="X2440">
            <v>22800</v>
          </cell>
          <cell r="Z2440">
            <v>22800</v>
          </cell>
          <cell r="AD2440">
            <v>0.25</v>
          </cell>
          <cell r="AH2440">
            <v>3.6</v>
          </cell>
          <cell r="AI2440">
            <v>0.52200000000000002</v>
          </cell>
          <cell r="AJ2440">
            <v>1</v>
          </cell>
          <cell r="AK2440">
            <v>6.89</v>
          </cell>
        </row>
        <row r="2441">
          <cell r="E2441" t="str">
            <v>Xg2-BLe60</v>
          </cell>
          <cell r="F2441" t="str">
            <v>台</v>
          </cell>
          <cell r="H2441">
            <v>37000</v>
          </cell>
          <cell r="J2441">
            <v>37000</v>
          </cell>
          <cell r="L2441">
            <v>37000</v>
          </cell>
          <cell r="N2441">
            <v>37000</v>
          </cell>
          <cell r="P2441">
            <v>37000</v>
          </cell>
          <cell r="R2441">
            <v>37000</v>
          </cell>
          <cell r="T2441">
            <v>37000</v>
          </cell>
          <cell r="V2441">
            <v>37000</v>
          </cell>
          <cell r="X2441">
            <v>37000</v>
          </cell>
          <cell r="Z2441">
            <v>37000</v>
          </cell>
          <cell r="AD2441">
            <v>0.25</v>
          </cell>
          <cell r="AH2441">
            <v>3.7</v>
          </cell>
          <cell r="AI2441">
            <v>0.52100000000000002</v>
          </cell>
          <cell r="AJ2441">
            <v>1</v>
          </cell>
          <cell r="AK2441">
            <v>7.1</v>
          </cell>
        </row>
        <row r="2442">
          <cell r="E2442" t="str">
            <v>Xg2-BHe</v>
          </cell>
          <cell r="F2442" t="str">
            <v>台</v>
          </cell>
          <cell r="H2442">
            <v>34700</v>
          </cell>
          <cell r="J2442">
            <v>34700</v>
          </cell>
          <cell r="L2442">
            <v>34700</v>
          </cell>
          <cell r="N2442">
            <v>34700</v>
          </cell>
          <cell r="P2442">
            <v>34700</v>
          </cell>
          <cell r="R2442">
            <v>34700</v>
          </cell>
          <cell r="T2442">
            <v>34700</v>
          </cell>
          <cell r="V2442">
            <v>34700</v>
          </cell>
          <cell r="X2442">
            <v>34700</v>
          </cell>
          <cell r="Z2442">
            <v>34700</v>
          </cell>
          <cell r="AD2442">
            <v>0.25</v>
          </cell>
          <cell r="AH2442">
            <v>5.4</v>
          </cell>
          <cell r="AI2442">
            <v>0.54</v>
          </cell>
          <cell r="AJ2442">
            <v>1</v>
          </cell>
          <cell r="AK2442">
            <v>10</v>
          </cell>
        </row>
        <row r="2443">
          <cell r="E2443" t="str">
            <v>Xg2-BHe60</v>
          </cell>
          <cell r="F2443" t="str">
            <v>台</v>
          </cell>
          <cell r="H2443">
            <v>48900</v>
          </cell>
          <cell r="J2443">
            <v>48900</v>
          </cell>
          <cell r="L2443">
            <v>48900</v>
          </cell>
          <cell r="N2443">
            <v>48900</v>
          </cell>
          <cell r="P2443">
            <v>48900</v>
          </cell>
          <cell r="R2443">
            <v>48900</v>
          </cell>
          <cell r="T2443">
            <v>48900</v>
          </cell>
          <cell r="V2443">
            <v>48900</v>
          </cell>
          <cell r="X2443">
            <v>48900</v>
          </cell>
          <cell r="Z2443">
            <v>48900</v>
          </cell>
          <cell r="AD2443">
            <v>0.25</v>
          </cell>
          <cell r="AH2443">
            <v>5.5</v>
          </cell>
          <cell r="AI2443">
            <v>0.55000000000000004</v>
          </cell>
          <cell r="AJ2443">
            <v>1</v>
          </cell>
          <cell r="AK2443">
            <v>10</v>
          </cell>
        </row>
        <row r="2444">
          <cell r="E2444" t="str">
            <v>Xg2F-BLe</v>
          </cell>
          <cell r="F2444" t="str">
            <v>台</v>
          </cell>
          <cell r="H2444">
            <v>50200</v>
          </cell>
          <cell r="J2444">
            <v>50200</v>
          </cell>
          <cell r="L2444">
            <v>50200</v>
          </cell>
          <cell r="N2444">
            <v>50200</v>
          </cell>
          <cell r="P2444">
            <v>50200</v>
          </cell>
          <cell r="R2444">
            <v>50200</v>
          </cell>
          <cell r="T2444">
            <v>50200</v>
          </cell>
          <cell r="V2444">
            <v>50200</v>
          </cell>
          <cell r="X2444">
            <v>50200</v>
          </cell>
          <cell r="Z2444">
            <v>50200</v>
          </cell>
          <cell r="AD2444">
            <v>0.25</v>
          </cell>
          <cell r="AH2444">
            <v>3.6</v>
          </cell>
          <cell r="AI2444">
            <v>0.52200000000000002</v>
          </cell>
          <cell r="AJ2444">
            <v>1</v>
          </cell>
          <cell r="AK2444">
            <v>6.89</v>
          </cell>
        </row>
        <row r="2445">
          <cell r="E2445" t="str">
            <v>Xg2F-BHe</v>
          </cell>
          <cell r="F2445" t="str">
            <v>台</v>
          </cell>
          <cell r="H2445">
            <v>62100</v>
          </cell>
          <cell r="J2445">
            <v>62100</v>
          </cell>
          <cell r="L2445">
            <v>62100</v>
          </cell>
          <cell r="N2445">
            <v>62100</v>
          </cell>
          <cell r="P2445">
            <v>62100</v>
          </cell>
          <cell r="R2445">
            <v>62100</v>
          </cell>
          <cell r="T2445">
            <v>62100</v>
          </cell>
          <cell r="V2445">
            <v>62100</v>
          </cell>
          <cell r="X2445">
            <v>62100</v>
          </cell>
          <cell r="Z2445">
            <v>62100</v>
          </cell>
          <cell r="AD2445">
            <v>0.25</v>
          </cell>
          <cell r="AH2445">
            <v>5.4</v>
          </cell>
          <cell r="AI2445">
            <v>0.54</v>
          </cell>
          <cell r="AJ2445">
            <v>1</v>
          </cell>
          <cell r="AK2445">
            <v>10</v>
          </cell>
        </row>
        <row r="2446">
          <cell r="E2446" t="str">
            <v>■避難口(直付)</v>
          </cell>
        </row>
        <row r="2447">
          <cell r="E2447" t="str">
            <v>Xh1-Ce</v>
          </cell>
          <cell r="F2447" t="str">
            <v>台</v>
          </cell>
          <cell r="H2447">
            <v>10400</v>
          </cell>
          <cell r="J2447">
            <v>10400</v>
          </cell>
          <cell r="L2447">
            <v>10400</v>
          </cell>
          <cell r="N2447">
            <v>10400</v>
          </cell>
          <cell r="P2447">
            <v>10400</v>
          </cell>
          <cell r="R2447">
            <v>10400</v>
          </cell>
          <cell r="T2447">
            <v>10400</v>
          </cell>
          <cell r="V2447">
            <v>10400</v>
          </cell>
          <cell r="X2447">
            <v>10400</v>
          </cell>
          <cell r="Z2447">
            <v>10400</v>
          </cell>
          <cell r="AD2447">
            <v>0.14099999999999999</v>
          </cell>
          <cell r="AH2447">
            <v>2</v>
          </cell>
          <cell r="AI2447">
            <v>0.47599999999999998</v>
          </cell>
          <cell r="AJ2447">
            <v>1</v>
          </cell>
          <cell r="AK2447">
            <v>4.2</v>
          </cell>
        </row>
        <row r="2448">
          <cell r="E2448" t="str">
            <v>Xh1-Ce60</v>
          </cell>
          <cell r="F2448" t="str">
            <v>台</v>
          </cell>
          <cell r="H2448">
            <v>23800</v>
          </cell>
          <cell r="J2448">
            <v>23800</v>
          </cell>
          <cell r="L2448">
            <v>23800</v>
          </cell>
          <cell r="N2448">
            <v>23800</v>
          </cell>
          <cell r="P2448">
            <v>23800</v>
          </cell>
          <cell r="R2448">
            <v>23800</v>
          </cell>
          <cell r="T2448">
            <v>23800</v>
          </cell>
          <cell r="V2448">
            <v>23800</v>
          </cell>
          <cell r="X2448">
            <v>23800</v>
          </cell>
          <cell r="Z2448">
            <v>23800</v>
          </cell>
          <cell r="AD2448">
            <v>0.14099999999999999</v>
          </cell>
          <cell r="AH2448">
            <v>2.1</v>
          </cell>
          <cell r="AI2448">
            <v>0.47699999999999998</v>
          </cell>
          <cell r="AJ2448">
            <v>1</v>
          </cell>
          <cell r="AK2448">
            <v>4.4000000000000004</v>
          </cell>
        </row>
        <row r="2449">
          <cell r="E2449" t="str">
            <v>Xh1-BLe</v>
          </cell>
          <cell r="F2449" t="str">
            <v>台</v>
          </cell>
          <cell r="H2449">
            <v>15500</v>
          </cell>
          <cell r="J2449">
            <v>15500</v>
          </cell>
          <cell r="L2449">
            <v>15500</v>
          </cell>
          <cell r="N2449">
            <v>15500</v>
          </cell>
          <cell r="P2449">
            <v>15500</v>
          </cell>
          <cell r="R2449">
            <v>15500</v>
          </cell>
          <cell r="T2449">
            <v>15500</v>
          </cell>
          <cell r="V2449">
            <v>15500</v>
          </cell>
          <cell r="X2449">
            <v>15500</v>
          </cell>
          <cell r="Z2449">
            <v>15500</v>
          </cell>
          <cell r="AD2449">
            <v>0.16200000000000001</v>
          </cell>
          <cell r="AH2449">
            <v>2.7</v>
          </cell>
          <cell r="AI2449">
            <v>0.5</v>
          </cell>
          <cell r="AJ2449">
            <v>1</v>
          </cell>
          <cell r="AK2449">
            <v>5.4</v>
          </cell>
        </row>
        <row r="2450">
          <cell r="E2450" t="str">
            <v>Xh1-BLe60</v>
          </cell>
          <cell r="F2450" t="str">
            <v>台</v>
          </cell>
          <cell r="H2450">
            <v>28200</v>
          </cell>
          <cell r="J2450">
            <v>28200</v>
          </cell>
          <cell r="L2450">
            <v>28200</v>
          </cell>
          <cell r="N2450">
            <v>28200</v>
          </cell>
          <cell r="P2450">
            <v>28200</v>
          </cell>
          <cell r="R2450">
            <v>28200</v>
          </cell>
          <cell r="T2450">
            <v>28200</v>
          </cell>
          <cell r="V2450">
            <v>28200</v>
          </cell>
          <cell r="X2450">
            <v>28200</v>
          </cell>
          <cell r="Z2450">
            <v>28200</v>
          </cell>
          <cell r="AD2450">
            <v>0.16200000000000001</v>
          </cell>
          <cell r="AH2450">
            <v>2.7</v>
          </cell>
          <cell r="AI2450">
            <v>0.5</v>
          </cell>
          <cell r="AJ2450">
            <v>1</v>
          </cell>
          <cell r="AK2450">
            <v>5.4</v>
          </cell>
        </row>
        <row r="2451">
          <cell r="E2451" t="str">
            <v>Xh1-BHe</v>
          </cell>
          <cell r="F2451" t="str">
            <v>台</v>
          </cell>
          <cell r="H2451">
            <v>22900</v>
          </cell>
          <cell r="J2451">
            <v>22900</v>
          </cell>
          <cell r="L2451">
            <v>22900</v>
          </cell>
          <cell r="N2451">
            <v>22900</v>
          </cell>
          <cell r="P2451">
            <v>22900</v>
          </cell>
          <cell r="R2451">
            <v>22900</v>
          </cell>
          <cell r="T2451">
            <v>22900</v>
          </cell>
          <cell r="V2451">
            <v>22900</v>
          </cell>
          <cell r="X2451">
            <v>22900</v>
          </cell>
          <cell r="Z2451">
            <v>22900</v>
          </cell>
          <cell r="AD2451">
            <v>0.16200000000000001</v>
          </cell>
          <cell r="AH2451">
            <v>3.6</v>
          </cell>
          <cell r="AI2451">
            <v>0.51400000000000001</v>
          </cell>
          <cell r="AJ2451">
            <v>1</v>
          </cell>
          <cell r="AK2451">
            <v>7</v>
          </cell>
        </row>
        <row r="2452">
          <cell r="E2452" t="str">
            <v>Xh1-BHe60</v>
          </cell>
          <cell r="F2452" t="str">
            <v>台</v>
          </cell>
          <cell r="H2452">
            <v>35900</v>
          </cell>
          <cell r="J2452">
            <v>35900</v>
          </cell>
          <cell r="L2452">
            <v>35900</v>
          </cell>
          <cell r="N2452">
            <v>35900</v>
          </cell>
          <cell r="P2452">
            <v>35900</v>
          </cell>
          <cell r="R2452">
            <v>35900</v>
          </cell>
          <cell r="T2452">
            <v>35900</v>
          </cell>
          <cell r="V2452">
            <v>35900</v>
          </cell>
          <cell r="X2452">
            <v>35900</v>
          </cell>
          <cell r="Z2452">
            <v>35900</v>
          </cell>
          <cell r="AD2452">
            <v>0.16200000000000001</v>
          </cell>
          <cell r="AH2452">
            <v>3.7</v>
          </cell>
          <cell r="AI2452">
            <v>0.52900000000000003</v>
          </cell>
          <cell r="AJ2452">
            <v>1</v>
          </cell>
          <cell r="AK2452">
            <v>6.99</v>
          </cell>
        </row>
        <row r="2453">
          <cell r="E2453" t="str">
            <v>Xh1-Ae</v>
          </cell>
          <cell r="F2453" t="str">
            <v>台</v>
          </cell>
          <cell r="H2453">
            <v>45600</v>
          </cell>
          <cell r="J2453">
            <v>45600</v>
          </cell>
          <cell r="L2453">
            <v>45600</v>
          </cell>
          <cell r="N2453">
            <v>45600</v>
          </cell>
          <cell r="P2453">
            <v>45600</v>
          </cell>
          <cell r="R2453">
            <v>45600</v>
          </cell>
          <cell r="T2453">
            <v>45600</v>
          </cell>
          <cell r="V2453">
            <v>45600</v>
          </cell>
          <cell r="X2453">
            <v>45600</v>
          </cell>
          <cell r="Z2453">
            <v>45600</v>
          </cell>
          <cell r="AD2453">
            <v>0.26100000000000001</v>
          </cell>
          <cell r="AH2453">
            <v>10.5</v>
          </cell>
          <cell r="AI2453">
            <v>0.55300000000000005</v>
          </cell>
          <cell r="AJ2453">
            <v>1</v>
          </cell>
          <cell r="AK2453">
            <v>18.98</v>
          </cell>
        </row>
        <row r="2454">
          <cell r="E2454" t="str">
            <v>Xh1AF-BLe</v>
          </cell>
          <cell r="F2454" t="str">
            <v>台</v>
          </cell>
          <cell r="H2454">
            <v>47700</v>
          </cell>
          <cell r="J2454">
            <v>47700</v>
          </cell>
          <cell r="L2454">
            <v>47700</v>
          </cell>
          <cell r="N2454">
            <v>47700</v>
          </cell>
          <cell r="P2454">
            <v>47700</v>
          </cell>
          <cell r="R2454">
            <v>47700</v>
          </cell>
          <cell r="T2454">
            <v>47700</v>
          </cell>
          <cell r="V2454">
            <v>47700</v>
          </cell>
          <cell r="X2454">
            <v>47700</v>
          </cell>
          <cell r="Z2454">
            <v>47700</v>
          </cell>
          <cell r="AD2454">
            <v>0.16200000000000001</v>
          </cell>
          <cell r="AH2454">
            <v>4.5999999999999996</v>
          </cell>
          <cell r="AI2454">
            <v>0.63900000000000001</v>
          </cell>
          <cell r="AJ2454">
            <v>1</v>
          </cell>
          <cell r="AK2454">
            <v>7.19</v>
          </cell>
        </row>
        <row r="2455">
          <cell r="E2455" t="str">
            <v>Xh1AF-BLe60</v>
          </cell>
          <cell r="F2455" t="str">
            <v>台</v>
          </cell>
          <cell r="H2455">
            <v>82800</v>
          </cell>
          <cell r="J2455">
            <v>82800</v>
          </cell>
          <cell r="L2455">
            <v>82800</v>
          </cell>
          <cell r="N2455">
            <v>82800</v>
          </cell>
          <cell r="P2455">
            <v>82800</v>
          </cell>
          <cell r="R2455">
            <v>82800</v>
          </cell>
          <cell r="T2455">
            <v>82800</v>
          </cell>
          <cell r="V2455">
            <v>82800</v>
          </cell>
          <cell r="X2455">
            <v>82800</v>
          </cell>
          <cell r="Z2455">
            <v>82800</v>
          </cell>
          <cell r="AD2455">
            <v>0.16200000000000001</v>
          </cell>
          <cell r="AH2455">
            <v>5.8</v>
          </cell>
          <cell r="AI2455">
            <v>0.71599999999999997</v>
          </cell>
          <cell r="AJ2455">
            <v>1</v>
          </cell>
          <cell r="AK2455">
            <v>8.1</v>
          </cell>
        </row>
        <row r="2456">
          <cell r="E2456" t="str">
            <v>Xh1AF-BHe</v>
          </cell>
          <cell r="F2456" t="str">
            <v>台</v>
          </cell>
          <cell r="H2456">
            <v>55800</v>
          </cell>
          <cell r="J2456">
            <v>55800</v>
          </cell>
          <cell r="L2456">
            <v>55800</v>
          </cell>
          <cell r="N2456">
            <v>55800</v>
          </cell>
          <cell r="P2456">
            <v>55800</v>
          </cell>
          <cell r="R2456">
            <v>55800</v>
          </cell>
          <cell r="T2456">
            <v>55800</v>
          </cell>
          <cell r="V2456">
            <v>55800</v>
          </cell>
          <cell r="X2456">
            <v>55800</v>
          </cell>
          <cell r="Z2456">
            <v>55800</v>
          </cell>
          <cell r="AD2456">
            <v>0.16200000000000001</v>
          </cell>
          <cell r="AH2456">
            <v>5.6</v>
          </cell>
          <cell r="AI2456">
            <v>0.63600000000000001</v>
          </cell>
          <cell r="AJ2456">
            <v>1</v>
          </cell>
          <cell r="AK2456">
            <v>8.8000000000000007</v>
          </cell>
        </row>
        <row r="2457">
          <cell r="E2457" t="str">
            <v>Xh1AF-BHe60</v>
          </cell>
          <cell r="F2457" t="str">
            <v>台</v>
          </cell>
          <cell r="H2457">
            <v>92200</v>
          </cell>
          <cell r="J2457">
            <v>92200</v>
          </cell>
          <cell r="L2457">
            <v>92200</v>
          </cell>
          <cell r="N2457">
            <v>92200</v>
          </cell>
          <cell r="P2457">
            <v>92200</v>
          </cell>
          <cell r="R2457">
            <v>92200</v>
          </cell>
          <cell r="T2457">
            <v>92200</v>
          </cell>
          <cell r="V2457">
            <v>92200</v>
          </cell>
          <cell r="X2457">
            <v>92200</v>
          </cell>
          <cell r="Z2457">
            <v>92200</v>
          </cell>
          <cell r="AD2457">
            <v>0.16200000000000001</v>
          </cell>
          <cell r="AH2457">
            <v>6.7</v>
          </cell>
          <cell r="AI2457">
            <v>0.69099999999999995</v>
          </cell>
          <cell r="AJ2457">
            <v>1</v>
          </cell>
          <cell r="AK2457">
            <v>9.69</v>
          </cell>
        </row>
        <row r="2458">
          <cell r="E2458" t="str">
            <v>Xh1F-BLe</v>
          </cell>
          <cell r="F2458" t="str">
            <v>台</v>
          </cell>
          <cell r="H2458">
            <v>39000</v>
          </cell>
          <cell r="J2458">
            <v>39000</v>
          </cell>
          <cell r="L2458">
            <v>39000</v>
          </cell>
          <cell r="N2458">
            <v>39000</v>
          </cell>
          <cell r="P2458">
            <v>39000</v>
          </cell>
          <cell r="R2458">
            <v>39000</v>
          </cell>
          <cell r="T2458">
            <v>39000</v>
          </cell>
          <cell r="V2458">
            <v>39000</v>
          </cell>
          <cell r="X2458">
            <v>39000</v>
          </cell>
          <cell r="Z2458">
            <v>39000</v>
          </cell>
          <cell r="AD2458">
            <v>0.16200000000000001</v>
          </cell>
          <cell r="AH2458">
            <v>4.4000000000000004</v>
          </cell>
          <cell r="AI2458">
            <v>0.64700000000000002</v>
          </cell>
          <cell r="AJ2458">
            <v>1</v>
          </cell>
          <cell r="AK2458">
            <v>6.8</v>
          </cell>
        </row>
        <row r="2459">
          <cell r="E2459" t="str">
            <v>Xh1F-BLe60</v>
          </cell>
          <cell r="F2459" t="str">
            <v>台</v>
          </cell>
          <cell r="H2459">
            <v>71900</v>
          </cell>
          <cell r="J2459">
            <v>71900</v>
          </cell>
          <cell r="L2459">
            <v>71900</v>
          </cell>
          <cell r="N2459">
            <v>71900</v>
          </cell>
          <cell r="P2459">
            <v>71900</v>
          </cell>
          <cell r="R2459">
            <v>71900</v>
          </cell>
          <cell r="T2459">
            <v>71900</v>
          </cell>
          <cell r="V2459">
            <v>71900</v>
          </cell>
          <cell r="X2459">
            <v>71900</v>
          </cell>
          <cell r="Z2459">
            <v>71900</v>
          </cell>
          <cell r="AD2459">
            <v>0.16200000000000001</v>
          </cell>
          <cell r="AH2459">
            <v>5.4</v>
          </cell>
          <cell r="AI2459">
            <v>0.73</v>
          </cell>
          <cell r="AJ2459">
            <v>1</v>
          </cell>
          <cell r="AK2459">
            <v>7.39</v>
          </cell>
        </row>
        <row r="2460">
          <cell r="E2460" t="str">
            <v>Xh1F-BHe</v>
          </cell>
          <cell r="F2460" t="str">
            <v>台</v>
          </cell>
          <cell r="H2460">
            <v>47400</v>
          </cell>
          <cell r="J2460">
            <v>47400</v>
          </cell>
          <cell r="L2460">
            <v>47400</v>
          </cell>
          <cell r="N2460">
            <v>47400</v>
          </cell>
          <cell r="P2460">
            <v>47400</v>
          </cell>
          <cell r="R2460">
            <v>47400</v>
          </cell>
          <cell r="T2460">
            <v>47400</v>
          </cell>
          <cell r="V2460">
            <v>47400</v>
          </cell>
          <cell r="X2460">
            <v>47400</v>
          </cell>
          <cell r="Z2460">
            <v>47400</v>
          </cell>
          <cell r="AD2460">
            <v>0.16200000000000001</v>
          </cell>
          <cell r="AH2460">
            <v>5.4</v>
          </cell>
          <cell r="AI2460">
            <v>0.64300000000000002</v>
          </cell>
          <cell r="AJ2460">
            <v>1</v>
          </cell>
          <cell r="AK2460">
            <v>8.39</v>
          </cell>
        </row>
        <row r="2461">
          <cell r="E2461" t="str">
            <v>Xh1F-BHe60</v>
          </cell>
          <cell r="F2461" t="str">
            <v>台</v>
          </cell>
          <cell r="H2461">
            <v>80300</v>
          </cell>
          <cell r="J2461">
            <v>80300</v>
          </cell>
          <cell r="L2461">
            <v>80300</v>
          </cell>
          <cell r="N2461">
            <v>80300</v>
          </cell>
          <cell r="P2461">
            <v>80300</v>
          </cell>
          <cell r="R2461">
            <v>80300</v>
          </cell>
          <cell r="T2461">
            <v>80300</v>
          </cell>
          <cell r="V2461">
            <v>80300</v>
          </cell>
          <cell r="X2461">
            <v>80300</v>
          </cell>
          <cell r="Z2461">
            <v>80300</v>
          </cell>
          <cell r="AD2461">
            <v>0.16200000000000001</v>
          </cell>
          <cell r="AH2461">
            <v>6.3</v>
          </cell>
          <cell r="AI2461">
            <v>0.7</v>
          </cell>
          <cell r="AJ2461">
            <v>1</v>
          </cell>
          <cell r="AK2461">
            <v>9</v>
          </cell>
        </row>
        <row r="2462">
          <cell r="E2462" t="str">
            <v>■避難口(両面直付)</v>
          </cell>
        </row>
        <row r="2463">
          <cell r="E2463" t="str">
            <v>Xh2-Ce</v>
          </cell>
          <cell r="F2463" t="str">
            <v>台</v>
          </cell>
          <cell r="H2463">
            <v>11600</v>
          </cell>
          <cell r="J2463">
            <v>11600</v>
          </cell>
          <cell r="L2463">
            <v>11600</v>
          </cell>
          <cell r="N2463">
            <v>11600</v>
          </cell>
          <cell r="P2463">
            <v>11600</v>
          </cell>
          <cell r="R2463">
            <v>11600</v>
          </cell>
          <cell r="T2463">
            <v>11600</v>
          </cell>
          <cell r="V2463">
            <v>11600</v>
          </cell>
          <cell r="X2463">
            <v>11600</v>
          </cell>
          <cell r="Z2463">
            <v>11600</v>
          </cell>
          <cell r="AD2463">
            <v>0.14099999999999999</v>
          </cell>
          <cell r="AH2463">
            <v>2.6</v>
          </cell>
          <cell r="AI2463">
            <v>0.49099999999999999</v>
          </cell>
          <cell r="AJ2463">
            <v>1</v>
          </cell>
          <cell r="AK2463">
            <v>5.29</v>
          </cell>
        </row>
        <row r="2464">
          <cell r="E2464" t="str">
            <v>Xh2-Ce60</v>
          </cell>
          <cell r="F2464" t="str">
            <v>台</v>
          </cell>
          <cell r="H2464">
            <v>26700</v>
          </cell>
          <cell r="J2464">
            <v>26700</v>
          </cell>
          <cell r="L2464">
            <v>26700</v>
          </cell>
          <cell r="N2464">
            <v>26700</v>
          </cell>
          <cell r="P2464">
            <v>26700</v>
          </cell>
          <cell r="R2464">
            <v>26700</v>
          </cell>
          <cell r="T2464">
            <v>26700</v>
          </cell>
          <cell r="V2464">
            <v>26700</v>
          </cell>
          <cell r="X2464">
            <v>26700</v>
          </cell>
          <cell r="Z2464">
            <v>26700</v>
          </cell>
          <cell r="AD2464">
            <v>0.14099999999999999</v>
          </cell>
          <cell r="AH2464">
            <v>2.6</v>
          </cell>
          <cell r="AI2464">
            <v>0.49099999999999999</v>
          </cell>
          <cell r="AJ2464">
            <v>1</v>
          </cell>
          <cell r="AK2464">
            <v>5.29</v>
          </cell>
        </row>
        <row r="2465">
          <cell r="E2465" t="str">
            <v>Xh2-BLe</v>
          </cell>
          <cell r="F2465" t="str">
            <v>台</v>
          </cell>
          <cell r="H2465">
            <v>17200</v>
          </cell>
          <cell r="J2465">
            <v>17200</v>
          </cell>
          <cell r="L2465">
            <v>17200</v>
          </cell>
          <cell r="N2465">
            <v>17200</v>
          </cell>
          <cell r="P2465">
            <v>17200</v>
          </cell>
          <cell r="R2465">
            <v>17200</v>
          </cell>
          <cell r="T2465">
            <v>17200</v>
          </cell>
          <cell r="V2465">
            <v>17200</v>
          </cell>
          <cell r="X2465">
            <v>17200</v>
          </cell>
          <cell r="Z2465">
            <v>17200</v>
          </cell>
          <cell r="AD2465">
            <v>0.16200000000000001</v>
          </cell>
          <cell r="AH2465">
            <v>3.6</v>
          </cell>
          <cell r="AI2465">
            <v>0.52900000000000003</v>
          </cell>
          <cell r="AJ2465">
            <v>1</v>
          </cell>
          <cell r="AK2465">
            <v>6.8</v>
          </cell>
        </row>
        <row r="2466">
          <cell r="E2466" t="str">
            <v>Xh2-BLe60</v>
          </cell>
          <cell r="F2466" t="str">
            <v>台</v>
          </cell>
          <cell r="H2466">
            <v>31200</v>
          </cell>
          <cell r="J2466">
            <v>31200</v>
          </cell>
          <cell r="L2466">
            <v>31200</v>
          </cell>
          <cell r="N2466">
            <v>31200</v>
          </cell>
          <cell r="P2466">
            <v>31200</v>
          </cell>
          <cell r="R2466">
            <v>31200</v>
          </cell>
          <cell r="T2466">
            <v>31200</v>
          </cell>
          <cell r="V2466">
            <v>31200</v>
          </cell>
          <cell r="X2466">
            <v>31200</v>
          </cell>
          <cell r="Z2466">
            <v>31200</v>
          </cell>
          <cell r="AD2466">
            <v>0.16200000000000001</v>
          </cell>
          <cell r="AH2466">
            <v>3.7</v>
          </cell>
          <cell r="AI2466">
            <v>0.52100000000000002</v>
          </cell>
          <cell r="AJ2466">
            <v>1</v>
          </cell>
          <cell r="AK2466">
            <v>7.1</v>
          </cell>
        </row>
        <row r="2467">
          <cell r="E2467" t="str">
            <v>Xh2-BHe</v>
          </cell>
          <cell r="F2467" t="str">
            <v>台</v>
          </cell>
          <cell r="H2467">
            <v>27300</v>
          </cell>
          <cell r="J2467">
            <v>27300</v>
          </cell>
          <cell r="L2467">
            <v>27300</v>
          </cell>
          <cell r="N2467">
            <v>27300</v>
          </cell>
          <cell r="P2467">
            <v>27300</v>
          </cell>
          <cell r="R2467">
            <v>27300</v>
          </cell>
          <cell r="T2467">
            <v>27300</v>
          </cell>
          <cell r="V2467">
            <v>27300</v>
          </cell>
          <cell r="X2467">
            <v>27300</v>
          </cell>
          <cell r="Z2467">
            <v>27300</v>
          </cell>
          <cell r="AD2467">
            <v>0.16200000000000001</v>
          </cell>
          <cell r="AH2467">
            <v>5.4</v>
          </cell>
          <cell r="AI2467">
            <v>0.54</v>
          </cell>
          <cell r="AJ2467">
            <v>1</v>
          </cell>
          <cell r="AK2467">
            <v>10</v>
          </cell>
        </row>
        <row r="2468">
          <cell r="E2468" t="str">
            <v>Xh2-BHe60</v>
          </cell>
          <cell r="F2468" t="str">
            <v>台</v>
          </cell>
          <cell r="H2468">
            <v>41200</v>
          </cell>
          <cell r="J2468">
            <v>41200</v>
          </cell>
          <cell r="L2468">
            <v>41200</v>
          </cell>
          <cell r="N2468">
            <v>41200</v>
          </cell>
          <cell r="P2468">
            <v>41200</v>
          </cell>
          <cell r="R2468">
            <v>41200</v>
          </cell>
          <cell r="T2468">
            <v>41200</v>
          </cell>
          <cell r="V2468">
            <v>41200</v>
          </cell>
          <cell r="X2468">
            <v>41200</v>
          </cell>
          <cell r="Z2468">
            <v>41200</v>
          </cell>
          <cell r="AD2468">
            <v>0.16200000000000001</v>
          </cell>
          <cell r="AH2468">
            <v>5.5</v>
          </cell>
          <cell r="AI2468">
            <v>0.55000000000000004</v>
          </cell>
          <cell r="AJ2468">
            <v>1</v>
          </cell>
          <cell r="AK2468">
            <v>10</v>
          </cell>
        </row>
        <row r="2469">
          <cell r="E2469" t="str">
            <v>Xh2-Ae</v>
          </cell>
          <cell r="F2469" t="str">
            <v>台</v>
          </cell>
          <cell r="H2469">
            <v>75200</v>
          </cell>
          <cell r="J2469">
            <v>75200</v>
          </cell>
          <cell r="L2469">
            <v>75200</v>
          </cell>
          <cell r="N2469">
            <v>75200</v>
          </cell>
          <cell r="P2469">
            <v>75200</v>
          </cell>
          <cell r="R2469">
            <v>75200</v>
          </cell>
          <cell r="T2469">
            <v>75200</v>
          </cell>
          <cell r="V2469">
            <v>75200</v>
          </cell>
          <cell r="X2469">
            <v>75200</v>
          </cell>
          <cell r="Z2469">
            <v>75200</v>
          </cell>
          <cell r="AD2469">
            <v>0.26100000000000001</v>
          </cell>
          <cell r="AH2469">
            <v>10.7</v>
          </cell>
          <cell r="AI2469">
            <v>0.53500000000000003</v>
          </cell>
          <cell r="AJ2469">
            <v>1</v>
          </cell>
          <cell r="AK2469">
            <v>20</v>
          </cell>
        </row>
        <row r="2470">
          <cell r="E2470" t="str">
            <v>Xh2AF-BLe</v>
          </cell>
          <cell r="F2470" t="str">
            <v>台</v>
          </cell>
          <cell r="H2470">
            <v>64300</v>
          </cell>
          <cell r="J2470">
            <v>64300</v>
          </cell>
          <cell r="L2470">
            <v>64300</v>
          </cell>
          <cell r="N2470">
            <v>64300</v>
          </cell>
          <cell r="P2470">
            <v>64300</v>
          </cell>
          <cell r="R2470">
            <v>64300</v>
          </cell>
          <cell r="T2470">
            <v>64300</v>
          </cell>
          <cell r="V2470">
            <v>64300</v>
          </cell>
          <cell r="X2470">
            <v>64300</v>
          </cell>
          <cell r="Z2470">
            <v>64300</v>
          </cell>
          <cell r="AD2470">
            <v>0.16200000000000001</v>
          </cell>
          <cell r="AH2470">
            <v>4.5999999999999996</v>
          </cell>
          <cell r="AI2470">
            <v>0.63900000000000001</v>
          </cell>
          <cell r="AJ2470">
            <v>1</v>
          </cell>
          <cell r="AK2470">
            <v>7.19</v>
          </cell>
        </row>
        <row r="2471">
          <cell r="E2471" t="str">
            <v>Xh2AF-BHe</v>
          </cell>
          <cell r="F2471" t="str">
            <v>台</v>
          </cell>
          <cell r="H2471">
            <v>79700</v>
          </cell>
          <cell r="J2471">
            <v>79700</v>
          </cell>
          <cell r="L2471">
            <v>79700</v>
          </cell>
          <cell r="N2471">
            <v>79700</v>
          </cell>
          <cell r="P2471">
            <v>79700</v>
          </cell>
          <cell r="R2471">
            <v>79700</v>
          </cell>
          <cell r="T2471">
            <v>79700</v>
          </cell>
          <cell r="V2471">
            <v>79700</v>
          </cell>
          <cell r="X2471">
            <v>79700</v>
          </cell>
          <cell r="Z2471">
            <v>79700</v>
          </cell>
          <cell r="AD2471">
            <v>0.16200000000000001</v>
          </cell>
          <cell r="AH2471">
            <v>5.6</v>
          </cell>
          <cell r="AI2471">
            <v>0.63600000000000001</v>
          </cell>
          <cell r="AJ2471">
            <v>1</v>
          </cell>
          <cell r="AK2471">
            <v>8.8000000000000007</v>
          </cell>
        </row>
        <row r="2472">
          <cell r="E2472" t="str">
            <v>Xh2F-BLe</v>
          </cell>
          <cell r="F2472" t="str">
            <v>台</v>
          </cell>
          <cell r="H2472">
            <v>49700</v>
          </cell>
          <cell r="J2472">
            <v>49700</v>
          </cell>
          <cell r="L2472">
            <v>49700</v>
          </cell>
          <cell r="N2472">
            <v>49700</v>
          </cell>
          <cell r="P2472">
            <v>49700</v>
          </cell>
          <cell r="R2472">
            <v>49700</v>
          </cell>
          <cell r="T2472">
            <v>49700</v>
          </cell>
          <cell r="V2472">
            <v>49700</v>
          </cell>
          <cell r="X2472">
            <v>49700</v>
          </cell>
          <cell r="Z2472">
            <v>49700</v>
          </cell>
          <cell r="AD2472">
            <v>0.16200000000000001</v>
          </cell>
          <cell r="AH2472">
            <v>5.4</v>
          </cell>
          <cell r="AI2472">
            <v>0.623</v>
          </cell>
          <cell r="AJ2472">
            <v>1</v>
          </cell>
          <cell r="AK2472">
            <v>8.66</v>
          </cell>
        </row>
        <row r="2473">
          <cell r="E2473" t="str">
            <v>Xh2F-BHe</v>
          </cell>
          <cell r="F2473" t="str">
            <v>台</v>
          </cell>
          <cell r="H2473">
            <v>59000</v>
          </cell>
          <cell r="J2473">
            <v>59000</v>
          </cell>
          <cell r="L2473">
            <v>59000</v>
          </cell>
          <cell r="N2473">
            <v>59000</v>
          </cell>
          <cell r="P2473">
            <v>59000</v>
          </cell>
          <cell r="R2473">
            <v>59000</v>
          </cell>
          <cell r="T2473">
            <v>59000</v>
          </cell>
          <cell r="V2473">
            <v>59000</v>
          </cell>
          <cell r="X2473">
            <v>59000</v>
          </cell>
          <cell r="Z2473">
            <v>59000</v>
          </cell>
          <cell r="AD2473">
            <v>0.16200000000000001</v>
          </cell>
          <cell r="AH2473">
            <v>7.2</v>
          </cell>
          <cell r="AI2473">
            <v>0.63200000000000001</v>
          </cell>
          <cell r="AJ2473">
            <v>1</v>
          </cell>
          <cell r="AK2473">
            <v>11.39</v>
          </cell>
        </row>
        <row r="2474">
          <cell r="E2474" t="str">
            <v>■通路(壁埋込)</v>
          </cell>
        </row>
        <row r="2475">
          <cell r="E2475" t="str">
            <v>Ya1-Ce</v>
          </cell>
          <cell r="F2475" t="str">
            <v>台</v>
          </cell>
          <cell r="H2475">
            <v>13600</v>
          </cell>
          <cell r="J2475">
            <v>13600</v>
          </cell>
          <cell r="L2475">
            <v>13600</v>
          </cell>
          <cell r="N2475">
            <v>13600</v>
          </cell>
          <cell r="P2475">
            <v>13600</v>
          </cell>
          <cell r="R2475">
            <v>13600</v>
          </cell>
          <cell r="T2475">
            <v>13600</v>
          </cell>
          <cell r="V2475">
            <v>13600</v>
          </cell>
          <cell r="X2475">
            <v>13600</v>
          </cell>
          <cell r="Z2475">
            <v>13600</v>
          </cell>
          <cell r="AD2475">
            <v>0.217</v>
          </cell>
          <cell r="AH2475">
            <v>1.9</v>
          </cell>
          <cell r="AI2475">
            <v>0.47499999999999998</v>
          </cell>
          <cell r="AJ2475">
            <v>1</v>
          </cell>
          <cell r="AK2475">
            <v>4</v>
          </cell>
        </row>
        <row r="2476">
          <cell r="E2476" t="str">
            <v>Ya1-Ce60</v>
          </cell>
          <cell r="F2476" t="str">
            <v>台</v>
          </cell>
          <cell r="H2476">
            <v>29100</v>
          </cell>
          <cell r="J2476">
            <v>29100</v>
          </cell>
          <cell r="L2476">
            <v>29100</v>
          </cell>
          <cell r="N2476">
            <v>29100</v>
          </cell>
          <cell r="P2476">
            <v>29100</v>
          </cell>
          <cell r="R2476">
            <v>29100</v>
          </cell>
          <cell r="T2476">
            <v>29100</v>
          </cell>
          <cell r="V2476">
            <v>29100</v>
          </cell>
          <cell r="X2476">
            <v>29100</v>
          </cell>
          <cell r="Z2476">
            <v>29100</v>
          </cell>
          <cell r="AD2476">
            <v>0.217</v>
          </cell>
          <cell r="AH2476">
            <v>1.9</v>
          </cell>
          <cell r="AI2476">
            <v>0.46300000000000002</v>
          </cell>
          <cell r="AJ2476">
            <v>1</v>
          </cell>
          <cell r="AK2476">
            <v>4.0999999999999996</v>
          </cell>
        </row>
        <row r="2477">
          <cell r="E2477" t="str">
            <v>Ya1-BLe</v>
          </cell>
          <cell r="F2477" t="str">
            <v>台</v>
          </cell>
          <cell r="H2477">
            <v>20000</v>
          </cell>
          <cell r="J2477">
            <v>20000</v>
          </cell>
          <cell r="L2477">
            <v>20000</v>
          </cell>
          <cell r="N2477">
            <v>20000</v>
          </cell>
          <cell r="P2477">
            <v>20000</v>
          </cell>
          <cell r="R2477">
            <v>20000</v>
          </cell>
          <cell r="T2477">
            <v>20000</v>
          </cell>
          <cell r="V2477">
            <v>20000</v>
          </cell>
          <cell r="X2477">
            <v>20000</v>
          </cell>
          <cell r="Z2477">
            <v>20000</v>
          </cell>
          <cell r="AD2477">
            <v>0.25</v>
          </cell>
          <cell r="AH2477">
            <v>2.5</v>
          </cell>
          <cell r="AI2477">
            <v>0.49</v>
          </cell>
          <cell r="AJ2477">
            <v>1</v>
          </cell>
          <cell r="AK2477">
            <v>5.0999999999999996</v>
          </cell>
        </row>
        <row r="2478">
          <cell r="E2478" t="str">
            <v>Ya1-BLe60</v>
          </cell>
          <cell r="F2478" t="str">
            <v>台</v>
          </cell>
          <cell r="H2478">
            <v>34900</v>
          </cell>
          <cell r="J2478">
            <v>34900</v>
          </cell>
          <cell r="L2478">
            <v>34900</v>
          </cell>
          <cell r="N2478">
            <v>34900</v>
          </cell>
          <cell r="P2478">
            <v>34900</v>
          </cell>
          <cell r="R2478">
            <v>34900</v>
          </cell>
          <cell r="T2478">
            <v>34900</v>
          </cell>
          <cell r="V2478">
            <v>34900</v>
          </cell>
          <cell r="X2478">
            <v>34900</v>
          </cell>
          <cell r="Z2478">
            <v>34900</v>
          </cell>
          <cell r="AD2478">
            <v>0.25</v>
          </cell>
          <cell r="AH2478">
            <v>2.6</v>
          </cell>
          <cell r="AI2478">
            <v>0.49099999999999999</v>
          </cell>
          <cell r="AJ2478">
            <v>1</v>
          </cell>
          <cell r="AK2478">
            <v>5.29</v>
          </cell>
        </row>
        <row r="2479">
          <cell r="E2479" t="str">
            <v>Ya1-BHe</v>
          </cell>
          <cell r="F2479" t="str">
            <v>台</v>
          </cell>
          <cell r="H2479">
            <v>28800</v>
          </cell>
          <cell r="J2479">
            <v>28800</v>
          </cell>
          <cell r="L2479">
            <v>28800</v>
          </cell>
          <cell r="N2479">
            <v>28800</v>
          </cell>
          <cell r="P2479">
            <v>28800</v>
          </cell>
          <cell r="R2479">
            <v>28800</v>
          </cell>
          <cell r="T2479">
            <v>28800</v>
          </cell>
          <cell r="V2479">
            <v>28800</v>
          </cell>
          <cell r="X2479">
            <v>28800</v>
          </cell>
          <cell r="Z2479">
            <v>28800</v>
          </cell>
          <cell r="AD2479">
            <v>0.25</v>
          </cell>
          <cell r="AH2479">
            <v>3.4</v>
          </cell>
          <cell r="AI2479">
            <v>0.50700000000000001</v>
          </cell>
          <cell r="AJ2479">
            <v>1</v>
          </cell>
          <cell r="AK2479">
            <v>6.7</v>
          </cell>
        </row>
        <row r="2480">
          <cell r="E2480" t="str">
            <v>Ya1-BHe60</v>
          </cell>
          <cell r="F2480" t="str">
            <v>台</v>
          </cell>
          <cell r="H2480">
            <v>44000</v>
          </cell>
          <cell r="J2480">
            <v>44000</v>
          </cell>
          <cell r="L2480">
            <v>44000</v>
          </cell>
          <cell r="N2480">
            <v>44000</v>
          </cell>
          <cell r="P2480">
            <v>44000</v>
          </cell>
          <cell r="R2480">
            <v>44000</v>
          </cell>
          <cell r="T2480">
            <v>44000</v>
          </cell>
          <cell r="V2480">
            <v>44000</v>
          </cell>
          <cell r="X2480">
            <v>44000</v>
          </cell>
          <cell r="Z2480">
            <v>44000</v>
          </cell>
          <cell r="AD2480">
            <v>0.25</v>
          </cell>
          <cell r="AH2480">
            <v>3.5</v>
          </cell>
          <cell r="AI2480">
            <v>0.51500000000000001</v>
          </cell>
          <cell r="AJ2480">
            <v>1</v>
          </cell>
          <cell r="AK2480">
            <v>6.79</v>
          </cell>
        </row>
        <row r="2481">
          <cell r="E2481" t="str">
            <v>■通路(壁直付)</v>
          </cell>
        </row>
        <row r="2482">
          <cell r="E2482" t="str">
            <v>Yb1-Ce</v>
          </cell>
          <cell r="F2482" t="str">
            <v>台</v>
          </cell>
          <cell r="H2482">
            <v>10400</v>
          </cell>
          <cell r="J2482">
            <v>10400</v>
          </cell>
          <cell r="L2482">
            <v>10400</v>
          </cell>
          <cell r="N2482">
            <v>10400</v>
          </cell>
          <cell r="P2482">
            <v>10400</v>
          </cell>
          <cell r="R2482">
            <v>10400</v>
          </cell>
          <cell r="T2482">
            <v>10400</v>
          </cell>
          <cell r="V2482">
            <v>10400</v>
          </cell>
          <cell r="X2482">
            <v>10400</v>
          </cell>
          <cell r="Z2482">
            <v>10400</v>
          </cell>
          <cell r="AD2482">
            <v>0.14099999999999999</v>
          </cell>
          <cell r="AH2482">
            <v>2</v>
          </cell>
          <cell r="AI2482">
            <v>0.47599999999999998</v>
          </cell>
          <cell r="AJ2482">
            <v>1</v>
          </cell>
          <cell r="AK2482">
            <v>4.2</v>
          </cell>
        </row>
        <row r="2483">
          <cell r="E2483" t="str">
            <v>Yb1-Ce60</v>
          </cell>
          <cell r="F2483" t="str">
            <v>台</v>
          </cell>
          <cell r="H2483">
            <v>23800</v>
          </cell>
          <cell r="J2483">
            <v>23800</v>
          </cell>
          <cell r="L2483">
            <v>23800</v>
          </cell>
          <cell r="N2483">
            <v>23800</v>
          </cell>
          <cell r="P2483">
            <v>23800</v>
          </cell>
          <cell r="R2483">
            <v>23800</v>
          </cell>
          <cell r="T2483">
            <v>23800</v>
          </cell>
          <cell r="V2483">
            <v>23800</v>
          </cell>
          <cell r="X2483">
            <v>23800</v>
          </cell>
          <cell r="Z2483">
            <v>23800</v>
          </cell>
          <cell r="AD2483">
            <v>0.14099999999999999</v>
          </cell>
          <cell r="AH2483">
            <v>2.1</v>
          </cell>
          <cell r="AI2483">
            <v>0.47699999999999998</v>
          </cell>
          <cell r="AJ2483">
            <v>1</v>
          </cell>
          <cell r="AK2483">
            <v>4.4000000000000004</v>
          </cell>
        </row>
        <row r="2484">
          <cell r="E2484" t="str">
            <v>Yb1-BLe</v>
          </cell>
          <cell r="F2484" t="str">
            <v>台</v>
          </cell>
          <cell r="H2484">
            <v>15500</v>
          </cell>
          <cell r="J2484">
            <v>15500</v>
          </cell>
          <cell r="L2484">
            <v>15500</v>
          </cell>
          <cell r="N2484">
            <v>15500</v>
          </cell>
          <cell r="P2484">
            <v>15500</v>
          </cell>
          <cell r="R2484">
            <v>15500</v>
          </cell>
          <cell r="T2484">
            <v>15500</v>
          </cell>
          <cell r="V2484">
            <v>15500</v>
          </cell>
          <cell r="X2484">
            <v>15500</v>
          </cell>
          <cell r="Z2484">
            <v>15500</v>
          </cell>
          <cell r="AD2484">
            <v>0.16200000000000001</v>
          </cell>
          <cell r="AH2484">
            <v>2.7</v>
          </cell>
          <cell r="AI2484">
            <v>0.5</v>
          </cell>
          <cell r="AJ2484">
            <v>1</v>
          </cell>
          <cell r="AK2484">
            <v>5.4</v>
          </cell>
        </row>
        <row r="2485">
          <cell r="E2485" t="str">
            <v>Yb1-BLe60</v>
          </cell>
          <cell r="F2485" t="str">
            <v>台</v>
          </cell>
          <cell r="H2485">
            <v>28200</v>
          </cell>
          <cell r="J2485">
            <v>28200</v>
          </cell>
          <cell r="L2485">
            <v>28200</v>
          </cell>
          <cell r="N2485">
            <v>28200</v>
          </cell>
          <cell r="P2485">
            <v>28200</v>
          </cell>
          <cell r="R2485">
            <v>28200</v>
          </cell>
          <cell r="T2485">
            <v>28200</v>
          </cell>
          <cell r="V2485">
            <v>28200</v>
          </cell>
          <cell r="X2485">
            <v>28200</v>
          </cell>
          <cell r="Z2485">
            <v>28200</v>
          </cell>
          <cell r="AD2485">
            <v>0.16200000000000001</v>
          </cell>
          <cell r="AH2485">
            <v>2.7</v>
          </cell>
          <cell r="AI2485">
            <v>0.5</v>
          </cell>
          <cell r="AJ2485">
            <v>1</v>
          </cell>
          <cell r="AK2485">
            <v>5.4</v>
          </cell>
        </row>
        <row r="2486">
          <cell r="E2486" t="str">
            <v>Yb1-BHe</v>
          </cell>
          <cell r="F2486" t="str">
            <v>台</v>
          </cell>
          <cell r="H2486">
            <v>22900</v>
          </cell>
          <cell r="J2486">
            <v>22900</v>
          </cell>
          <cell r="L2486">
            <v>22900</v>
          </cell>
          <cell r="N2486">
            <v>22900</v>
          </cell>
          <cell r="P2486">
            <v>22900</v>
          </cell>
          <cell r="R2486">
            <v>22900</v>
          </cell>
          <cell r="T2486">
            <v>22900</v>
          </cell>
          <cell r="V2486">
            <v>22900</v>
          </cell>
          <cell r="X2486">
            <v>22900</v>
          </cell>
          <cell r="Z2486">
            <v>22900</v>
          </cell>
          <cell r="AD2486">
            <v>0.16200000000000001</v>
          </cell>
          <cell r="AH2486">
            <v>3.6</v>
          </cell>
          <cell r="AI2486">
            <v>0.51400000000000001</v>
          </cell>
          <cell r="AJ2486">
            <v>1</v>
          </cell>
          <cell r="AK2486">
            <v>7</v>
          </cell>
        </row>
        <row r="2487">
          <cell r="E2487" t="str">
            <v>Yb1-BHe60</v>
          </cell>
          <cell r="F2487" t="str">
            <v>台</v>
          </cell>
          <cell r="H2487">
            <v>35900</v>
          </cell>
          <cell r="J2487">
            <v>35900</v>
          </cell>
          <cell r="L2487">
            <v>35900</v>
          </cell>
          <cell r="N2487">
            <v>35900</v>
          </cell>
          <cell r="P2487">
            <v>35900</v>
          </cell>
          <cell r="R2487">
            <v>35900</v>
          </cell>
          <cell r="T2487">
            <v>35900</v>
          </cell>
          <cell r="V2487">
            <v>35900</v>
          </cell>
          <cell r="X2487">
            <v>35900</v>
          </cell>
          <cell r="Z2487">
            <v>35900</v>
          </cell>
          <cell r="AD2487">
            <v>0.16200000000000001</v>
          </cell>
          <cell r="AH2487">
            <v>3.7</v>
          </cell>
          <cell r="AI2487">
            <v>0.52900000000000003</v>
          </cell>
          <cell r="AJ2487">
            <v>1</v>
          </cell>
          <cell r="AK2487">
            <v>6.99</v>
          </cell>
        </row>
        <row r="2488">
          <cell r="E2488" t="str">
            <v>Yb1-Ae</v>
          </cell>
          <cell r="F2488" t="str">
            <v>台</v>
          </cell>
          <cell r="H2488">
            <v>45600</v>
          </cell>
          <cell r="J2488">
            <v>45600</v>
          </cell>
          <cell r="L2488">
            <v>45600</v>
          </cell>
          <cell r="N2488">
            <v>45600</v>
          </cell>
          <cell r="P2488">
            <v>45600</v>
          </cell>
          <cell r="R2488">
            <v>45600</v>
          </cell>
          <cell r="T2488">
            <v>45600</v>
          </cell>
          <cell r="V2488">
            <v>45600</v>
          </cell>
          <cell r="X2488">
            <v>45600</v>
          </cell>
          <cell r="Z2488">
            <v>45600</v>
          </cell>
          <cell r="AD2488">
            <v>0.26100000000000001</v>
          </cell>
          <cell r="AH2488">
            <v>10.5</v>
          </cell>
          <cell r="AI2488">
            <v>0.55300000000000005</v>
          </cell>
          <cell r="AJ2488">
            <v>1</v>
          </cell>
          <cell r="AK2488">
            <v>18.98</v>
          </cell>
        </row>
        <row r="2489">
          <cell r="E2489" t="str">
            <v>■通路(片面天井埋込)</v>
          </cell>
        </row>
        <row r="2490">
          <cell r="E2490" t="str">
            <v>Yc1-Ce</v>
          </cell>
          <cell r="F2490" t="str">
            <v>台</v>
          </cell>
          <cell r="H2490">
            <v>13000</v>
          </cell>
          <cell r="J2490">
            <v>13000</v>
          </cell>
          <cell r="L2490">
            <v>13000</v>
          </cell>
          <cell r="N2490">
            <v>13000</v>
          </cell>
          <cell r="P2490">
            <v>13000</v>
          </cell>
          <cell r="R2490">
            <v>13000</v>
          </cell>
          <cell r="T2490">
            <v>13000</v>
          </cell>
          <cell r="V2490">
            <v>13000</v>
          </cell>
          <cell r="X2490">
            <v>13000</v>
          </cell>
          <cell r="Z2490">
            <v>13000</v>
          </cell>
          <cell r="AD2490">
            <v>0.217</v>
          </cell>
          <cell r="AH2490">
            <v>1.9</v>
          </cell>
          <cell r="AI2490">
            <v>0.47499999999999998</v>
          </cell>
          <cell r="AJ2490">
            <v>1</v>
          </cell>
          <cell r="AK2490">
            <v>4</v>
          </cell>
        </row>
        <row r="2491">
          <cell r="E2491" t="str">
            <v>Yc1-Ce60</v>
          </cell>
          <cell r="F2491" t="str">
            <v>台</v>
          </cell>
          <cell r="H2491">
            <v>31000</v>
          </cell>
          <cell r="J2491">
            <v>31000</v>
          </cell>
          <cell r="L2491">
            <v>31000</v>
          </cell>
          <cell r="N2491">
            <v>31000</v>
          </cell>
          <cell r="P2491">
            <v>31000</v>
          </cell>
          <cell r="R2491">
            <v>31000</v>
          </cell>
          <cell r="T2491">
            <v>31000</v>
          </cell>
          <cell r="V2491">
            <v>31000</v>
          </cell>
          <cell r="X2491">
            <v>31000</v>
          </cell>
          <cell r="Z2491">
            <v>31000</v>
          </cell>
          <cell r="AD2491">
            <v>0.217</v>
          </cell>
          <cell r="AH2491">
            <v>2.1</v>
          </cell>
          <cell r="AI2491">
            <v>0.47699999999999998</v>
          </cell>
          <cell r="AJ2491">
            <v>1</v>
          </cell>
          <cell r="AK2491">
            <v>4.4000000000000004</v>
          </cell>
        </row>
        <row r="2492">
          <cell r="E2492" t="str">
            <v>Yc1-BLe</v>
          </cell>
          <cell r="F2492" t="str">
            <v>台</v>
          </cell>
          <cell r="H2492">
            <v>19600</v>
          </cell>
          <cell r="J2492">
            <v>19600</v>
          </cell>
          <cell r="L2492">
            <v>19600</v>
          </cell>
          <cell r="N2492">
            <v>19600</v>
          </cell>
          <cell r="P2492">
            <v>19600</v>
          </cell>
          <cell r="R2492">
            <v>19600</v>
          </cell>
          <cell r="T2492">
            <v>19600</v>
          </cell>
          <cell r="V2492">
            <v>19600</v>
          </cell>
          <cell r="X2492">
            <v>19600</v>
          </cell>
          <cell r="Z2492">
            <v>19600</v>
          </cell>
          <cell r="AD2492">
            <v>0.25</v>
          </cell>
          <cell r="AH2492">
            <v>2.6</v>
          </cell>
          <cell r="AI2492">
            <v>0.49099999999999999</v>
          </cell>
          <cell r="AJ2492">
            <v>1</v>
          </cell>
          <cell r="AK2492">
            <v>5.29</v>
          </cell>
        </row>
        <row r="2493">
          <cell r="E2493" t="str">
            <v>Yc1-BLe60</v>
          </cell>
          <cell r="F2493" t="str">
            <v>台</v>
          </cell>
          <cell r="H2493">
            <v>34000</v>
          </cell>
          <cell r="J2493">
            <v>34000</v>
          </cell>
          <cell r="L2493">
            <v>34000</v>
          </cell>
          <cell r="N2493">
            <v>34000</v>
          </cell>
          <cell r="P2493">
            <v>34000</v>
          </cell>
          <cell r="R2493">
            <v>34000</v>
          </cell>
          <cell r="T2493">
            <v>34000</v>
          </cell>
          <cell r="V2493">
            <v>34000</v>
          </cell>
          <cell r="X2493">
            <v>34000</v>
          </cell>
          <cell r="Z2493">
            <v>34000</v>
          </cell>
          <cell r="AD2493">
            <v>0.25</v>
          </cell>
          <cell r="AH2493">
            <v>2.7</v>
          </cell>
          <cell r="AI2493">
            <v>0.5</v>
          </cell>
          <cell r="AJ2493">
            <v>1</v>
          </cell>
          <cell r="AK2493">
            <v>5.4</v>
          </cell>
        </row>
        <row r="2494">
          <cell r="E2494" t="str">
            <v>Yc1-BHe</v>
          </cell>
          <cell r="F2494" t="str">
            <v>台</v>
          </cell>
          <cell r="H2494">
            <v>29600</v>
          </cell>
          <cell r="J2494">
            <v>29600</v>
          </cell>
          <cell r="L2494">
            <v>29600</v>
          </cell>
          <cell r="N2494">
            <v>29600</v>
          </cell>
          <cell r="P2494">
            <v>29600</v>
          </cell>
          <cell r="R2494">
            <v>29600</v>
          </cell>
          <cell r="T2494">
            <v>29600</v>
          </cell>
          <cell r="V2494">
            <v>29600</v>
          </cell>
          <cell r="X2494">
            <v>29600</v>
          </cell>
          <cell r="Z2494">
            <v>29600</v>
          </cell>
          <cell r="AD2494">
            <v>0.25</v>
          </cell>
          <cell r="AH2494">
            <v>3.6</v>
          </cell>
          <cell r="AI2494">
            <v>0.51400000000000001</v>
          </cell>
          <cell r="AJ2494">
            <v>1</v>
          </cell>
          <cell r="AK2494">
            <v>7</v>
          </cell>
        </row>
        <row r="2495">
          <cell r="E2495" t="str">
            <v>Yc1-BHe60</v>
          </cell>
          <cell r="F2495" t="str">
            <v>台</v>
          </cell>
          <cell r="H2495">
            <v>43800</v>
          </cell>
          <cell r="J2495">
            <v>43800</v>
          </cell>
          <cell r="L2495">
            <v>43800</v>
          </cell>
          <cell r="N2495">
            <v>43800</v>
          </cell>
          <cell r="P2495">
            <v>43800</v>
          </cell>
          <cell r="R2495">
            <v>43800</v>
          </cell>
          <cell r="T2495">
            <v>43800</v>
          </cell>
          <cell r="V2495">
            <v>43800</v>
          </cell>
          <cell r="X2495">
            <v>43800</v>
          </cell>
          <cell r="Z2495">
            <v>43800</v>
          </cell>
          <cell r="AD2495">
            <v>0.25</v>
          </cell>
          <cell r="AH2495">
            <v>3.7</v>
          </cell>
          <cell r="AI2495">
            <v>0.52900000000000003</v>
          </cell>
          <cell r="AJ2495">
            <v>1</v>
          </cell>
          <cell r="AK2495">
            <v>6.99</v>
          </cell>
        </row>
        <row r="2496">
          <cell r="E2496" t="str">
            <v>■通路(両面天井埋込)</v>
          </cell>
        </row>
        <row r="2497">
          <cell r="E2497" t="str">
            <v>Yd2-Ce</v>
          </cell>
          <cell r="F2497" t="str">
            <v>台</v>
          </cell>
          <cell r="H2497">
            <v>14500</v>
          </cell>
          <cell r="J2497">
            <v>14500</v>
          </cell>
          <cell r="L2497">
            <v>14500</v>
          </cell>
          <cell r="N2497">
            <v>14500</v>
          </cell>
          <cell r="P2497">
            <v>14500</v>
          </cell>
          <cell r="R2497">
            <v>14500</v>
          </cell>
          <cell r="T2497">
            <v>14500</v>
          </cell>
          <cell r="V2497">
            <v>14500</v>
          </cell>
          <cell r="X2497">
            <v>14500</v>
          </cell>
          <cell r="Z2497">
            <v>14500</v>
          </cell>
          <cell r="AD2497">
            <v>0.217</v>
          </cell>
          <cell r="AH2497">
            <v>2.6</v>
          </cell>
          <cell r="AI2497">
            <v>0.49099999999999999</v>
          </cell>
          <cell r="AJ2497">
            <v>1</v>
          </cell>
          <cell r="AK2497">
            <v>5.29</v>
          </cell>
        </row>
        <row r="2498">
          <cell r="E2498" t="str">
            <v>Yd2-Ce60</v>
          </cell>
          <cell r="F2498" t="str">
            <v>台</v>
          </cell>
          <cell r="H2498">
            <v>36100</v>
          </cell>
          <cell r="J2498">
            <v>36100</v>
          </cell>
          <cell r="L2498">
            <v>36100</v>
          </cell>
          <cell r="N2498">
            <v>36100</v>
          </cell>
          <cell r="P2498">
            <v>36100</v>
          </cell>
          <cell r="R2498">
            <v>36100</v>
          </cell>
          <cell r="T2498">
            <v>36100</v>
          </cell>
          <cell r="V2498">
            <v>36100</v>
          </cell>
          <cell r="X2498">
            <v>36100</v>
          </cell>
          <cell r="Z2498">
            <v>36100</v>
          </cell>
          <cell r="AD2498">
            <v>0.217</v>
          </cell>
          <cell r="AH2498">
            <v>2.7</v>
          </cell>
          <cell r="AI2498">
            <v>0.5</v>
          </cell>
          <cell r="AJ2498">
            <v>1</v>
          </cell>
          <cell r="AK2498">
            <v>5.4</v>
          </cell>
        </row>
        <row r="2499">
          <cell r="E2499" t="str">
            <v>Yd2-BLe</v>
          </cell>
          <cell r="F2499" t="str">
            <v>台</v>
          </cell>
          <cell r="H2499">
            <v>22800</v>
          </cell>
          <cell r="J2499">
            <v>22800</v>
          </cell>
          <cell r="L2499">
            <v>22800</v>
          </cell>
          <cell r="N2499">
            <v>22800</v>
          </cell>
          <cell r="P2499">
            <v>22800</v>
          </cell>
          <cell r="R2499">
            <v>22800</v>
          </cell>
          <cell r="T2499">
            <v>22800</v>
          </cell>
          <cell r="V2499">
            <v>22800</v>
          </cell>
          <cell r="X2499">
            <v>22800</v>
          </cell>
          <cell r="Z2499">
            <v>22800</v>
          </cell>
          <cell r="AD2499">
            <v>0.25</v>
          </cell>
          <cell r="AH2499">
            <v>3.6</v>
          </cell>
          <cell r="AI2499">
            <v>0.52200000000000002</v>
          </cell>
          <cell r="AJ2499">
            <v>1</v>
          </cell>
          <cell r="AK2499">
            <v>6.89</v>
          </cell>
        </row>
        <row r="2500">
          <cell r="E2500" t="str">
            <v>Yd2-BLe60</v>
          </cell>
          <cell r="F2500" t="str">
            <v>台</v>
          </cell>
          <cell r="H2500">
            <v>37000</v>
          </cell>
          <cell r="J2500">
            <v>37000</v>
          </cell>
          <cell r="L2500">
            <v>37000</v>
          </cell>
          <cell r="N2500">
            <v>37000</v>
          </cell>
          <cell r="P2500">
            <v>37000</v>
          </cell>
          <cell r="R2500">
            <v>37000</v>
          </cell>
          <cell r="T2500">
            <v>37000</v>
          </cell>
          <cell r="V2500">
            <v>37000</v>
          </cell>
          <cell r="X2500">
            <v>37000</v>
          </cell>
          <cell r="Z2500">
            <v>37000</v>
          </cell>
          <cell r="AD2500">
            <v>0.25</v>
          </cell>
          <cell r="AH2500">
            <v>3.7</v>
          </cell>
          <cell r="AI2500">
            <v>0.52100000000000002</v>
          </cell>
          <cell r="AJ2500">
            <v>1</v>
          </cell>
          <cell r="AK2500">
            <v>7.1</v>
          </cell>
        </row>
        <row r="2501">
          <cell r="E2501" t="str">
            <v>Yd2-BHe</v>
          </cell>
          <cell r="F2501" t="str">
            <v>台</v>
          </cell>
          <cell r="H2501">
            <v>34700</v>
          </cell>
          <cell r="J2501">
            <v>34700</v>
          </cell>
          <cell r="L2501">
            <v>34700</v>
          </cell>
          <cell r="N2501">
            <v>34700</v>
          </cell>
          <cell r="P2501">
            <v>34700</v>
          </cell>
          <cell r="R2501">
            <v>34700</v>
          </cell>
          <cell r="T2501">
            <v>34700</v>
          </cell>
          <cell r="V2501">
            <v>34700</v>
          </cell>
          <cell r="X2501">
            <v>34700</v>
          </cell>
          <cell r="Z2501">
            <v>34700</v>
          </cell>
          <cell r="AD2501">
            <v>0.25</v>
          </cell>
          <cell r="AH2501">
            <v>5.4</v>
          </cell>
          <cell r="AI2501">
            <v>0.54</v>
          </cell>
          <cell r="AJ2501">
            <v>1</v>
          </cell>
          <cell r="AK2501">
            <v>10</v>
          </cell>
        </row>
        <row r="2502">
          <cell r="E2502" t="str">
            <v>Yd2-BHe60</v>
          </cell>
          <cell r="F2502" t="str">
            <v>台</v>
          </cell>
          <cell r="H2502">
            <v>48900</v>
          </cell>
          <cell r="J2502">
            <v>48900</v>
          </cell>
          <cell r="L2502">
            <v>48900</v>
          </cell>
          <cell r="N2502">
            <v>48900</v>
          </cell>
          <cell r="P2502">
            <v>48900</v>
          </cell>
          <cell r="R2502">
            <v>48900</v>
          </cell>
          <cell r="T2502">
            <v>48900</v>
          </cell>
          <cell r="V2502">
            <v>48900</v>
          </cell>
          <cell r="X2502">
            <v>48900</v>
          </cell>
          <cell r="Z2502">
            <v>48900</v>
          </cell>
          <cell r="AD2502">
            <v>0.25</v>
          </cell>
          <cell r="AH2502">
            <v>5.5</v>
          </cell>
          <cell r="AI2502">
            <v>0.55000000000000004</v>
          </cell>
          <cell r="AJ2502">
            <v>1</v>
          </cell>
          <cell r="AK2502">
            <v>10</v>
          </cell>
        </row>
        <row r="2503">
          <cell r="E2503" t="str">
            <v>■通路(直付)</v>
          </cell>
        </row>
        <row r="2504">
          <cell r="E2504" t="str">
            <v>Yf1-Ce</v>
          </cell>
          <cell r="F2504" t="str">
            <v>台</v>
          </cell>
          <cell r="H2504">
            <v>10400</v>
          </cell>
          <cell r="J2504">
            <v>10400</v>
          </cell>
          <cell r="L2504">
            <v>10400</v>
          </cell>
          <cell r="N2504">
            <v>10400</v>
          </cell>
          <cell r="P2504">
            <v>10400</v>
          </cell>
          <cell r="R2504">
            <v>10400</v>
          </cell>
          <cell r="T2504">
            <v>10400</v>
          </cell>
          <cell r="V2504">
            <v>10400</v>
          </cell>
          <cell r="X2504">
            <v>10400</v>
          </cell>
          <cell r="Z2504">
            <v>10400</v>
          </cell>
          <cell r="AD2504">
            <v>0.14099999999999999</v>
          </cell>
          <cell r="AH2504">
            <v>2</v>
          </cell>
          <cell r="AI2504">
            <v>0.47599999999999998</v>
          </cell>
          <cell r="AJ2504">
            <v>1</v>
          </cell>
          <cell r="AK2504">
            <v>4.2</v>
          </cell>
        </row>
        <row r="2505">
          <cell r="E2505" t="str">
            <v>Yf1-Ce60</v>
          </cell>
          <cell r="F2505" t="str">
            <v>台</v>
          </cell>
          <cell r="H2505">
            <v>23800</v>
          </cell>
          <cell r="J2505">
            <v>23800</v>
          </cell>
          <cell r="L2505">
            <v>23800</v>
          </cell>
          <cell r="N2505">
            <v>23800</v>
          </cell>
          <cell r="P2505">
            <v>23800</v>
          </cell>
          <cell r="R2505">
            <v>23800</v>
          </cell>
          <cell r="T2505">
            <v>23800</v>
          </cell>
          <cell r="V2505">
            <v>23800</v>
          </cell>
          <cell r="X2505">
            <v>23800</v>
          </cell>
          <cell r="Z2505">
            <v>23800</v>
          </cell>
          <cell r="AD2505">
            <v>0.14099999999999999</v>
          </cell>
          <cell r="AH2505">
            <v>2.1</v>
          </cell>
          <cell r="AI2505">
            <v>0.47699999999999998</v>
          </cell>
          <cell r="AJ2505">
            <v>1</v>
          </cell>
          <cell r="AK2505">
            <v>4.4000000000000004</v>
          </cell>
        </row>
        <row r="2506">
          <cell r="E2506" t="str">
            <v>Yf1-BLe</v>
          </cell>
          <cell r="F2506" t="str">
            <v>台</v>
          </cell>
          <cell r="H2506">
            <v>15500</v>
          </cell>
          <cell r="J2506">
            <v>15500</v>
          </cell>
          <cell r="L2506">
            <v>15500</v>
          </cell>
          <cell r="N2506">
            <v>15500</v>
          </cell>
          <cell r="P2506">
            <v>15500</v>
          </cell>
          <cell r="R2506">
            <v>15500</v>
          </cell>
          <cell r="T2506">
            <v>15500</v>
          </cell>
          <cell r="V2506">
            <v>15500</v>
          </cell>
          <cell r="X2506">
            <v>15500</v>
          </cell>
          <cell r="Z2506">
            <v>15500</v>
          </cell>
          <cell r="AD2506">
            <v>0.16200000000000001</v>
          </cell>
          <cell r="AH2506">
            <v>2.7</v>
          </cell>
          <cell r="AI2506">
            <v>0.5</v>
          </cell>
          <cell r="AJ2506">
            <v>1</v>
          </cell>
          <cell r="AK2506">
            <v>5.4</v>
          </cell>
        </row>
        <row r="2507">
          <cell r="E2507" t="str">
            <v>Yf1-BLe60</v>
          </cell>
          <cell r="F2507" t="str">
            <v>台</v>
          </cell>
          <cell r="H2507">
            <v>28200</v>
          </cell>
          <cell r="J2507">
            <v>28200</v>
          </cell>
          <cell r="L2507">
            <v>28200</v>
          </cell>
          <cell r="N2507">
            <v>28200</v>
          </cell>
          <cell r="P2507">
            <v>28200</v>
          </cell>
          <cell r="R2507">
            <v>28200</v>
          </cell>
          <cell r="T2507">
            <v>28200</v>
          </cell>
          <cell r="V2507">
            <v>28200</v>
          </cell>
          <cell r="X2507">
            <v>28200</v>
          </cell>
          <cell r="Z2507">
            <v>28200</v>
          </cell>
          <cell r="AD2507">
            <v>0.16200000000000001</v>
          </cell>
          <cell r="AH2507">
            <v>2.7</v>
          </cell>
          <cell r="AI2507">
            <v>0.5</v>
          </cell>
          <cell r="AJ2507">
            <v>1</v>
          </cell>
          <cell r="AK2507">
            <v>5.4</v>
          </cell>
        </row>
        <row r="2508">
          <cell r="E2508" t="str">
            <v>Yf1-BHe</v>
          </cell>
          <cell r="F2508" t="str">
            <v>台</v>
          </cell>
          <cell r="H2508">
            <v>22900</v>
          </cell>
          <cell r="J2508">
            <v>22900</v>
          </cell>
          <cell r="L2508">
            <v>22900</v>
          </cell>
          <cell r="N2508">
            <v>22900</v>
          </cell>
          <cell r="P2508">
            <v>22900</v>
          </cell>
          <cell r="R2508">
            <v>22900</v>
          </cell>
          <cell r="T2508">
            <v>22900</v>
          </cell>
          <cell r="V2508">
            <v>22900</v>
          </cell>
          <cell r="X2508">
            <v>22900</v>
          </cell>
          <cell r="Z2508">
            <v>22900</v>
          </cell>
          <cell r="AD2508">
            <v>0.16200000000000001</v>
          </cell>
          <cell r="AH2508">
            <v>3.6</v>
          </cell>
          <cell r="AI2508">
            <v>0.51400000000000001</v>
          </cell>
          <cell r="AJ2508">
            <v>1</v>
          </cell>
          <cell r="AK2508">
            <v>7</v>
          </cell>
        </row>
        <row r="2509">
          <cell r="E2509" t="str">
            <v>Yf1-BHe60</v>
          </cell>
          <cell r="F2509" t="str">
            <v>台</v>
          </cell>
          <cell r="H2509">
            <v>35900</v>
          </cell>
          <cell r="J2509">
            <v>35900</v>
          </cell>
          <cell r="L2509">
            <v>35900</v>
          </cell>
          <cell r="N2509">
            <v>35900</v>
          </cell>
          <cell r="P2509">
            <v>35900</v>
          </cell>
          <cell r="R2509">
            <v>35900</v>
          </cell>
          <cell r="T2509">
            <v>35900</v>
          </cell>
          <cell r="V2509">
            <v>35900</v>
          </cell>
          <cell r="X2509">
            <v>35900</v>
          </cell>
          <cell r="Z2509">
            <v>35900</v>
          </cell>
          <cell r="AD2509">
            <v>0.16200000000000001</v>
          </cell>
          <cell r="AH2509">
            <v>3.7</v>
          </cell>
          <cell r="AI2509">
            <v>0.52900000000000003</v>
          </cell>
          <cell r="AJ2509">
            <v>1</v>
          </cell>
          <cell r="AK2509">
            <v>6.99</v>
          </cell>
        </row>
        <row r="2510">
          <cell r="E2510" t="str">
            <v>Yf1-Ae</v>
          </cell>
          <cell r="F2510" t="str">
            <v>台</v>
          </cell>
          <cell r="H2510">
            <v>45600</v>
          </cell>
          <cell r="J2510">
            <v>45600</v>
          </cell>
          <cell r="L2510">
            <v>45600</v>
          </cell>
          <cell r="N2510">
            <v>45600</v>
          </cell>
          <cell r="P2510">
            <v>45600</v>
          </cell>
          <cell r="R2510">
            <v>45600</v>
          </cell>
          <cell r="T2510">
            <v>45600</v>
          </cell>
          <cell r="V2510">
            <v>45600</v>
          </cell>
          <cell r="X2510">
            <v>45600</v>
          </cell>
          <cell r="Z2510">
            <v>45600</v>
          </cell>
          <cell r="AD2510">
            <v>0.26100000000000001</v>
          </cell>
          <cell r="AH2510">
            <v>10.5</v>
          </cell>
          <cell r="AI2510">
            <v>0.55300000000000005</v>
          </cell>
          <cell r="AJ2510">
            <v>1</v>
          </cell>
          <cell r="AK2510">
            <v>18.98</v>
          </cell>
        </row>
        <row r="2511">
          <cell r="E2511" t="str">
            <v>■通路(直付両面)</v>
          </cell>
        </row>
        <row r="2512">
          <cell r="E2512" t="str">
            <v>Yg2-Ce</v>
          </cell>
          <cell r="F2512" t="str">
            <v>台</v>
          </cell>
          <cell r="H2512">
            <v>11600</v>
          </cell>
          <cell r="J2512">
            <v>11600</v>
          </cell>
          <cell r="L2512">
            <v>11600</v>
          </cell>
          <cell r="N2512">
            <v>11600</v>
          </cell>
          <cell r="P2512">
            <v>11600</v>
          </cell>
          <cell r="R2512">
            <v>11600</v>
          </cell>
          <cell r="T2512">
            <v>11600</v>
          </cell>
          <cell r="V2512">
            <v>11600</v>
          </cell>
          <cell r="X2512">
            <v>11600</v>
          </cell>
          <cell r="Z2512">
            <v>11600</v>
          </cell>
          <cell r="AD2512">
            <v>0.14099999999999999</v>
          </cell>
          <cell r="AH2512">
            <v>2.6</v>
          </cell>
          <cell r="AI2512">
            <v>0.49099999999999999</v>
          </cell>
          <cell r="AJ2512">
            <v>1</v>
          </cell>
          <cell r="AK2512">
            <v>5.29</v>
          </cell>
        </row>
        <row r="2513">
          <cell r="E2513" t="str">
            <v>Yg2-Ce60</v>
          </cell>
          <cell r="F2513" t="str">
            <v>台</v>
          </cell>
          <cell r="H2513">
            <v>26700</v>
          </cell>
          <cell r="J2513">
            <v>26700</v>
          </cell>
          <cell r="L2513">
            <v>26700</v>
          </cell>
          <cell r="N2513">
            <v>26700</v>
          </cell>
          <cell r="P2513">
            <v>26700</v>
          </cell>
          <cell r="R2513">
            <v>26700</v>
          </cell>
          <cell r="T2513">
            <v>26700</v>
          </cell>
          <cell r="V2513">
            <v>26700</v>
          </cell>
          <cell r="X2513">
            <v>26700</v>
          </cell>
          <cell r="Z2513">
            <v>26700</v>
          </cell>
          <cell r="AD2513">
            <v>0.14099999999999999</v>
          </cell>
          <cell r="AH2513">
            <v>2.6</v>
          </cell>
          <cell r="AI2513">
            <v>0.49099999999999999</v>
          </cell>
          <cell r="AJ2513">
            <v>1</v>
          </cell>
          <cell r="AK2513">
            <v>5.29</v>
          </cell>
        </row>
        <row r="2514">
          <cell r="E2514" t="str">
            <v>Yg2-BLe</v>
          </cell>
          <cell r="F2514" t="str">
            <v>台</v>
          </cell>
          <cell r="H2514">
            <v>17200</v>
          </cell>
          <cell r="J2514">
            <v>17200</v>
          </cell>
          <cell r="L2514">
            <v>17200</v>
          </cell>
          <cell r="N2514">
            <v>17200</v>
          </cell>
          <cell r="P2514">
            <v>17200</v>
          </cell>
          <cell r="R2514">
            <v>17200</v>
          </cell>
          <cell r="T2514">
            <v>17200</v>
          </cell>
          <cell r="V2514">
            <v>17200</v>
          </cell>
          <cell r="X2514">
            <v>17200</v>
          </cell>
          <cell r="Z2514">
            <v>17200</v>
          </cell>
          <cell r="AD2514">
            <v>0.16200000000000001</v>
          </cell>
          <cell r="AH2514">
            <v>3.6</v>
          </cell>
          <cell r="AI2514">
            <v>0.52900000000000003</v>
          </cell>
          <cell r="AJ2514">
            <v>1</v>
          </cell>
          <cell r="AK2514">
            <v>6.8</v>
          </cell>
        </row>
        <row r="2515">
          <cell r="E2515" t="str">
            <v>Yg2-BLe60</v>
          </cell>
          <cell r="F2515" t="str">
            <v>台</v>
          </cell>
          <cell r="H2515">
            <v>31200</v>
          </cell>
          <cell r="J2515">
            <v>31200</v>
          </cell>
          <cell r="L2515">
            <v>31200</v>
          </cell>
          <cell r="N2515">
            <v>31200</v>
          </cell>
          <cell r="P2515">
            <v>31200</v>
          </cell>
          <cell r="R2515">
            <v>31200</v>
          </cell>
          <cell r="T2515">
            <v>31200</v>
          </cell>
          <cell r="V2515">
            <v>31200</v>
          </cell>
          <cell r="X2515">
            <v>31200</v>
          </cell>
          <cell r="Z2515">
            <v>31200</v>
          </cell>
          <cell r="AD2515">
            <v>0.16200000000000001</v>
          </cell>
          <cell r="AH2515">
            <v>3.7</v>
          </cell>
          <cell r="AI2515">
            <v>0.52100000000000002</v>
          </cell>
          <cell r="AJ2515">
            <v>1</v>
          </cell>
          <cell r="AK2515">
            <v>7.1</v>
          </cell>
        </row>
        <row r="2516">
          <cell r="E2516" t="str">
            <v>Yg2-BHe</v>
          </cell>
          <cell r="F2516" t="str">
            <v>台</v>
          </cell>
          <cell r="H2516">
            <v>27300</v>
          </cell>
          <cell r="J2516">
            <v>27300</v>
          </cell>
          <cell r="L2516">
            <v>27300</v>
          </cell>
          <cell r="N2516">
            <v>27300</v>
          </cell>
          <cell r="P2516">
            <v>27300</v>
          </cell>
          <cell r="R2516">
            <v>27300</v>
          </cell>
          <cell r="T2516">
            <v>27300</v>
          </cell>
          <cell r="V2516">
            <v>27300</v>
          </cell>
          <cell r="X2516">
            <v>27300</v>
          </cell>
          <cell r="Z2516">
            <v>27300</v>
          </cell>
          <cell r="AD2516">
            <v>0.16200000000000001</v>
          </cell>
          <cell r="AH2516">
            <v>5.4</v>
          </cell>
          <cell r="AI2516">
            <v>0.54</v>
          </cell>
          <cell r="AJ2516">
            <v>1</v>
          </cell>
          <cell r="AK2516">
            <v>10</v>
          </cell>
        </row>
        <row r="2517">
          <cell r="E2517" t="str">
            <v>Yg2-BHe60</v>
          </cell>
          <cell r="F2517" t="str">
            <v>台</v>
          </cell>
          <cell r="H2517">
            <v>41200</v>
          </cell>
          <cell r="J2517">
            <v>41200</v>
          </cell>
          <cell r="L2517">
            <v>41200</v>
          </cell>
          <cell r="N2517">
            <v>41200</v>
          </cell>
          <cell r="P2517">
            <v>41200</v>
          </cell>
          <cell r="R2517">
            <v>41200</v>
          </cell>
          <cell r="T2517">
            <v>41200</v>
          </cell>
          <cell r="V2517">
            <v>41200</v>
          </cell>
          <cell r="X2517">
            <v>41200</v>
          </cell>
          <cell r="Z2517">
            <v>41200</v>
          </cell>
          <cell r="AD2517">
            <v>0.16200000000000001</v>
          </cell>
          <cell r="AH2517">
            <v>5.5</v>
          </cell>
          <cell r="AI2517">
            <v>0.55000000000000004</v>
          </cell>
          <cell r="AJ2517">
            <v>1</v>
          </cell>
          <cell r="AK2517">
            <v>10</v>
          </cell>
        </row>
        <row r="2518">
          <cell r="E2518" t="str">
            <v>Yg2-Ae</v>
          </cell>
          <cell r="F2518" t="str">
            <v>台</v>
          </cell>
          <cell r="H2518">
            <v>75200</v>
          </cell>
          <cell r="J2518">
            <v>75200</v>
          </cell>
          <cell r="L2518">
            <v>75200</v>
          </cell>
          <cell r="N2518">
            <v>75200</v>
          </cell>
          <cell r="P2518">
            <v>75200</v>
          </cell>
          <cell r="R2518">
            <v>75200</v>
          </cell>
          <cell r="T2518">
            <v>75200</v>
          </cell>
          <cell r="V2518">
            <v>75200</v>
          </cell>
          <cell r="X2518">
            <v>75200</v>
          </cell>
          <cell r="Z2518">
            <v>75200</v>
          </cell>
          <cell r="AD2518">
            <v>0.26100000000000001</v>
          </cell>
          <cell r="AH2518">
            <v>10.7</v>
          </cell>
          <cell r="AI2518">
            <v>0.53500000000000003</v>
          </cell>
          <cell r="AJ2518">
            <v>1</v>
          </cell>
          <cell r="AK2518">
            <v>20</v>
          </cell>
        </row>
        <row r="2519">
          <cell r="G2519" t="str">
            <v>定価↓</v>
          </cell>
          <cell r="I2519" t="str">
            <v>定価↓</v>
          </cell>
          <cell r="K2519" t="str">
            <v>定価↓</v>
          </cell>
          <cell r="M2519" t="str">
            <v>定価↓</v>
          </cell>
          <cell r="O2519" t="str">
            <v>定価↓</v>
          </cell>
          <cell r="Q2519" t="str">
            <v>定価↓</v>
          </cell>
          <cell r="S2519" t="str">
            <v>定価↓</v>
          </cell>
          <cell r="U2519" t="str">
            <v>定価↓</v>
          </cell>
          <cell r="W2519" t="str">
            <v>定価↓</v>
          </cell>
          <cell r="Y2519" t="str">
            <v>定価↓</v>
          </cell>
        </row>
        <row r="2520">
          <cell r="E2520" t="str">
            <v>LBF1-LN</v>
          </cell>
          <cell r="F2520" t="str">
            <v>台</v>
          </cell>
          <cell r="G2520">
            <v>29500</v>
          </cell>
          <cell r="H2520">
            <v>13200</v>
          </cell>
          <cell r="I2520">
            <v>29500</v>
          </cell>
          <cell r="J2520">
            <v>13200</v>
          </cell>
          <cell r="K2520">
            <v>29500</v>
          </cell>
          <cell r="L2520">
            <v>13200</v>
          </cell>
          <cell r="M2520">
            <v>29500</v>
          </cell>
          <cell r="N2520">
            <v>13200</v>
          </cell>
          <cell r="O2520">
            <v>29500</v>
          </cell>
          <cell r="P2520">
            <v>13200</v>
          </cell>
          <cell r="Q2520">
            <v>29500</v>
          </cell>
          <cell r="R2520">
            <v>13200</v>
          </cell>
          <cell r="S2520">
            <v>29500</v>
          </cell>
          <cell r="T2520">
            <v>13200</v>
          </cell>
          <cell r="U2520">
            <v>29500</v>
          </cell>
          <cell r="V2520">
            <v>13200</v>
          </cell>
          <cell r="W2520">
            <v>29500</v>
          </cell>
          <cell r="X2520">
            <v>13200</v>
          </cell>
          <cell r="Y2520">
            <v>29500</v>
          </cell>
          <cell r="Z2520">
            <v>13200</v>
          </cell>
          <cell r="AD2520">
            <v>0.13</v>
          </cell>
          <cell r="AG2520">
            <v>24.2</v>
          </cell>
          <cell r="AH2520">
            <v>2.2000000000000002</v>
          </cell>
          <cell r="AI2520">
            <v>0.629</v>
          </cell>
          <cell r="AJ2520">
            <v>1</v>
          </cell>
          <cell r="AK2520">
            <v>3.5</v>
          </cell>
        </row>
        <row r="2521">
          <cell r="E2521" t="str">
            <v>LBF2R P-950LM-LN</v>
          </cell>
          <cell r="F2521" t="str">
            <v>台</v>
          </cell>
          <cell r="G2521">
            <v>23500</v>
          </cell>
          <cell r="H2521">
            <v>14100</v>
          </cell>
          <cell r="I2521">
            <v>23500</v>
          </cell>
          <cell r="J2521">
            <v>14100</v>
          </cell>
          <cell r="K2521">
            <v>23500</v>
          </cell>
          <cell r="L2521">
            <v>14100</v>
          </cell>
          <cell r="M2521">
            <v>23500</v>
          </cell>
          <cell r="N2521">
            <v>14100</v>
          </cell>
          <cell r="O2521">
            <v>23500</v>
          </cell>
          <cell r="P2521">
            <v>14100</v>
          </cell>
          <cell r="Q2521">
            <v>23500</v>
          </cell>
          <cell r="R2521">
            <v>14100</v>
          </cell>
          <cell r="S2521">
            <v>23500</v>
          </cell>
          <cell r="T2521">
            <v>14100</v>
          </cell>
          <cell r="U2521">
            <v>23500</v>
          </cell>
          <cell r="V2521">
            <v>14100</v>
          </cell>
          <cell r="W2521">
            <v>23500</v>
          </cell>
          <cell r="X2521">
            <v>14100</v>
          </cell>
          <cell r="Y2521">
            <v>23500</v>
          </cell>
          <cell r="Z2521">
            <v>14100</v>
          </cell>
          <cell r="AD2521">
            <v>0.13</v>
          </cell>
          <cell r="AG2521">
            <v>1360</v>
          </cell>
          <cell r="AH2521">
            <v>15.3</v>
          </cell>
          <cell r="AI2521">
            <v>0.85</v>
          </cell>
          <cell r="AJ2521">
            <v>1</v>
          </cell>
          <cell r="AK2521">
            <v>18</v>
          </cell>
        </row>
        <row r="2522">
          <cell r="E2522" t="str">
            <v>LRS1-950LM-LN</v>
          </cell>
          <cell r="F2522" t="str">
            <v>台</v>
          </cell>
          <cell r="G2522">
            <v>15500</v>
          </cell>
          <cell r="H2522">
            <v>6970</v>
          </cell>
          <cell r="I2522">
            <v>15500</v>
          </cell>
          <cell r="J2522">
            <v>6970</v>
          </cell>
          <cell r="K2522">
            <v>15500</v>
          </cell>
          <cell r="L2522">
            <v>6970</v>
          </cell>
          <cell r="M2522">
            <v>15500</v>
          </cell>
          <cell r="N2522">
            <v>6970</v>
          </cell>
          <cell r="O2522">
            <v>15500</v>
          </cell>
          <cell r="P2522">
            <v>6970</v>
          </cell>
          <cell r="Q2522">
            <v>15500</v>
          </cell>
          <cell r="R2522">
            <v>6970</v>
          </cell>
          <cell r="S2522">
            <v>15500</v>
          </cell>
          <cell r="T2522">
            <v>6970</v>
          </cell>
          <cell r="U2522">
            <v>15500</v>
          </cell>
          <cell r="V2522">
            <v>6970</v>
          </cell>
          <cell r="W2522">
            <v>15500</v>
          </cell>
          <cell r="X2522">
            <v>6970</v>
          </cell>
          <cell r="Y2522">
            <v>15500</v>
          </cell>
          <cell r="Z2522">
            <v>6970</v>
          </cell>
          <cell r="AD2522">
            <v>0.20899999999999999</v>
          </cell>
          <cell r="AG2522">
            <v>1015</v>
          </cell>
          <cell r="AH2522">
            <v>10.1</v>
          </cell>
          <cell r="AI2522">
            <v>0.98099999999999998</v>
          </cell>
          <cell r="AJ2522">
            <v>1</v>
          </cell>
          <cell r="AK2522">
            <v>10.3</v>
          </cell>
        </row>
        <row r="2523">
          <cell r="E2523" t="str">
            <v>LRS1-950LM-LZ</v>
          </cell>
          <cell r="F2523" t="str">
            <v>台</v>
          </cell>
          <cell r="G2523">
            <v>18500</v>
          </cell>
          <cell r="H2523">
            <v>8320</v>
          </cell>
          <cell r="I2523">
            <v>18500</v>
          </cell>
          <cell r="J2523">
            <v>8320</v>
          </cell>
          <cell r="K2523">
            <v>18500</v>
          </cell>
          <cell r="L2523">
            <v>8320</v>
          </cell>
          <cell r="M2523">
            <v>18500</v>
          </cell>
          <cell r="N2523">
            <v>8320</v>
          </cell>
          <cell r="O2523">
            <v>18500</v>
          </cell>
          <cell r="P2523">
            <v>8320</v>
          </cell>
          <cell r="Q2523">
            <v>18500</v>
          </cell>
          <cell r="R2523">
            <v>8320</v>
          </cell>
          <cell r="S2523">
            <v>18500</v>
          </cell>
          <cell r="T2523">
            <v>8320</v>
          </cell>
          <cell r="U2523">
            <v>18500</v>
          </cell>
          <cell r="V2523">
            <v>8320</v>
          </cell>
          <cell r="W2523">
            <v>18500</v>
          </cell>
          <cell r="X2523">
            <v>8320</v>
          </cell>
          <cell r="Y2523">
            <v>18500</v>
          </cell>
          <cell r="Z2523">
            <v>8320</v>
          </cell>
          <cell r="AD2523">
            <v>0.20899999999999999</v>
          </cell>
          <cell r="AG2523">
            <v>1015</v>
          </cell>
          <cell r="AH2523">
            <v>10.1</v>
          </cell>
          <cell r="AI2523">
            <v>0.98099999999999998</v>
          </cell>
          <cell r="AJ2523">
            <v>1</v>
          </cell>
          <cell r="AK2523">
            <v>10.3</v>
          </cell>
        </row>
        <row r="2524">
          <cell r="E2524" t="str">
            <v>LRS1-1400LM-LN</v>
          </cell>
          <cell r="F2524" t="str">
            <v>台</v>
          </cell>
          <cell r="G2524">
            <v>20800</v>
          </cell>
          <cell r="H2524">
            <v>9360</v>
          </cell>
          <cell r="I2524">
            <v>20800</v>
          </cell>
          <cell r="J2524">
            <v>9360</v>
          </cell>
          <cell r="K2524">
            <v>20800</v>
          </cell>
          <cell r="L2524">
            <v>9360</v>
          </cell>
          <cell r="M2524">
            <v>20800</v>
          </cell>
          <cell r="N2524">
            <v>9360</v>
          </cell>
          <cell r="O2524">
            <v>20800</v>
          </cell>
          <cell r="P2524">
            <v>9360</v>
          </cell>
          <cell r="Q2524">
            <v>20800</v>
          </cell>
          <cell r="R2524">
            <v>9360</v>
          </cell>
          <cell r="S2524">
            <v>20800</v>
          </cell>
          <cell r="T2524">
            <v>9360</v>
          </cell>
          <cell r="U2524">
            <v>20800</v>
          </cell>
          <cell r="V2524">
            <v>9360</v>
          </cell>
          <cell r="W2524">
            <v>20800</v>
          </cell>
          <cell r="X2524">
            <v>9360</v>
          </cell>
          <cell r="Y2524">
            <v>20800</v>
          </cell>
          <cell r="Z2524">
            <v>9360</v>
          </cell>
          <cell r="AD2524">
            <v>0.20899999999999999</v>
          </cell>
          <cell r="AG2524">
            <v>1550</v>
          </cell>
          <cell r="AH2524">
            <v>14.7</v>
          </cell>
          <cell r="AI2524">
            <v>0.98599999999999999</v>
          </cell>
          <cell r="AJ2524">
            <v>1</v>
          </cell>
          <cell r="AK2524">
            <v>14.9</v>
          </cell>
        </row>
        <row r="2525">
          <cell r="E2525" t="str">
            <v>LBS1-1400LM-LZ</v>
          </cell>
          <cell r="F2525" t="str">
            <v>台</v>
          </cell>
          <cell r="G2525">
            <v>23800</v>
          </cell>
          <cell r="H2525">
            <v>10700</v>
          </cell>
          <cell r="I2525">
            <v>23800</v>
          </cell>
          <cell r="J2525">
            <v>10700</v>
          </cell>
          <cell r="K2525">
            <v>23800</v>
          </cell>
          <cell r="L2525">
            <v>10700</v>
          </cell>
          <cell r="M2525">
            <v>23800</v>
          </cell>
          <cell r="N2525">
            <v>10700</v>
          </cell>
          <cell r="O2525">
            <v>23800</v>
          </cell>
          <cell r="P2525">
            <v>10700</v>
          </cell>
          <cell r="Q2525">
            <v>23800</v>
          </cell>
          <cell r="R2525">
            <v>10700</v>
          </cell>
          <cell r="S2525">
            <v>23800</v>
          </cell>
          <cell r="T2525">
            <v>10700</v>
          </cell>
          <cell r="U2525">
            <v>23800</v>
          </cell>
          <cell r="V2525">
            <v>10700</v>
          </cell>
          <cell r="W2525">
            <v>23800</v>
          </cell>
          <cell r="X2525">
            <v>10700</v>
          </cell>
          <cell r="Y2525">
            <v>23800</v>
          </cell>
          <cell r="Z2525">
            <v>10700</v>
          </cell>
          <cell r="AD2525">
            <v>0.20899999999999999</v>
          </cell>
          <cell r="AG2525">
            <v>1695</v>
          </cell>
          <cell r="AH2525">
            <v>16.5</v>
          </cell>
          <cell r="AI2525">
            <v>0.97099999999999997</v>
          </cell>
          <cell r="AJ2525">
            <v>1</v>
          </cell>
          <cell r="AK2525">
            <v>17</v>
          </cell>
        </row>
        <row r="2526">
          <cell r="E2526" t="str">
            <v>LRS1-1900LM-LN</v>
          </cell>
          <cell r="F2526" t="str">
            <v>台</v>
          </cell>
          <cell r="G2526">
            <v>25800</v>
          </cell>
          <cell r="H2526">
            <v>11600</v>
          </cell>
          <cell r="I2526">
            <v>25800</v>
          </cell>
          <cell r="J2526">
            <v>11600</v>
          </cell>
          <cell r="K2526">
            <v>25800</v>
          </cell>
          <cell r="L2526">
            <v>11600</v>
          </cell>
          <cell r="M2526">
            <v>25800</v>
          </cell>
          <cell r="N2526">
            <v>11600</v>
          </cell>
          <cell r="O2526">
            <v>25800</v>
          </cell>
          <cell r="P2526">
            <v>11600</v>
          </cell>
          <cell r="Q2526">
            <v>25800</v>
          </cell>
          <cell r="R2526">
            <v>11600</v>
          </cell>
          <cell r="S2526">
            <v>25800</v>
          </cell>
          <cell r="T2526">
            <v>11600</v>
          </cell>
          <cell r="U2526">
            <v>25800</v>
          </cell>
          <cell r="V2526">
            <v>11600</v>
          </cell>
          <cell r="W2526">
            <v>25800</v>
          </cell>
          <cell r="X2526">
            <v>11600</v>
          </cell>
          <cell r="Y2526">
            <v>25800</v>
          </cell>
          <cell r="Z2526">
            <v>11600</v>
          </cell>
          <cell r="AD2526">
            <v>0.20899999999999999</v>
          </cell>
          <cell r="AG2526">
            <v>2015</v>
          </cell>
          <cell r="AH2526">
            <v>17.7</v>
          </cell>
          <cell r="AI2526">
            <v>0.98299999999999998</v>
          </cell>
          <cell r="AJ2526">
            <v>1</v>
          </cell>
          <cell r="AK2526">
            <v>18</v>
          </cell>
        </row>
        <row r="2527">
          <cell r="E2527" t="str">
            <v>LBS1-1900LM-LZ</v>
          </cell>
          <cell r="F2527" t="str">
            <v>台</v>
          </cell>
          <cell r="G2527">
            <v>28800</v>
          </cell>
          <cell r="H2527">
            <v>12900</v>
          </cell>
          <cell r="I2527">
            <v>28800</v>
          </cell>
          <cell r="J2527">
            <v>12900</v>
          </cell>
          <cell r="K2527">
            <v>28800</v>
          </cell>
          <cell r="L2527">
            <v>12900</v>
          </cell>
          <cell r="M2527">
            <v>28800</v>
          </cell>
          <cell r="N2527">
            <v>12900</v>
          </cell>
          <cell r="O2527">
            <v>28800</v>
          </cell>
          <cell r="P2527">
            <v>12900</v>
          </cell>
          <cell r="Q2527">
            <v>28800</v>
          </cell>
          <cell r="R2527">
            <v>12900</v>
          </cell>
          <cell r="S2527">
            <v>28800</v>
          </cell>
          <cell r="T2527">
            <v>12900</v>
          </cell>
          <cell r="U2527">
            <v>28800</v>
          </cell>
          <cell r="V2527">
            <v>12900</v>
          </cell>
          <cell r="W2527">
            <v>28800</v>
          </cell>
          <cell r="X2527">
            <v>12900</v>
          </cell>
          <cell r="Y2527">
            <v>28800</v>
          </cell>
          <cell r="Z2527">
            <v>12900</v>
          </cell>
          <cell r="AD2527">
            <v>0.20899999999999999</v>
          </cell>
          <cell r="AG2527">
            <v>2200</v>
          </cell>
          <cell r="AH2527">
            <v>19.899999999999999</v>
          </cell>
          <cell r="AI2527">
            <v>0.995</v>
          </cell>
          <cell r="AJ2527">
            <v>1</v>
          </cell>
          <cell r="AK2527">
            <v>20</v>
          </cell>
        </row>
        <row r="2528">
          <cell r="E2528" t="str">
            <v>LBS1-3300LM-LZ</v>
          </cell>
          <cell r="F2528" t="str">
            <v>台</v>
          </cell>
          <cell r="G2528">
            <v>41500</v>
          </cell>
          <cell r="H2528">
            <v>18600</v>
          </cell>
          <cell r="I2528">
            <v>41500</v>
          </cell>
          <cell r="J2528">
            <v>18600</v>
          </cell>
          <cell r="K2528">
            <v>41500</v>
          </cell>
          <cell r="L2528">
            <v>18600</v>
          </cell>
          <cell r="M2528">
            <v>41500</v>
          </cell>
          <cell r="N2528">
            <v>18600</v>
          </cell>
          <cell r="O2528">
            <v>41500</v>
          </cell>
          <cell r="P2528">
            <v>18600</v>
          </cell>
          <cell r="Q2528">
            <v>41500</v>
          </cell>
          <cell r="R2528">
            <v>18600</v>
          </cell>
          <cell r="S2528">
            <v>41500</v>
          </cell>
          <cell r="T2528">
            <v>18600</v>
          </cell>
          <cell r="U2528">
            <v>41500</v>
          </cell>
          <cell r="V2528">
            <v>18600</v>
          </cell>
          <cell r="W2528">
            <v>41500</v>
          </cell>
          <cell r="X2528">
            <v>18600</v>
          </cell>
          <cell r="Y2528">
            <v>41500</v>
          </cell>
          <cell r="Z2528">
            <v>18600</v>
          </cell>
          <cell r="AD2528">
            <v>0.20899999999999999</v>
          </cell>
          <cell r="AG2528">
            <v>3705</v>
          </cell>
          <cell r="AH2528">
            <v>34.799999999999997</v>
          </cell>
          <cell r="AI2528">
            <v>0.94099999999999995</v>
          </cell>
          <cell r="AJ2528">
            <v>1</v>
          </cell>
          <cell r="AK2528">
            <v>37</v>
          </cell>
        </row>
        <row r="2529">
          <cell r="E2529" t="str">
            <v>LBS1-5000LM-LZ</v>
          </cell>
          <cell r="F2529" t="str">
            <v>台</v>
          </cell>
          <cell r="G2529">
            <v>56800</v>
          </cell>
          <cell r="H2529">
            <v>25500</v>
          </cell>
          <cell r="I2529">
            <v>56800</v>
          </cell>
          <cell r="J2529">
            <v>25500</v>
          </cell>
          <cell r="K2529">
            <v>56800</v>
          </cell>
          <cell r="L2529">
            <v>25500</v>
          </cell>
          <cell r="M2529">
            <v>56800</v>
          </cell>
          <cell r="N2529">
            <v>25500</v>
          </cell>
          <cell r="O2529">
            <v>56800</v>
          </cell>
          <cell r="P2529">
            <v>25500</v>
          </cell>
          <cell r="Q2529">
            <v>56800</v>
          </cell>
          <cell r="R2529">
            <v>25500</v>
          </cell>
          <cell r="S2529">
            <v>56800</v>
          </cell>
          <cell r="T2529">
            <v>25500</v>
          </cell>
          <cell r="U2529">
            <v>56800</v>
          </cell>
          <cell r="V2529">
            <v>25500</v>
          </cell>
          <cell r="W2529">
            <v>56800</v>
          </cell>
          <cell r="X2529">
            <v>25500</v>
          </cell>
          <cell r="Y2529">
            <v>56800</v>
          </cell>
          <cell r="Z2529">
            <v>25500</v>
          </cell>
          <cell r="AD2529">
            <v>0.35699999999999998</v>
          </cell>
          <cell r="AG2529">
            <v>5670</v>
          </cell>
          <cell r="AH2529">
            <v>54.4</v>
          </cell>
          <cell r="AI2529">
            <v>0.93799999999999994</v>
          </cell>
          <cell r="AJ2529">
            <v>1</v>
          </cell>
          <cell r="AK2529">
            <v>58</v>
          </cell>
        </row>
        <row r="2530">
          <cell r="E2530" t="str">
            <v>LBS1-6800LM-LZ</v>
          </cell>
          <cell r="F2530" t="str">
            <v>台</v>
          </cell>
          <cell r="G2530">
            <v>67500</v>
          </cell>
          <cell r="H2530">
            <v>30300</v>
          </cell>
          <cell r="I2530">
            <v>67500</v>
          </cell>
          <cell r="J2530">
            <v>30300</v>
          </cell>
          <cell r="K2530">
            <v>67500</v>
          </cell>
          <cell r="L2530">
            <v>30300</v>
          </cell>
          <cell r="M2530">
            <v>67500</v>
          </cell>
          <cell r="N2530">
            <v>30300</v>
          </cell>
          <cell r="O2530">
            <v>67500</v>
          </cell>
          <cell r="P2530">
            <v>30300</v>
          </cell>
          <cell r="Q2530">
            <v>67500</v>
          </cell>
          <cell r="R2530">
            <v>30300</v>
          </cell>
          <cell r="S2530">
            <v>67500</v>
          </cell>
          <cell r="T2530">
            <v>30300</v>
          </cell>
          <cell r="U2530">
            <v>67500</v>
          </cell>
          <cell r="V2530">
            <v>30300</v>
          </cell>
          <cell r="W2530">
            <v>67500</v>
          </cell>
          <cell r="X2530">
            <v>30300</v>
          </cell>
          <cell r="Y2530">
            <v>67500</v>
          </cell>
          <cell r="Z2530">
            <v>30300</v>
          </cell>
          <cell r="AD2530">
            <v>0.35699999999999998</v>
          </cell>
          <cell r="AG2530">
            <v>7820</v>
          </cell>
          <cell r="AH2530">
            <v>69.7</v>
          </cell>
          <cell r="AI2530">
            <v>0.95499999999999996</v>
          </cell>
          <cell r="AJ2530">
            <v>1</v>
          </cell>
          <cell r="AK2530">
            <v>73</v>
          </cell>
        </row>
        <row r="2531">
          <cell r="E2531" t="str">
            <v>LBS1-8600LM-LZ</v>
          </cell>
          <cell r="F2531" t="str">
            <v>台</v>
          </cell>
          <cell r="G2531">
            <v>90500</v>
          </cell>
          <cell r="H2531">
            <v>40700</v>
          </cell>
          <cell r="I2531">
            <v>90500</v>
          </cell>
          <cell r="J2531">
            <v>40700</v>
          </cell>
          <cell r="K2531">
            <v>90500</v>
          </cell>
          <cell r="L2531">
            <v>40700</v>
          </cell>
          <cell r="M2531">
            <v>90500</v>
          </cell>
          <cell r="N2531">
            <v>40700</v>
          </cell>
          <cell r="O2531">
            <v>90500</v>
          </cell>
          <cell r="P2531">
            <v>40700</v>
          </cell>
          <cell r="Q2531">
            <v>90500</v>
          </cell>
          <cell r="R2531">
            <v>40700</v>
          </cell>
          <cell r="S2531">
            <v>90500</v>
          </cell>
          <cell r="T2531">
            <v>40700</v>
          </cell>
          <cell r="U2531">
            <v>90500</v>
          </cell>
          <cell r="V2531">
            <v>40700</v>
          </cell>
          <cell r="W2531">
            <v>90500</v>
          </cell>
          <cell r="X2531">
            <v>40700</v>
          </cell>
          <cell r="Y2531">
            <v>90500</v>
          </cell>
          <cell r="Z2531">
            <v>40700</v>
          </cell>
          <cell r="AD2531">
            <v>0.35699999999999998</v>
          </cell>
          <cell r="AG2531">
            <v>9620</v>
          </cell>
          <cell r="AH2531">
            <v>85.5</v>
          </cell>
          <cell r="AI2531">
            <v>0.95</v>
          </cell>
          <cell r="AJ2531">
            <v>1</v>
          </cell>
          <cell r="AK2531">
            <v>90</v>
          </cell>
        </row>
        <row r="2532">
          <cell r="E2532" t="str">
            <v>LDS2-LRS1-950LM-LN</v>
          </cell>
          <cell r="F2532" t="str">
            <v>台</v>
          </cell>
          <cell r="G2532">
            <v>35800</v>
          </cell>
          <cell r="H2532">
            <v>16100</v>
          </cell>
          <cell r="I2532">
            <v>35800</v>
          </cell>
          <cell r="J2532">
            <v>16100</v>
          </cell>
          <cell r="K2532">
            <v>35800</v>
          </cell>
          <cell r="L2532">
            <v>16100</v>
          </cell>
          <cell r="M2532">
            <v>35800</v>
          </cell>
          <cell r="N2532">
            <v>16100</v>
          </cell>
          <cell r="O2532">
            <v>35800</v>
          </cell>
          <cell r="P2532">
            <v>16100</v>
          </cell>
          <cell r="Q2532">
            <v>35800</v>
          </cell>
          <cell r="R2532">
            <v>16100</v>
          </cell>
          <cell r="S2532">
            <v>35800</v>
          </cell>
          <cell r="T2532">
            <v>16100</v>
          </cell>
          <cell r="U2532">
            <v>35800</v>
          </cell>
          <cell r="V2532">
            <v>16100</v>
          </cell>
          <cell r="W2532">
            <v>35800</v>
          </cell>
          <cell r="X2532">
            <v>16100</v>
          </cell>
          <cell r="Y2532">
            <v>35800</v>
          </cell>
          <cell r="Z2532">
            <v>16100</v>
          </cell>
          <cell r="AD2532">
            <v>0.20899999999999999</v>
          </cell>
          <cell r="AG2532">
            <v>1075</v>
          </cell>
          <cell r="AH2532">
            <v>11.5</v>
          </cell>
          <cell r="AI2532">
            <v>0.96599999999999997</v>
          </cell>
          <cell r="AJ2532">
            <v>1</v>
          </cell>
          <cell r="AK2532">
            <v>11.9</v>
          </cell>
        </row>
        <row r="2533">
          <cell r="E2533" t="str">
            <v>LDS2-LRS1-1400LM-LN</v>
          </cell>
          <cell r="F2533" t="str">
            <v>台</v>
          </cell>
          <cell r="G2533">
            <v>40800</v>
          </cell>
          <cell r="H2533">
            <v>18300</v>
          </cell>
          <cell r="I2533">
            <v>40800</v>
          </cell>
          <cell r="J2533">
            <v>18300</v>
          </cell>
          <cell r="K2533">
            <v>40800</v>
          </cell>
          <cell r="L2533">
            <v>18300</v>
          </cell>
          <cell r="M2533">
            <v>40800</v>
          </cell>
          <cell r="N2533">
            <v>18300</v>
          </cell>
          <cell r="O2533">
            <v>40800</v>
          </cell>
          <cell r="P2533">
            <v>18300</v>
          </cell>
          <cell r="Q2533">
            <v>40800</v>
          </cell>
          <cell r="R2533">
            <v>18300</v>
          </cell>
          <cell r="S2533">
            <v>40800</v>
          </cell>
          <cell r="T2533">
            <v>18300</v>
          </cell>
          <cell r="U2533">
            <v>40800</v>
          </cell>
          <cell r="V2533">
            <v>18300</v>
          </cell>
          <cell r="W2533">
            <v>40800</v>
          </cell>
          <cell r="X2533">
            <v>18300</v>
          </cell>
          <cell r="Y2533">
            <v>40800</v>
          </cell>
          <cell r="Z2533">
            <v>18300</v>
          </cell>
          <cell r="AD2533">
            <v>0.20899999999999999</v>
          </cell>
          <cell r="AG2533">
            <v>1640</v>
          </cell>
          <cell r="AH2533">
            <v>16.899999999999999</v>
          </cell>
          <cell r="AI2533">
            <v>0.97099999999999997</v>
          </cell>
          <cell r="AJ2533">
            <v>1</v>
          </cell>
          <cell r="AK2533">
            <v>17.399999999999999</v>
          </cell>
        </row>
        <row r="2534">
          <cell r="E2534" t="str">
            <v>LDS2-LRS1-1900LM-LN</v>
          </cell>
          <cell r="F2534" t="str">
            <v>台</v>
          </cell>
          <cell r="G2534">
            <v>45800</v>
          </cell>
          <cell r="H2534">
            <v>20600</v>
          </cell>
          <cell r="I2534">
            <v>45800</v>
          </cell>
          <cell r="J2534">
            <v>20600</v>
          </cell>
          <cell r="K2534">
            <v>45800</v>
          </cell>
          <cell r="L2534">
            <v>20600</v>
          </cell>
          <cell r="M2534">
            <v>45800</v>
          </cell>
          <cell r="N2534">
            <v>20600</v>
          </cell>
          <cell r="O2534">
            <v>45800</v>
          </cell>
          <cell r="P2534">
            <v>20600</v>
          </cell>
          <cell r="Q2534">
            <v>45800</v>
          </cell>
          <cell r="R2534">
            <v>20600</v>
          </cell>
          <cell r="S2534">
            <v>45800</v>
          </cell>
          <cell r="T2534">
            <v>20600</v>
          </cell>
          <cell r="U2534">
            <v>45800</v>
          </cell>
          <cell r="V2534">
            <v>20600</v>
          </cell>
          <cell r="W2534">
            <v>45800</v>
          </cell>
          <cell r="X2534">
            <v>20600</v>
          </cell>
          <cell r="Y2534">
            <v>45800</v>
          </cell>
          <cell r="Z2534">
            <v>20600</v>
          </cell>
          <cell r="AD2534">
            <v>0.20899999999999999</v>
          </cell>
          <cell r="AG2534">
            <v>2020</v>
          </cell>
          <cell r="AH2534">
            <v>20.3</v>
          </cell>
          <cell r="AI2534">
            <v>0.995</v>
          </cell>
          <cell r="AJ2534">
            <v>1</v>
          </cell>
          <cell r="AK2534">
            <v>20.399999999999999</v>
          </cell>
        </row>
        <row r="2535">
          <cell r="E2535" t="str">
            <v>LRS1RP-950LM-LN</v>
          </cell>
          <cell r="F2535" t="str">
            <v>台</v>
          </cell>
          <cell r="G2535">
            <v>23800</v>
          </cell>
          <cell r="H2535">
            <v>10700</v>
          </cell>
          <cell r="I2535">
            <v>23800</v>
          </cell>
          <cell r="J2535">
            <v>10700</v>
          </cell>
          <cell r="K2535">
            <v>23800</v>
          </cell>
          <cell r="L2535">
            <v>10700</v>
          </cell>
          <cell r="M2535">
            <v>23800</v>
          </cell>
          <cell r="N2535">
            <v>10700</v>
          </cell>
          <cell r="O2535">
            <v>23800</v>
          </cell>
          <cell r="P2535">
            <v>10700</v>
          </cell>
          <cell r="Q2535">
            <v>23800</v>
          </cell>
          <cell r="R2535">
            <v>10700</v>
          </cell>
          <cell r="S2535">
            <v>23800</v>
          </cell>
          <cell r="T2535">
            <v>10700</v>
          </cell>
          <cell r="U2535">
            <v>23800</v>
          </cell>
          <cell r="V2535">
            <v>10700</v>
          </cell>
          <cell r="W2535">
            <v>23800</v>
          </cell>
          <cell r="X2535">
            <v>10700</v>
          </cell>
          <cell r="Y2535">
            <v>23800</v>
          </cell>
          <cell r="Z2535">
            <v>10700</v>
          </cell>
          <cell r="AD2535">
            <v>0.20899999999999999</v>
          </cell>
          <cell r="AG2535">
            <v>1055</v>
          </cell>
          <cell r="AH2535">
            <v>11.1</v>
          </cell>
          <cell r="AI2535">
            <v>0.96499999999999997</v>
          </cell>
          <cell r="AJ2535">
            <v>1</v>
          </cell>
          <cell r="AK2535">
            <v>11.5</v>
          </cell>
        </row>
        <row r="2536">
          <cell r="E2536" t="str">
            <v>LRS1RP-1400LM-LN</v>
          </cell>
          <cell r="F2536" t="str">
            <v>台</v>
          </cell>
          <cell r="G2536">
            <v>27800</v>
          </cell>
          <cell r="H2536">
            <v>12500</v>
          </cell>
          <cell r="I2536">
            <v>27800</v>
          </cell>
          <cell r="J2536">
            <v>12500</v>
          </cell>
          <cell r="K2536">
            <v>27800</v>
          </cell>
          <cell r="L2536">
            <v>12500</v>
          </cell>
          <cell r="M2536">
            <v>27800</v>
          </cell>
          <cell r="N2536">
            <v>12500</v>
          </cell>
          <cell r="O2536">
            <v>27800</v>
          </cell>
          <cell r="P2536">
            <v>12500</v>
          </cell>
          <cell r="Q2536">
            <v>27800</v>
          </cell>
          <cell r="R2536">
            <v>12500</v>
          </cell>
          <cell r="S2536">
            <v>27800</v>
          </cell>
          <cell r="T2536">
            <v>12500</v>
          </cell>
          <cell r="U2536">
            <v>27800</v>
          </cell>
          <cell r="V2536">
            <v>12500</v>
          </cell>
          <cell r="W2536">
            <v>27800</v>
          </cell>
          <cell r="X2536">
            <v>12500</v>
          </cell>
          <cell r="Y2536">
            <v>27800</v>
          </cell>
          <cell r="Z2536">
            <v>12500</v>
          </cell>
          <cell r="AD2536">
            <v>0.20899999999999999</v>
          </cell>
          <cell r="AG2536">
            <v>1480</v>
          </cell>
          <cell r="AH2536">
            <v>16.5</v>
          </cell>
          <cell r="AI2536">
            <v>0.97099999999999997</v>
          </cell>
          <cell r="AJ2536">
            <v>1</v>
          </cell>
          <cell r="AK2536">
            <v>17</v>
          </cell>
        </row>
        <row r="2537">
          <cell r="E2537" t="str">
            <v>LRS1RP-1900LM-LN</v>
          </cell>
          <cell r="F2537" t="str">
            <v>台</v>
          </cell>
          <cell r="G2537">
            <v>36800</v>
          </cell>
          <cell r="H2537">
            <v>16500</v>
          </cell>
          <cell r="I2537">
            <v>36800</v>
          </cell>
          <cell r="J2537">
            <v>16500</v>
          </cell>
          <cell r="K2537">
            <v>36800</v>
          </cell>
          <cell r="L2537">
            <v>16500</v>
          </cell>
          <cell r="M2537">
            <v>36800</v>
          </cell>
          <cell r="N2537">
            <v>16500</v>
          </cell>
          <cell r="O2537">
            <v>36800</v>
          </cell>
          <cell r="P2537">
            <v>16500</v>
          </cell>
          <cell r="Q2537">
            <v>36800</v>
          </cell>
          <cell r="R2537">
            <v>16500</v>
          </cell>
          <cell r="S2537">
            <v>36800</v>
          </cell>
          <cell r="T2537">
            <v>16500</v>
          </cell>
          <cell r="U2537">
            <v>36800</v>
          </cell>
          <cell r="V2537">
            <v>16500</v>
          </cell>
          <cell r="W2537">
            <v>36800</v>
          </cell>
          <cell r="X2537">
            <v>16500</v>
          </cell>
          <cell r="Y2537">
            <v>36800</v>
          </cell>
          <cell r="Z2537">
            <v>16500</v>
          </cell>
          <cell r="AD2537">
            <v>0.20899999999999999</v>
          </cell>
          <cell r="AG2537">
            <v>1940</v>
          </cell>
          <cell r="AH2537">
            <v>19.899999999999999</v>
          </cell>
          <cell r="AI2537">
            <v>0.995</v>
          </cell>
          <cell r="AJ2537">
            <v>1</v>
          </cell>
          <cell r="AK2537">
            <v>20</v>
          </cell>
        </row>
        <row r="2538">
          <cell r="E2538" t="str">
            <v>LRS2-12000LM-LZ</v>
          </cell>
          <cell r="F2538" t="str">
            <v>台</v>
          </cell>
          <cell r="G2538">
            <v>189600</v>
          </cell>
          <cell r="H2538">
            <v>85300</v>
          </cell>
          <cell r="I2538">
            <v>189600</v>
          </cell>
          <cell r="J2538">
            <v>85300</v>
          </cell>
          <cell r="K2538">
            <v>189600</v>
          </cell>
          <cell r="L2538">
            <v>85300</v>
          </cell>
          <cell r="M2538">
            <v>189600</v>
          </cell>
          <cell r="N2538">
            <v>85300</v>
          </cell>
          <cell r="O2538">
            <v>189600</v>
          </cell>
          <cell r="P2538">
            <v>85300</v>
          </cell>
          <cell r="Q2538">
            <v>189600</v>
          </cell>
          <cell r="R2538">
            <v>85300</v>
          </cell>
          <cell r="S2538">
            <v>189600</v>
          </cell>
          <cell r="T2538">
            <v>85300</v>
          </cell>
          <cell r="U2538">
            <v>189600</v>
          </cell>
          <cell r="V2538">
            <v>85300</v>
          </cell>
          <cell r="W2538">
            <v>189600</v>
          </cell>
          <cell r="X2538">
            <v>85300</v>
          </cell>
          <cell r="Y2538">
            <v>189600</v>
          </cell>
          <cell r="Z2538">
            <v>85300</v>
          </cell>
          <cell r="AD2538">
            <v>0.35699999999999998</v>
          </cell>
          <cell r="AG2538">
            <v>15430</v>
          </cell>
          <cell r="AH2538">
            <v>163.9</v>
          </cell>
          <cell r="AI2538">
            <v>0.99299999999999999</v>
          </cell>
          <cell r="AJ2538">
            <v>1</v>
          </cell>
          <cell r="AK2538">
            <v>165</v>
          </cell>
        </row>
        <row r="2539">
          <cell r="E2539" t="str">
            <v>LRS2-18000LM-LZ</v>
          </cell>
          <cell r="F2539" t="str">
            <v>台</v>
          </cell>
          <cell r="G2539">
            <v>237600</v>
          </cell>
          <cell r="H2539">
            <v>106000</v>
          </cell>
          <cell r="I2539">
            <v>237600</v>
          </cell>
          <cell r="J2539">
            <v>106000</v>
          </cell>
          <cell r="K2539">
            <v>237600</v>
          </cell>
          <cell r="L2539">
            <v>106000</v>
          </cell>
          <cell r="M2539">
            <v>237600</v>
          </cell>
          <cell r="N2539">
            <v>106000</v>
          </cell>
          <cell r="O2539">
            <v>237600</v>
          </cell>
          <cell r="P2539">
            <v>106000</v>
          </cell>
          <cell r="Q2539">
            <v>237600</v>
          </cell>
          <cell r="R2539">
            <v>106000</v>
          </cell>
          <cell r="S2539">
            <v>237600</v>
          </cell>
          <cell r="T2539">
            <v>106000</v>
          </cell>
          <cell r="U2539">
            <v>237600</v>
          </cell>
          <cell r="V2539">
            <v>106000</v>
          </cell>
          <cell r="W2539">
            <v>237600</v>
          </cell>
          <cell r="X2539">
            <v>106000</v>
          </cell>
          <cell r="Y2539">
            <v>237600</v>
          </cell>
          <cell r="Z2539">
            <v>106000</v>
          </cell>
          <cell r="AD2539">
            <v>0.35699999999999998</v>
          </cell>
          <cell r="AG2539">
            <v>20360</v>
          </cell>
          <cell r="AH2539">
            <v>216.4</v>
          </cell>
          <cell r="AI2539">
            <v>0.997</v>
          </cell>
          <cell r="AJ2539">
            <v>1</v>
          </cell>
          <cell r="AK2539">
            <v>217</v>
          </cell>
        </row>
        <row r="2540">
          <cell r="E2540" t="str">
            <v>LRS3-6300LM-LJ</v>
          </cell>
          <cell r="F2540" t="str">
            <v>台</v>
          </cell>
          <cell r="G2540">
            <v>36000</v>
          </cell>
          <cell r="H2540">
            <v>22500</v>
          </cell>
          <cell r="I2540">
            <v>36000</v>
          </cell>
          <cell r="J2540">
            <v>22500</v>
          </cell>
          <cell r="K2540">
            <v>36000</v>
          </cell>
          <cell r="L2540">
            <v>22500</v>
          </cell>
          <cell r="M2540">
            <v>36000</v>
          </cell>
          <cell r="N2540">
            <v>22500</v>
          </cell>
          <cell r="O2540">
            <v>36000</v>
          </cell>
          <cell r="P2540">
            <v>22500</v>
          </cell>
          <cell r="Q2540">
            <v>36000</v>
          </cell>
          <cell r="R2540">
            <v>22500</v>
          </cell>
          <cell r="S2540">
            <v>36000</v>
          </cell>
          <cell r="T2540">
            <v>22500</v>
          </cell>
          <cell r="U2540">
            <v>36000</v>
          </cell>
          <cell r="V2540">
            <v>22500</v>
          </cell>
          <cell r="W2540">
            <v>36000</v>
          </cell>
          <cell r="X2540">
            <v>22500</v>
          </cell>
          <cell r="Y2540">
            <v>36000</v>
          </cell>
          <cell r="Z2540">
            <v>22500</v>
          </cell>
          <cell r="AD2540">
            <v>0.35699999999999998</v>
          </cell>
          <cell r="AG2540">
            <v>6680</v>
          </cell>
          <cell r="AH2540">
            <v>52.1</v>
          </cell>
          <cell r="AI2540">
            <v>0.96499999999999997</v>
          </cell>
          <cell r="AJ2540">
            <v>1</v>
          </cell>
          <cell r="AK2540">
            <v>54</v>
          </cell>
        </row>
        <row r="2541">
          <cell r="E2541" t="str">
            <v>LRS3-6300LM-LX</v>
          </cell>
          <cell r="F2541" t="str">
            <v>台</v>
          </cell>
          <cell r="G2541">
            <v>36000</v>
          </cell>
          <cell r="H2541">
            <v>22500</v>
          </cell>
          <cell r="I2541">
            <v>36000</v>
          </cell>
          <cell r="J2541">
            <v>22500</v>
          </cell>
          <cell r="K2541">
            <v>36000</v>
          </cell>
          <cell r="L2541">
            <v>22500</v>
          </cell>
          <cell r="M2541">
            <v>36000</v>
          </cell>
          <cell r="N2541">
            <v>22500</v>
          </cell>
          <cell r="O2541">
            <v>36000</v>
          </cell>
          <cell r="P2541">
            <v>22500</v>
          </cell>
          <cell r="Q2541">
            <v>36000</v>
          </cell>
          <cell r="R2541">
            <v>22500</v>
          </cell>
          <cell r="S2541">
            <v>36000</v>
          </cell>
          <cell r="T2541">
            <v>22500</v>
          </cell>
          <cell r="U2541">
            <v>36000</v>
          </cell>
          <cell r="V2541">
            <v>22500</v>
          </cell>
          <cell r="W2541">
            <v>36000</v>
          </cell>
          <cell r="X2541">
            <v>22500</v>
          </cell>
          <cell r="Y2541">
            <v>36000</v>
          </cell>
          <cell r="Z2541">
            <v>22500</v>
          </cell>
          <cell r="AD2541">
            <v>0.35699999999999998</v>
          </cell>
          <cell r="AG2541">
            <v>6680</v>
          </cell>
          <cell r="AH2541">
            <v>52.1</v>
          </cell>
          <cell r="AI2541">
            <v>0.96499999999999997</v>
          </cell>
          <cell r="AJ2541">
            <v>1</v>
          </cell>
          <cell r="AK2541">
            <v>54</v>
          </cell>
        </row>
        <row r="2542">
          <cell r="E2542" t="str">
            <v>LRS4-6300LM-LJ</v>
          </cell>
          <cell r="F2542" t="str">
            <v>台</v>
          </cell>
          <cell r="G2542">
            <v>53000</v>
          </cell>
          <cell r="H2542">
            <v>26500</v>
          </cell>
          <cell r="I2542">
            <v>53000</v>
          </cell>
          <cell r="J2542">
            <v>26500</v>
          </cell>
          <cell r="K2542">
            <v>53000</v>
          </cell>
          <cell r="L2542">
            <v>26500</v>
          </cell>
          <cell r="M2542">
            <v>53000</v>
          </cell>
          <cell r="N2542">
            <v>26500</v>
          </cell>
          <cell r="O2542">
            <v>53000</v>
          </cell>
          <cell r="P2542">
            <v>26500</v>
          </cell>
          <cell r="Q2542">
            <v>53000</v>
          </cell>
          <cell r="R2542">
            <v>26500</v>
          </cell>
          <cell r="S2542">
            <v>53000</v>
          </cell>
          <cell r="T2542">
            <v>26500</v>
          </cell>
          <cell r="U2542">
            <v>53000</v>
          </cell>
          <cell r="V2542">
            <v>26500</v>
          </cell>
          <cell r="W2542">
            <v>53000</v>
          </cell>
          <cell r="X2542">
            <v>26500</v>
          </cell>
          <cell r="Y2542">
            <v>53000</v>
          </cell>
          <cell r="Z2542">
            <v>26500</v>
          </cell>
          <cell r="AD2542">
            <v>0.35699999999999998</v>
          </cell>
          <cell r="AG2542">
            <v>6750</v>
          </cell>
          <cell r="AH2542">
            <v>55</v>
          </cell>
          <cell r="AI2542">
            <v>1</v>
          </cell>
          <cell r="AJ2542">
            <v>1</v>
          </cell>
          <cell r="AK2542">
            <v>55</v>
          </cell>
        </row>
        <row r="2543">
          <cell r="E2543" t="str">
            <v>LRS4-6300LM-LX</v>
          </cell>
          <cell r="F2543" t="str">
            <v>台</v>
          </cell>
          <cell r="G2543">
            <v>53000</v>
          </cell>
          <cell r="H2543">
            <v>26500</v>
          </cell>
          <cell r="I2543">
            <v>53000</v>
          </cell>
          <cell r="J2543">
            <v>26500</v>
          </cell>
          <cell r="K2543">
            <v>53000</v>
          </cell>
          <cell r="L2543">
            <v>26500</v>
          </cell>
          <cell r="M2543">
            <v>53000</v>
          </cell>
          <cell r="N2543">
            <v>26500</v>
          </cell>
          <cell r="O2543">
            <v>53000</v>
          </cell>
          <cell r="P2543">
            <v>26500</v>
          </cell>
          <cell r="Q2543">
            <v>53000</v>
          </cell>
          <cell r="R2543">
            <v>26500</v>
          </cell>
          <cell r="S2543">
            <v>53000</v>
          </cell>
          <cell r="T2543">
            <v>26500</v>
          </cell>
          <cell r="U2543">
            <v>53000</v>
          </cell>
          <cell r="V2543">
            <v>26500</v>
          </cell>
          <cell r="W2543">
            <v>53000</v>
          </cell>
          <cell r="X2543">
            <v>26500</v>
          </cell>
          <cell r="Y2543">
            <v>53000</v>
          </cell>
          <cell r="Z2543">
            <v>26500</v>
          </cell>
          <cell r="AD2543">
            <v>0.35699999999999998</v>
          </cell>
          <cell r="AG2543">
            <v>6750</v>
          </cell>
          <cell r="AH2543">
            <v>55</v>
          </cell>
          <cell r="AI2543">
            <v>1</v>
          </cell>
          <cell r="AJ2543">
            <v>1</v>
          </cell>
          <cell r="AK2543">
            <v>55</v>
          </cell>
        </row>
        <row r="2544">
          <cell r="E2544" t="str">
            <v>LSS1-3150LM-LJ</v>
          </cell>
          <cell r="F2544" t="str">
            <v>台</v>
          </cell>
          <cell r="G2544">
            <v>21500</v>
          </cell>
          <cell r="H2544">
            <v>12500</v>
          </cell>
          <cell r="I2544">
            <v>21500</v>
          </cell>
          <cell r="J2544">
            <v>12500</v>
          </cell>
          <cell r="K2544">
            <v>21500</v>
          </cell>
          <cell r="L2544">
            <v>12500</v>
          </cell>
          <cell r="M2544">
            <v>21500</v>
          </cell>
          <cell r="N2544">
            <v>12500</v>
          </cell>
          <cell r="O2544">
            <v>21500</v>
          </cell>
          <cell r="P2544">
            <v>12500</v>
          </cell>
          <cell r="Q2544">
            <v>21500</v>
          </cell>
          <cell r="R2544">
            <v>12500</v>
          </cell>
          <cell r="S2544">
            <v>21500</v>
          </cell>
          <cell r="T2544">
            <v>12500</v>
          </cell>
          <cell r="U2544">
            <v>21500</v>
          </cell>
          <cell r="V2544">
            <v>12500</v>
          </cell>
          <cell r="W2544">
            <v>21500</v>
          </cell>
          <cell r="X2544">
            <v>12500</v>
          </cell>
          <cell r="Y2544">
            <v>21500</v>
          </cell>
          <cell r="Z2544">
            <v>12500</v>
          </cell>
          <cell r="AD2544">
            <v>0.20899999999999999</v>
          </cell>
          <cell r="AG2544">
            <v>3200</v>
          </cell>
          <cell r="AH2544">
            <v>24</v>
          </cell>
          <cell r="AI2544">
            <v>0.96</v>
          </cell>
          <cell r="AJ2544">
            <v>1</v>
          </cell>
          <cell r="AK2544">
            <v>25</v>
          </cell>
        </row>
        <row r="2590">
          <cell r="E2590" t="str">
            <v>SW:1P-15A</v>
          </cell>
          <cell r="F2590" t="str">
            <v>組</v>
          </cell>
          <cell r="H2590">
            <v>1000</v>
          </cell>
          <cell r="J2590">
            <v>1000</v>
          </cell>
          <cell r="L2590">
            <v>1000</v>
          </cell>
          <cell r="N2590">
            <v>1000</v>
          </cell>
          <cell r="P2590">
            <v>1000</v>
          </cell>
          <cell r="R2590">
            <v>1000</v>
          </cell>
          <cell r="T2590">
            <v>1000</v>
          </cell>
          <cell r="V2590">
            <v>1000</v>
          </cell>
          <cell r="X2590">
            <v>1000</v>
          </cell>
          <cell r="Z2590">
            <v>1000</v>
          </cell>
          <cell r="AD2590">
            <v>0.1</v>
          </cell>
        </row>
        <row r="2591">
          <cell r="E2591" t="str">
            <v>センサSW</v>
          </cell>
          <cell r="F2591" t="str">
            <v>組</v>
          </cell>
          <cell r="H2591">
            <v>8000</v>
          </cell>
          <cell r="J2591">
            <v>8000</v>
          </cell>
          <cell r="L2591">
            <v>8000</v>
          </cell>
          <cell r="N2591">
            <v>8000</v>
          </cell>
          <cell r="P2591">
            <v>8000</v>
          </cell>
          <cell r="R2591">
            <v>8000</v>
          </cell>
          <cell r="T2591">
            <v>8000</v>
          </cell>
          <cell r="V2591">
            <v>8000</v>
          </cell>
          <cell r="X2591">
            <v>8000</v>
          </cell>
          <cell r="Z2591">
            <v>8000</v>
          </cell>
          <cell r="AD2591">
            <v>0.1</v>
          </cell>
        </row>
        <row r="2592">
          <cell r="E2592" t="str">
            <v>Con:2P-15AE</v>
          </cell>
          <cell r="F2592" t="str">
            <v>組</v>
          </cell>
          <cell r="H2592">
            <v>800</v>
          </cell>
          <cell r="J2592">
            <v>800</v>
          </cell>
          <cell r="L2592">
            <v>800</v>
          </cell>
          <cell r="N2592">
            <v>800</v>
          </cell>
          <cell r="P2592">
            <v>800</v>
          </cell>
          <cell r="R2592">
            <v>800</v>
          </cell>
          <cell r="T2592">
            <v>800</v>
          </cell>
          <cell r="V2592">
            <v>800</v>
          </cell>
          <cell r="X2592">
            <v>800</v>
          </cell>
          <cell r="Z2592">
            <v>800</v>
          </cell>
          <cell r="AD2592">
            <v>0.1</v>
          </cell>
        </row>
        <row r="2593">
          <cell r="E2593" t="str">
            <v>Con:2P-20AE</v>
          </cell>
          <cell r="F2593" t="str">
            <v>組</v>
          </cell>
          <cell r="H2593">
            <v>900</v>
          </cell>
          <cell r="J2593">
            <v>900</v>
          </cell>
          <cell r="L2593">
            <v>900</v>
          </cell>
          <cell r="N2593">
            <v>900</v>
          </cell>
          <cell r="P2593">
            <v>900</v>
          </cell>
          <cell r="R2593">
            <v>900</v>
          </cell>
          <cell r="T2593">
            <v>900</v>
          </cell>
          <cell r="V2593">
            <v>900</v>
          </cell>
          <cell r="X2593">
            <v>900</v>
          </cell>
          <cell r="Z2593">
            <v>900</v>
          </cell>
          <cell r="AD2593">
            <v>0.1</v>
          </cell>
        </row>
        <row r="2594">
          <cell r="E2594" t="str">
            <v>防火区画処理</v>
          </cell>
          <cell r="F2594" t="str">
            <v>箇所</v>
          </cell>
          <cell r="H2594">
            <v>2500</v>
          </cell>
          <cell r="J2594">
            <v>2500</v>
          </cell>
          <cell r="L2594">
            <v>2500</v>
          </cell>
          <cell r="N2594">
            <v>2500</v>
          </cell>
          <cell r="P2594">
            <v>2500</v>
          </cell>
          <cell r="R2594">
            <v>2500</v>
          </cell>
          <cell r="T2594">
            <v>2500</v>
          </cell>
          <cell r="V2594">
            <v>2500</v>
          </cell>
          <cell r="X2594">
            <v>2500</v>
          </cell>
          <cell r="Z2594">
            <v>2500</v>
          </cell>
          <cell r="AD2594">
            <v>0.1</v>
          </cell>
        </row>
        <row r="2614">
          <cell r="E2614" t="str">
            <v>高圧カットアウト PC-6 7.2KV-30A</v>
          </cell>
          <cell r="F2614" t="str">
            <v>個</v>
          </cell>
          <cell r="H2614">
            <v>15050</v>
          </cell>
          <cell r="J2614">
            <v>15050</v>
          </cell>
          <cell r="L2614">
            <v>15050</v>
          </cell>
          <cell r="N2614">
            <v>15050</v>
          </cell>
          <cell r="P2614">
            <v>15050</v>
          </cell>
          <cell r="R2614">
            <v>15050</v>
          </cell>
          <cell r="T2614">
            <v>15050</v>
          </cell>
          <cell r="V2614">
            <v>15050</v>
          </cell>
          <cell r="X2614">
            <v>15050</v>
          </cell>
          <cell r="Z2614">
            <v>15050</v>
          </cell>
          <cell r="AD2614">
            <v>0.159</v>
          </cell>
        </row>
        <row r="2615">
          <cell r="E2615" t="str">
            <v>高圧カットアウト PC-6 7.2KV-50A</v>
          </cell>
          <cell r="F2615" t="str">
            <v>個</v>
          </cell>
          <cell r="H2615">
            <v>17820</v>
          </cell>
          <cell r="J2615">
            <v>17820</v>
          </cell>
          <cell r="L2615">
            <v>17820</v>
          </cell>
          <cell r="N2615">
            <v>17820</v>
          </cell>
          <cell r="P2615">
            <v>17820</v>
          </cell>
          <cell r="R2615">
            <v>17820</v>
          </cell>
          <cell r="T2615">
            <v>17820</v>
          </cell>
          <cell r="V2615">
            <v>17820</v>
          </cell>
          <cell r="X2615">
            <v>17820</v>
          </cell>
          <cell r="Z2615">
            <v>17820</v>
          </cell>
          <cell r="AD2615">
            <v>0.159</v>
          </cell>
        </row>
        <row r="2616">
          <cell r="E2616" t="str">
            <v>高圧カットアウト PC-7 7.2KV-100A</v>
          </cell>
          <cell r="F2616" t="str">
            <v>個</v>
          </cell>
          <cell r="H2616">
            <v>18820</v>
          </cell>
          <cell r="J2616">
            <v>18820</v>
          </cell>
          <cell r="L2616">
            <v>18820</v>
          </cell>
          <cell r="N2616">
            <v>18820</v>
          </cell>
          <cell r="P2616">
            <v>18820</v>
          </cell>
          <cell r="R2616">
            <v>18820</v>
          </cell>
          <cell r="T2616">
            <v>18820</v>
          </cell>
          <cell r="V2616">
            <v>18820</v>
          </cell>
          <cell r="X2616">
            <v>18820</v>
          </cell>
          <cell r="Z2616">
            <v>18820</v>
          </cell>
          <cell r="AD2616">
            <v>0.159</v>
          </cell>
        </row>
        <row r="2617">
          <cell r="E2617" t="str">
            <v>高圧カットアウト PC-6S 7.2KV-30A</v>
          </cell>
          <cell r="F2617" t="str">
            <v>個</v>
          </cell>
          <cell r="H2617">
            <v>18820</v>
          </cell>
          <cell r="J2617">
            <v>18820</v>
          </cell>
          <cell r="L2617">
            <v>18820</v>
          </cell>
          <cell r="N2617">
            <v>18820</v>
          </cell>
          <cell r="P2617">
            <v>18820</v>
          </cell>
          <cell r="R2617">
            <v>18820</v>
          </cell>
          <cell r="T2617">
            <v>18820</v>
          </cell>
          <cell r="V2617">
            <v>18820</v>
          </cell>
          <cell r="X2617">
            <v>18820</v>
          </cell>
          <cell r="Z2617">
            <v>18820</v>
          </cell>
          <cell r="AD2617">
            <v>0.159</v>
          </cell>
        </row>
        <row r="2618">
          <cell r="E2618" t="str">
            <v>高圧カットアウト PC-7S7.2KV-30A</v>
          </cell>
          <cell r="F2618" t="str">
            <v>個</v>
          </cell>
          <cell r="H2618">
            <v>18820</v>
          </cell>
          <cell r="J2618">
            <v>18820</v>
          </cell>
          <cell r="L2618">
            <v>18820</v>
          </cell>
          <cell r="N2618">
            <v>18820</v>
          </cell>
          <cell r="P2618">
            <v>18820</v>
          </cell>
          <cell r="R2618">
            <v>18820</v>
          </cell>
          <cell r="T2618">
            <v>18820</v>
          </cell>
          <cell r="V2618">
            <v>18820</v>
          </cell>
          <cell r="X2618">
            <v>18820</v>
          </cell>
          <cell r="Z2618">
            <v>18820</v>
          </cell>
          <cell r="AD2618">
            <v>0.159</v>
          </cell>
        </row>
        <row r="2619">
          <cell r="E2619" t="str">
            <v>高圧カットアウト PC-7S 7.2KV-100A</v>
          </cell>
          <cell r="F2619" t="str">
            <v>個</v>
          </cell>
          <cell r="H2619">
            <v>26780</v>
          </cell>
          <cell r="J2619">
            <v>26780</v>
          </cell>
          <cell r="L2619">
            <v>26780</v>
          </cell>
          <cell r="N2619">
            <v>26780</v>
          </cell>
          <cell r="P2619">
            <v>26780</v>
          </cell>
          <cell r="R2619">
            <v>26780</v>
          </cell>
          <cell r="T2619">
            <v>26780</v>
          </cell>
          <cell r="V2619">
            <v>26780</v>
          </cell>
          <cell r="X2619">
            <v>26780</v>
          </cell>
          <cell r="Z2619">
            <v>26780</v>
          </cell>
          <cell r="AD2619">
            <v>0.159</v>
          </cell>
        </row>
        <row r="2621">
          <cell r="E2621" t="str">
            <v>GLアレスタ GL-86G-8.4KV</v>
          </cell>
          <cell r="F2621" t="str">
            <v>個</v>
          </cell>
          <cell r="H2621">
            <v>10100</v>
          </cell>
          <cell r="J2621">
            <v>10100</v>
          </cell>
          <cell r="L2621">
            <v>10100</v>
          </cell>
          <cell r="N2621">
            <v>10100</v>
          </cell>
          <cell r="P2621">
            <v>10100</v>
          </cell>
          <cell r="R2621">
            <v>10100</v>
          </cell>
          <cell r="T2621">
            <v>10100</v>
          </cell>
          <cell r="V2621">
            <v>10100</v>
          </cell>
          <cell r="X2621">
            <v>10100</v>
          </cell>
          <cell r="Z2621">
            <v>10100</v>
          </cell>
          <cell r="AD2621">
            <v>0.22</v>
          </cell>
        </row>
        <row r="2622">
          <cell r="E2622" t="str">
            <v>配電用アレスタ GL-6R-8.4KV</v>
          </cell>
          <cell r="F2622" t="str">
            <v>個</v>
          </cell>
          <cell r="H2622">
            <v>12900</v>
          </cell>
          <cell r="J2622">
            <v>12900</v>
          </cell>
          <cell r="L2622">
            <v>12900</v>
          </cell>
          <cell r="N2622">
            <v>12900</v>
          </cell>
          <cell r="P2622">
            <v>12900</v>
          </cell>
          <cell r="R2622">
            <v>12900</v>
          </cell>
          <cell r="T2622">
            <v>12900</v>
          </cell>
          <cell r="V2622">
            <v>12900</v>
          </cell>
          <cell r="X2622">
            <v>12900</v>
          </cell>
          <cell r="Z2622">
            <v>12900</v>
          </cell>
          <cell r="AD2622">
            <v>0.22</v>
          </cell>
        </row>
        <row r="2623">
          <cell r="E2623" t="str">
            <v>配電用アレスタ GL-6DS-8.4KV</v>
          </cell>
          <cell r="F2623" t="str">
            <v>個</v>
          </cell>
          <cell r="H2623">
            <v>16600</v>
          </cell>
          <cell r="J2623">
            <v>16600</v>
          </cell>
          <cell r="L2623">
            <v>16600</v>
          </cell>
          <cell r="N2623">
            <v>16600</v>
          </cell>
          <cell r="P2623">
            <v>16600</v>
          </cell>
          <cell r="R2623">
            <v>16600</v>
          </cell>
          <cell r="T2623">
            <v>16600</v>
          </cell>
          <cell r="V2623">
            <v>16600</v>
          </cell>
          <cell r="X2623">
            <v>16600</v>
          </cell>
          <cell r="Z2623">
            <v>16600</v>
          </cell>
          <cell r="AD2623">
            <v>0.22</v>
          </cell>
        </row>
        <row r="2624">
          <cell r="E2624" t="str">
            <v>配電用アレスタ GL-86DS5-8.4KV</v>
          </cell>
          <cell r="F2624" t="str">
            <v>個</v>
          </cell>
          <cell r="H2624">
            <v>16400</v>
          </cell>
          <cell r="J2624">
            <v>16400</v>
          </cell>
          <cell r="L2624">
            <v>16400</v>
          </cell>
          <cell r="N2624">
            <v>16400</v>
          </cell>
          <cell r="P2624">
            <v>16400</v>
          </cell>
          <cell r="R2624">
            <v>16400</v>
          </cell>
          <cell r="T2624">
            <v>16400</v>
          </cell>
          <cell r="V2624">
            <v>16400</v>
          </cell>
          <cell r="X2624">
            <v>16400</v>
          </cell>
          <cell r="Z2624">
            <v>16400</v>
          </cell>
          <cell r="AD2624">
            <v>0.22</v>
          </cell>
        </row>
        <row r="2625">
          <cell r="E2625" t="str">
            <v>配電用アレスタ GL-65G-8.4KV</v>
          </cell>
          <cell r="F2625" t="str">
            <v>個</v>
          </cell>
          <cell r="H2625">
            <v>45500</v>
          </cell>
          <cell r="J2625">
            <v>45500</v>
          </cell>
          <cell r="L2625">
            <v>45500</v>
          </cell>
          <cell r="N2625">
            <v>45500</v>
          </cell>
          <cell r="P2625">
            <v>45500</v>
          </cell>
          <cell r="R2625">
            <v>45500</v>
          </cell>
          <cell r="T2625">
            <v>45500</v>
          </cell>
          <cell r="V2625">
            <v>45500</v>
          </cell>
          <cell r="X2625">
            <v>45500</v>
          </cell>
          <cell r="Z2625">
            <v>45500</v>
          </cell>
          <cell r="AD2625">
            <v>0.22</v>
          </cell>
        </row>
        <row r="2626">
          <cell r="E2626" t="str">
            <v>配電用アレスタ RVSQ-6GPL2-8.4KV</v>
          </cell>
          <cell r="F2626" t="str">
            <v>個</v>
          </cell>
          <cell r="H2626">
            <v>9120</v>
          </cell>
          <cell r="J2626">
            <v>9120</v>
          </cell>
          <cell r="L2626">
            <v>9120</v>
          </cell>
          <cell r="N2626">
            <v>9120</v>
          </cell>
          <cell r="P2626">
            <v>9120</v>
          </cell>
          <cell r="R2626">
            <v>9120</v>
          </cell>
          <cell r="T2626">
            <v>9120</v>
          </cell>
          <cell r="V2626">
            <v>9120</v>
          </cell>
          <cell r="X2626">
            <v>9120</v>
          </cell>
          <cell r="Z2626">
            <v>9120</v>
          </cell>
          <cell r="AD2626">
            <v>0.22</v>
          </cell>
        </row>
        <row r="2629">
          <cell r="E2629" t="str">
            <v>接地工事 EA</v>
          </cell>
          <cell r="F2629" t="str">
            <v>箇所</v>
          </cell>
          <cell r="H2629">
            <v>19000</v>
          </cell>
          <cell r="J2629">
            <v>19000</v>
          </cell>
          <cell r="L2629">
            <v>19000</v>
          </cell>
          <cell r="N2629">
            <v>19000</v>
          </cell>
          <cell r="P2629">
            <v>19000</v>
          </cell>
          <cell r="R2629">
            <v>19000</v>
          </cell>
          <cell r="T2629">
            <v>19000</v>
          </cell>
          <cell r="V2629">
            <v>19000</v>
          </cell>
          <cell r="X2629">
            <v>19000</v>
          </cell>
          <cell r="Z2629">
            <v>19000</v>
          </cell>
          <cell r="AD2629">
            <v>3.7330000000000001</v>
          </cell>
        </row>
        <row r="2630">
          <cell r="E2630" t="str">
            <v>接地工事 EA-LA</v>
          </cell>
          <cell r="F2630" t="str">
            <v>箇所</v>
          </cell>
          <cell r="H2630">
            <v>19000</v>
          </cell>
          <cell r="J2630">
            <v>19000</v>
          </cell>
          <cell r="L2630">
            <v>19000</v>
          </cell>
          <cell r="N2630">
            <v>19000</v>
          </cell>
          <cell r="P2630">
            <v>19000</v>
          </cell>
          <cell r="R2630">
            <v>19000</v>
          </cell>
          <cell r="T2630">
            <v>19000</v>
          </cell>
          <cell r="V2630">
            <v>19000</v>
          </cell>
          <cell r="X2630">
            <v>19000</v>
          </cell>
          <cell r="Z2630">
            <v>19000</v>
          </cell>
          <cell r="AD2630">
            <v>3.7330000000000001</v>
          </cell>
        </row>
        <row r="2631">
          <cell r="E2631" t="str">
            <v>接地工事 EB</v>
          </cell>
          <cell r="F2631" t="str">
            <v>箇所</v>
          </cell>
          <cell r="H2631">
            <v>19000</v>
          </cell>
          <cell r="J2631">
            <v>19000</v>
          </cell>
          <cell r="L2631">
            <v>19000</v>
          </cell>
          <cell r="N2631">
            <v>19000</v>
          </cell>
          <cell r="P2631">
            <v>19000</v>
          </cell>
          <cell r="R2631">
            <v>19000</v>
          </cell>
          <cell r="T2631">
            <v>19000</v>
          </cell>
          <cell r="V2631">
            <v>19000</v>
          </cell>
          <cell r="X2631">
            <v>19000</v>
          </cell>
          <cell r="Z2631">
            <v>19000</v>
          </cell>
          <cell r="AD2631">
            <v>3.7330000000000001</v>
          </cell>
        </row>
        <row r="2632">
          <cell r="E2632" t="str">
            <v>接地工事 ED</v>
          </cell>
          <cell r="F2632" t="str">
            <v>箇所</v>
          </cell>
          <cell r="H2632">
            <v>2800</v>
          </cell>
          <cell r="J2632">
            <v>2800</v>
          </cell>
          <cell r="L2632">
            <v>2800</v>
          </cell>
          <cell r="N2632">
            <v>2800</v>
          </cell>
          <cell r="P2632">
            <v>2800</v>
          </cell>
          <cell r="R2632">
            <v>2800</v>
          </cell>
          <cell r="T2632">
            <v>2800</v>
          </cell>
          <cell r="V2632">
            <v>2800</v>
          </cell>
          <cell r="X2632">
            <v>2800</v>
          </cell>
          <cell r="Z2632">
            <v>2800</v>
          </cell>
          <cell r="AD2632">
            <v>3.7330000000000001</v>
          </cell>
        </row>
        <row r="2633">
          <cell r="E2633" t="str">
            <v>接地工事 ED-ELB</v>
          </cell>
          <cell r="F2633" t="str">
            <v>箇所</v>
          </cell>
          <cell r="H2633">
            <v>2800</v>
          </cell>
          <cell r="J2633">
            <v>2800</v>
          </cell>
          <cell r="L2633">
            <v>2800</v>
          </cell>
          <cell r="N2633">
            <v>2800</v>
          </cell>
          <cell r="P2633">
            <v>2800</v>
          </cell>
          <cell r="R2633">
            <v>2800</v>
          </cell>
          <cell r="T2633">
            <v>2800</v>
          </cell>
          <cell r="V2633">
            <v>2800</v>
          </cell>
          <cell r="X2633">
            <v>2800</v>
          </cell>
          <cell r="Z2633">
            <v>2800</v>
          </cell>
          <cell r="AD2633">
            <v>3.7330000000000001</v>
          </cell>
        </row>
        <row r="2634">
          <cell r="E2634" t="str">
            <v>接地工事 Ep,Ec</v>
          </cell>
          <cell r="F2634" t="str">
            <v>箇所</v>
          </cell>
          <cell r="H2634">
            <v>720</v>
          </cell>
          <cell r="J2634">
            <v>720</v>
          </cell>
          <cell r="L2634">
            <v>720</v>
          </cell>
          <cell r="N2634">
            <v>720</v>
          </cell>
          <cell r="P2634">
            <v>720</v>
          </cell>
          <cell r="R2634">
            <v>720</v>
          </cell>
          <cell r="T2634">
            <v>720</v>
          </cell>
          <cell r="V2634">
            <v>720</v>
          </cell>
          <cell r="X2634">
            <v>720</v>
          </cell>
          <cell r="Z2634">
            <v>720</v>
          </cell>
          <cell r="AD2634">
            <v>0.183</v>
          </cell>
        </row>
        <row r="2636">
          <cell r="E2636" t="str">
            <v>CP 10-19-350Kg</v>
          </cell>
          <cell r="F2636" t="str">
            <v>本</v>
          </cell>
          <cell r="H2636">
            <v>37100</v>
          </cell>
          <cell r="J2636">
            <v>37100</v>
          </cell>
          <cell r="L2636">
            <v>37100</v>
          </cell>
          <cell r="N2636">
            <v>37500</v>
          </cell>
          <cell r="P2636">
            <v>36200</v>
          </cell>
          <cell r="R2636">
            <v>37500</v>
          </cell>
          <cell r="T2636">
            <v>36200</v>
          </cell>
          <cell r="V2636">
            <v>36200</v>
          </cell>
          <cell r="X2636">
            <v>37100</v>
          </cell>
          <cell r="Z2636">
            <v>37100</v>
          </cell>
          <cell r="AD2636">
            <v>2.61</v>
          </cell>
        </row>
        <row r="2637">
          <cell r="E2637" t="str">
            <v>CP 12-19-350Kg</v>
          </cell>
          <cell r="F2637" t="str">
            <v>本</v>
          </cell>
          <cell r="H2637">
            <v>46100</v>
          </cell>
          <cell r="J2637">
            <v>46100</v>
          </cell>
          <cell r="L2637">
            <v>46100</v>
          </cell>
          <cell r="N2637">
            <v>46600</v>
          </cell>
          <cell r="P2637">
            <v>45000</v>
          </cell>
          <cell r="R2637">
            <v>46600</v>
          </cell>
          <cell r="T2637">
            <v>45000</v>
          </cell>
          <cell r="V2637">
            <v>45000</v>
          </cell>
          <cell r="X2637">
            <v>46100</v>
          </cell>
          <cell r="Z2637">
            <v>46100</v>
          </cell>
          <cell r="AD2637">
            <v>3.48</v>
          </cell>
        </row>
        <row r="2638">
          <cell r="E2638" t="str">
            <v>CP 12-19-500Kg</v>
          </cell>
          <cell r="F2638" t="str">
            <v>本</v>
          </cell>
          <cell r="H2638">
            <v>60300</v>
          </cell>
          <cell r="J2638">
            <v>60300</v>
          </cell>
          <cell r="L2638">
            <v>60300</v>
          </cell>
          <cell r="N2638">
            <v>61300</v>
          </cell>
          <cell r="P2638">
            <v>57900</v>
          </cell>
          <cell r="R2638">
            <v>61300</v>
          </cell>
          <cell r="T2638">
            <v>57900</v>
          </cell>
          <cell r="V2638">
            <v>57900</v>
          </cell>
          <cell r="X2638">
            <v>60300</v>
          </cell>
          <cell r="Z2638">
            <v>60300</v>
          </cell>
          <cell r="AD2638">
            <v>3.48</v>
          </cell>
        </row>
        <row r="2639">
          <cell r="E2639" t="str">
            <v>CP 13-19-500Kg</v>
          </cell>
          <cell r="F2639" t="str">
            <v>本</v>
          </cell>
          <cell r="H2639">
            <v>66700</v>
          </cell>
          <cell r="J2639">
            <v>66700</v>
          </cell>
          <cell r="L2639">
            <v>66700</v>
          </cell>
          <cell r="N2639">
            <v>67300</v>
          </cell>
          <cell r="P2639">
            <v>64000</v>
          </cell>
          <cell r="R2639">
            <v>67300</v>
          </cell>
          <cell r="T2639">
            <v>64000</v>
          </cell>
          <cell r="V2639">
            <v>64000</v>
          </cell>
          <cell r="X2639">
            <v>66700</v>
          </cell>
          <cell r="Z2639">
            <v>66700</v>
          </cell>
          <cell r="AD2639">
            <v>3.91</v>
          </cell>
        </row>
        <row r="2640">
          <cell r="E2640" t="str">
            <v>CP 14-19-500Kg</v>
          </cell>
          <cell r="F2640" t="str">
            <v>本</v>
          </cell>
          <cell r="H2640">
            <v>72200</v>
          </cell>
          <cell r="J2640">
            <v>72200</v>
          </cell>
          <cell r="L2640">
            <v>72200</v>
          </cell>
          <cell r="N2640">
            <v>72800</v>
          </cell>
          <cell r="P2640">
            <v>70500</v>
          </cell>
          <cell r="R2640">
            <v>72800</v>
          </cell>
          <cell r="T2640">
            <v>70500</v>
          </cell>
          <cell r="V2640">
            <v>70500</v>
          </cell>
          <cell r="X2640">
            <v>72200</v>
          </cell>
          <cell r="Z2640">
            <v>72200</v>
          </cell>
          <cell r="AD2640">
            <v>4.3499999999999996</v>
          </cell>
        </row>
        <row r="2641">
          <cell r="E2641" t="str">
            <v>CP 15-19-500Kg</v>
          </cell>
          <cell r="F2641" t="str">
            <v>本</v>
          </cell>
          <cell r="H2641">
            <v>79500</v>
          </cell>
          <cell r="J2641">
            <v>79500</v>
          </cell>
          <cell r="L2641">
            <v>79500</v>
          </cell>
          <cell r="N2641">
            <v>80400</v>
          </cell>
          <cell r="P2641">
            <v>77800</v>
          </cell>
          <cell r="R2641">
            <v>80400</v>
          </cell>
          <cell r="T2641">
            <v>77800</v>
          </cell>
          <cell r="V2641">
            <v>77800</v>
          </cell>
          <cell r="X2641">
            <v>79500</v>
          </cell>
          <cell r="Z2641">
            <v>79500</v>
          </cell>
          <cell r="AD2641">
            <v>4.78</v>
          </cell>
        </row>
        <row r="2642">
          <cell r="E2642" t="str">
            <v>CP 16-19-500Kg</v>
          </cell>
          <cell r="F2642" t="str">
            <v>本</v>
          </cell>
          <cell r="H2642">
            <v>85900</v>
          </cell>
          <cell r="J2642">
            <v>85900</v>
          </cell>
          <cell r="L2642">
            <v>85900</v>
          </cell>
          <cell r="N2642">
            <v>87000</v>
          </cell>
          <cell r="P2642">
            <v>82500</v>
          </cell>
          <cell r="R2642">
            <v>87000</v>
          </cell>
          <cell r="T2642">
            <v>82500</v>
          </cell>
          <cell r="V2642">
            <v>82500</v>
          </cell>
          <cell r="X2642">
            <v>85900</v>
          </cell>
          <cell r="Z2642">
            <v>85900</v>
          </cell>
          <cell r="AD2642">
            <v>5.23</v>
          </cell>
        </row>
        <row r="2643">
          <cell r="E2643" t="str">
            <v>CP 13-19-700Kg</v>
          </cell>
          <cell r="F2643" t="str">
            <v>本</v>
          </cell>
          <cell r="H2643">
            <v>88100</v>
          </cell>
          <cell r="J2643">
            <v>88100</v>
          </cell>
          <cell r="L2643">
            <v>88100</v>
          </cell>
          <cell r="N2643">
            <v>89000</v>
          </cell>
          <cell r="P2643">
            <v>84600</v>
          </cell>
          <cell r="R2643">
            <v>89000</v>
          </cell>
          <cell r="T2643">
            <v>84600</v>
          </cell>
          <cell r="V2643">
            <v>84600</v>
          </cell>
          <cell r="X2643">
            <v>88100</v>
          </cell>
          <cell r="Z2643">
            <v>88100</v>
          </cell>
          <cell r="AD2643">
            <v>3.91</v>
          </cell>
        </row>
        <row r="2644">
          <cell r="E2644" t="str">
            <v>CP 14-19-700Kg</v>
          </cell>
          <cell r="F2644" t="str">
            <v>本</v>
          </cell>
          <cell r="H2644">
            <v>96700</v>
          </cell>
          <cell r="J2644">
            <v>96700</v>
          </cell>
          <cell r="L2644">
            <v>96700</v>
          </cell>
          <cell r="N2644">
            <v>98000</v>
          </cell>
          <cell r="P2644">
            <v>92800</v>
          </cell>
          <cell r="R2644">
            <v>98000</v>
          </cell>
          <cell r="T2644">
            <v>92800</v>
          </cell>
          <cell r="V2644">
            <v>92800</v>
          </cell>
          <cell r="X2644">
            <v>96700</v>
          </cell>
          <cell r="Z2644">
            <v>96700</v>
          </cell>
          <cell r="AD2644">
            <v>4.3499999999999996</v>
          </cell>
        </row>
        <row r="2645">
          <cell r="E2645" t="str">
            <v>CP 15-19-700Kg</v>
          </cell>
          <cell r="F2645" t="str">
            <v>本</v>
          </cell>
          <cell r="H2645">
            <v>106600</v>
          </cell>
          <cell r="J2645">
            <v>106600</v>
          </cell>
          <cell r="L2645">
            <v>106600</v>
          </cell>
          <cell r="N2645">
            <v>107900</v>
          </cell>
          <cell r="P2645">
            <v>102000</v>
          </cell>
          <cell r="R2645">
            <v>107900</v>
          </cell>
          <cell r="T2645">
            <v>102000</v>
          </cell>
          <cell r="V2645">
            <v>102000</v>
          </cell>
          <cell r="X2645">
            <v>106600</v>
          </cell>
          <cell r="Z2645">
            <v>106600</v>
          </cell>
          <cell r="AD2645">
            <v>4.78</v>
          </cell>
        </row>
        <row r="2646">
          <cell r="E2646" t="str">
            <v>CP 16-19-700Kg</v>
          </cell>
          <cell r="F2646" t="str">
            <v>本</v>
          </cell>
          <cell r="H2646">
            <v>116500</v>
          </cell>
          <cell r="J2646">
            <v>116500</v>
          </cell>
          <cell r="L2646">
            <v>116500</v>
          </cell>
          <cell r="N2646">
            <v>117900</v>
          </cell>
          <cell r="P2646">
            <v>111000</v>
          </cell>
          <cell r="R2646">
            <v>117900</v>
          </cell>
          <cell r="T2646">
            <v>111000</v>
          </cell>
          <cell r="V2646">
            <v>111000</v>
          </cell>
          <cell r="X2646">
            <v>116500</v>
          </cell>
          <cell r="Z2646">
            <v>116500</v>
          </cell>
          <cell r="AD2646">
            <v>5.23</v>
          </cell>
        </row>
        <row r="2647">
          <cell r="E2647" t="str">
            <v>CP 17-19-700Kg</v>
          </cell>
          <cell r="F2647" t="str">
            <v>本</v>
          </cell>
          <cell r="H2647">
            <v>127800</v>
          </cell>
          <cell r="J2647">
            <v>127800</v>
          </cell>
          <cell r="L2647">
            <v>127800</v>
          </cell>
          <cell r="N2647">
            <v>129800</v>
          </cell>
          <cell r="P2647">
            <v>122000</v>
          </cell>
          <cell r="R2647">
            <v>129800</v>
          </cell>
          <cell r="T2647">
            <v>122000</v>
          </cell>
          <cell r="V2647">
            <v>122000</v>
          </cell>
          <cell r="X2647">
            <v>127800</v>
          </cell>
          <cell r="Z2647">
            <v>127800</v>
          </cell>
          <cell r="AD2647">
            <v>5.68</v>
          </cell>
        </row>
        <row r="2648">
          <cell r="E2648" t="str">
            <v>CP 14-22-1000Kg</v>
          </cell>
          <cell r="F2648" t="str">
            <v>本</v>
          </cell>
          <cell r="H2648">
            <v>129100</v>
          </cell>
          <cell r="J2648">
            <v>129100</v>
          </cell>
          <cell r="L2648">
            <v>129100</v>
          </cell>
          <cell r="N2648">
            <v>131400</v>
          </cell>
          <cell r="P2648">
            <v>123000</v>
          </cell>
          <cell r="R2648">
            <v>131400</v>
          </cell>
          <cell r="T2648">
            <v>123000</v>
          </cell>
          <cell r="V2648">
            <v>123000</v>
          </cell>
          <cell r="X2648">
            <v>129100</v>
          </cell>
          <cell r="Z2648">
            <v>129100</v>
          </cell>
          <cell r="AD2648">
            <v>4.3499999999999996</v>
          </cell>
        </row>
        <row r="2649">
          <cell r="E2649" t="str">
            <v>CP 15-22-1000Kg</v>
          </cell>
          <cell r="F2649" t="str">
            <v>本</v>
          </cell>
          <cell r="H2649">
            <v>143200</v>
          </cell>
          <cell r="J2649">
            <v>143200</v>
          </cell>
          <cell r="L2649">
            <v>143200</v>
          </cell>
          <cell r="N2649">
            <v>145600</v>
          </cell>
          <cell r="P2649">
            <v>137000</v>
          </cell>
          <cell r="R2649">
            <v>145600</v>
          </cell>
          <cell r="T2649">
            <v>137000</v>
          </cell>
          <cell r="V2649">
            <v>137000</v>
          </cell>
          <cell r="X2649">
            <v>143200</v>
          </cell>
          <cell r="Z2649">
            <v>143200</v>
          </cell>
          <cell r="AD2649">
            <v>4.78</v>
          </cell>
        </row>
        <row r="2650">
          <cell r="E2650" t="str">
            <v>CP 16-22-1000Kg</v>
          </cell>
          <cell r="F2650" t="str">
            <v>本</v>
          </cell>
          <cell r="H2650">
            <v>158600</v>
          </cell>
          <cell r="J2650">
            <v>158600</v>
          </cell>
          <cell r="L2650">
            <v>158600</v>
          </cell>
          <cell r="N2650">
            <v>161300</v>
          </cell>
          <cell r="P2650">
            <v>152000</v>
          </cell>
          <cell r="R2650">
            <v>161300</v>
          </cell>
          <cell r="T2650">
            <v>152000</v>
          </cell>
          <cell r="V2650">
            <v>152000</v>
          </cell>
          <cell r="X2650">
            <v>158600</v>
          </cell>
          <cell r="Z2650">
            <v>158600</v>
          </cell>
          <cell r="AD2650">
            <v>5.23</v>
          </cell>
        </row>
        <row r="2651">
          <cell r="E2651" t="str">
            <v>CP 17-22-1000Kg</v>
          </cell>
          <cell r="F2651" t="str">
            <v>本</v>
          </cell>
          <cell r="H2651">
            <v>168000</v>
          </cell>
          <cell r="J2651">
            <v>168000</v>
          </cell>
          <cell r="L2651">
            <v>168000</v>
          </cell>
          <cell r="N2651">
            <v>171400</v>
          </cell>
          <cell r="P2651">
            <v>162000</v>
          </cell>
          <cell r="R2651">
            <v>171400</v>
          </cell>
          <cell r="T2651">
            <v>162000</v>
          </cell>
          <cell r="V2651">
            <v>162000</v>
          </cell>
          <cell r="X2651">
            <v>168000</v>
          </cell>
          <cell r="Z2651">
            <v>168000</v>
          </cell>
          <cell r="AD2651">
            <v>5.68</v>
          </cell>
        </row>
        <row r="2652">
          <cell r="E2652" t="str">
            <v>CP 14-22-1500Kg</v>
          </cell>
          <cell r="F2652" t="str">
            <v>本</v>
          </cell>
          <cell r="H2652">
            <v>206000</v>
          </cell>
          <cell r="J2652">
            <v>206000</v>
          </cell>
          <cell r="L2652">
            <v>206000</v>
          </cell>
          <cell r="N2652">
            <v>209400</v>
          </cell>
          <cell r="P2652">
            <v>197000</v>
          </cell>
          <cell r="R2652">
            <v>209400</v>
          </cell>
          <cell r="T2652">
            <v>197000</v>
          </cell>
          <cell r="V2652">
            <v>197000</v>
          </cell>
          <cell r="X2652">
            <v>206000</v>
          </cell>
          <cell r="Z2652">
            <v>206000</v>
          </cell>
          <cell r="AD2652">
            <v>4.3499999999999996</v>
          </cell>
        </row>
        <row r="2653">
          <cell r="E2653" t="str">
            <v>CP 15-22-1500Kg</v>
          </cell>
          <cell r="F2653" t="str">
            <v>本</v>
          </cell>
          <cell r="H2653">
            <v>229800</v>
          </cell>
          <cell r="J2653">
            <v>229800</v>
          </cell>
          <cell r="L2653">
            <v>229800</v>
          </cell>
          <cell r="N2653">
            <v>233600</v>
          </cell>
          <cell r="P2653">
            <v>220000</v>
          </cell>
          <cell r="R2653">
            <v>233600</v>
          </cell>
          <cell r="T2653">
            <v>220000</v>
          </cell>
          <cell r="V2653">
            <v>220000</v>
          </cell>
          <cell r="X2653">
            <v>229800</v>
          </cell>
          <cell r="Z2653">
            <v>229800</v>
          </cell>
          <cell r="AD2653">
            <v>4.78</v>
          </cell>
        </row>
        <row r="2654">
          <cell r="E2654" t="str">
            <v>CP 16-22-1500Kg</v>
          </cell>
          <cell r="F2654" t="str">
            <v>本</v>
          </cell>
          <cell r="H2654">
            <v>248600</v>
          </cell>
          <cell r="J2654">
            <v>248600</v>
          </cell>
          <cell r="L2654">
            <v>248600</v>
          </cell>
          <cell r="N2654">
            <v>252600</v>
          </cell>
          <cell r="P2654">
            <v>238000</v>
          </cell>
          <cell r="R2654">
            <v>252600</v>
          </cell>
          <cell r="T2654">
            <v>238000</v>
          </cell>
          <cell r="V2654">
            <v>238000</v>
          </cell>
          <cell r="X2654">
            <v>248600</v>
          </cell>
          <cell r="Z2654">
            <v>248600</v>
          </cell>
          <cell r="AD2654">
            <v>5.23</v>
          </cell>
        </row>
        <row r="2655">
          <cell r="E2655" t="str">
            <v>CP 17-22-1500Kg</v>
          </cell>
          <cell r="F2655" t="str">
            <v>本</v>
          </cell>
          <cell r="H2655">
            <v>275100</v>
          </cell>
          <cell r="J2655">
            <v>275100</v>
          </cell>
          <cell r="L2655">
            <v>275100</v>
          </cell>
          <cell r="N2655">
            <v>279500</v>
          </cell>
          <cell r="P2655">
            <v>264000</v>
          </cell>
          <cell r="R2655">
            <v>279500</v>
          </cell>
          <cell r="T2655">
            <v>264000</v>
          </cell>
          <cell r="V2655">
            <v>264000</v>
          </cell>
          <cell r="X2655">
            <v>275100</v>
          </cell>
          <cell r="Z2655">
            <v>275100</v>
          </cell>
          <cell r="AD2655">
            <v>5.68</v>
          </cell>
        </row>
        <row r="2656">
          <cell r="E2656" t="str">
            <v>支線14sq-7/1.6</v>
          </cell>
          <cell r="F2656" t="str">
            <v>ｍ</v>
          </cell>
          <cell r="G2656">
            <v>401</v>
          </cell>
          <cell r="H2656">
            <v>44</v>
          </cell>
          <cell r="I2656">
            <v>401</v>
          </cell>
          <cell r="J2656">
            <v>44</v>
          </cell>
          <cell r="K2656">
            <v>393</v>
          </cell>
          <cell r="L2656">
            <v>43</v>
          </cell>
          <cell r="M2656">
            <v>393</v>
          </cell>
          <cell r="N2656">
            <v>43</v>
          </cell>
          <cell r="O2656">
            <v>393</v>
          </cell>
          <cell r="P2656">
            <v>43</v>
          </cell>
          <cell r="Q2656">
            <v>393</v>
          </cell>
          <cell r="R2656">
            <v>43</v>
          </cell>
          <cell r="S2656">
            <v>393</v>
          </cell>
          <cell r="T2656">
            <v>43</v>
          </cell>
          <cell r="U2656">
            <v>393</v>
          </cell>
          <cell r="V2656">
            <v>43</v>
          </cell>
          <cell r="W2656">
            <v>393</v>
          </cell>
          <cell r="X2656">
            <v>43</v>
          </cell>
          <cell r="Y2656">
            <v>393</v>
          </cell>
          <cell r="Z2656">
            <v>43</v>
          </cell>
          <cell r="AD2656">
            <v>5.5E-2</v>
          </cell>
        </row>
        <row r="2657">
          <cell r="E2657" t="str">
            <v>支線18sq-7/1.8</v>
          </cell>
          <cell r="F2657" t="str">
            <v>ｍ</v>
          </cell>
          <cell r="G2657">
            <v>376</v>
          </cell>
          <cell r="H2657">
            <v>53</v>
          </cell>
          <cell r="I2657">
            <v>376</v>
          </cell>
          <cell r="J2657">
            <v>53</v>
          </cell>
          <cell r="K2657">
            <v>368</v>
          </cell>
          <cell r="L2657">
            <v>51</v>
          </cell>
          <cell r="M2657">
            <v>368</v>
          </cell>
          <cell r="N2657">
            <v>51</v>
          </cell>
          <cell r="O2657">
            <v>368</v>
          </cell>
          <cell r="P2657">
            <v>51</v>
          </cell>
          <cell r="Q2657">
            <v>368</v>
          </cell>
          <cell r="R2657">
            <v>51</v>
          </cell>
          <cell r="S2657">
            <v>368</v>
          </cell>
          <cell r="T2657">
            <v>51</v>
          </cell>
          <cell r="U2657">
            <v>368</v>
          </cell>
          <cell r="V2657">
            <v>51</v>
          </cell>
          <cell r="W2657">
            <v>368</v>
          </cell>
          <cell r="X2657">
            <v>51</v>
          </cell>
          <cell r="Y2657">
            <v>368</v>
          </cell>
          <cell r="Z2657">
            <v>51</v>
          </cell>
          <cell r="AD2657">
            <v>5.5E-2</v>
          </cell>
        </row>
        <row r="2658">
          <cell r="E2658" t="str">
            <v>支線22sq-7/2.0</v>
          </cell>
          <cell r="F2658" t="str">
            <v>ｍ</v>
          </cell>
          <cell r="G2658">
            <v>372</v>
          </cell>
          <cell r="H2658">
            <v>64</v>
          </cell>
          <cell r="I2658">
            <v>372</v>
          </cell>
          <cell r="J2658">
            <v>64</v>
          </cell>
          <cell r="K2658">
            <v>364</v>
          </cell>
          <cell r="L2658">
            <v>63</v>
          </cell>
          <cell r="M2658">
            <v>364</v>
          </cell>
          <cell r="N2658">
            <v>63</v>
          </cell>
          <cell r="O2658">
            <v>364</v>
          </cell>
          <cell r="P2658">
            <v>63</v>
          </cell>
          <cell r="Q2658">
            <v>364</v>
          </cell>
          <cell r="R2658">
            <v>63</v>
          </cell>
          <cell r="S2658">
            <v>364</v>
          </cell>
          <cell r="T2658">
            <v>63</v>
          </cell>
          <cell r="U2658">
            <v>364</v>
          </cell>
          <cell r="V2658">
            <v>63</v>
          </cell>
          <cell r="W2658">
            <v>364</v>
          </cell>
          <cell r="X2658">
            <v>63</v>
          </cell>
          <cell r="Y2658">
            <v>364</v>
          </cell>
          <cell r="Z2658">
            <v>63</v>
          </cell>
          <cell r="AD2658">
            <v>5.5E-2</v>
          </cell>
        </row>
        <row r="2659">
          <cell r="E2659" t="str">
            <v>支線30sq-7/2.3</v>
          </cell>
          <cell r="F2659" t="str">
            <v>ｍ</v>
          </cell>
          <cell r="G2659">
            <v>365</v>
          </cell>
          <cell r="H2659">
            <v>83</v>
          </cell>
          <cell r="I2659">
            <v>365</v>
          </cell>
          <cell r="J2659">
            <v>83</v>
          </cell>
          <cell r="K2659">
            <v>357</v>
          </cell>
          <cell r="L2659">
            <v>82</v>
          </cell>
          <cell r="M2659">
            <v>357</v>
          </cell>
          <cell r="N2659">
            <v>82</v>
          </cell>
          <cell r="O2659">
            <v>357</v>
          </cell>
          <cell r="P2659">
            <v>82</v>
          </cell>
          <cell r="Q2659">
            <v>357</v>
          </cell>
          <cell r="R2659">
            <v>82</v>
          </cell>
          <cell r="S2659">
            <v>357</v>
          </cell>
          <cell r="T2659">
            <v>82</v>
          </cell>
          <cell r="U2659">
            <v>357</v>
          </cell>
          <cell r="V2659">
            <v>82</v>
          </cell>
          <cell r="W2659">
            <v>357</v>
          </cell>
          <cell r="X2659">
            <v>82</v>
          </cell>
          <cell r="Y2659">
            <v>357</v>
          </cell>
          <cell r="Z2659">
            <v>82</v>
          </cell>
          <cell r="AD2659">
            <v>5.5E-2</v>
          </cell>
        </row>
        <row r="2660">
          <cell r="E2660" t="str">
            <v>支線38sq-7/2.6</v>
          </cell>
          <cell r="F2660" t="str">
            <v>ｍ</v>
          </cell>
          <cell r="G2660">
            <v>361</v>
          </cell>
          <cell r="H2660">
            <v>106</v>
          </cell>
          <cell r="I2660">
            <v>361</v>
          </cell>
          <cell r="J2660">
            <v>106</v>
          </cell>
          <cell r="K2660">
            <v>353</v>
          </cell>
          <cell r="L2660">
            <v>103</v>
          </cell>
          <cell r="M2660">
            <v>353</v>
          </cell>
          <cell r="N2660">
            <v>103</v>
          </cell>
          <cell r="O2660">
            <v>353</v>
          </cell>
          <cell r="P2660">
            <v>103</v>
          </cell>
          <cell r="Q2660">
            <v>353</v>
          </cell>
          <cell r="R2660">
            <v>103</v>
          </cell>
          <cell r="S2660">
            <v>353</v>
          </cell>
          <cell r="T2660">
            <v>103</v>
          </cell>
          <cell r="U2660">
            <v>353</v>
          </cell>
          <cell r="V2660">
            <v>103</v>
          </cell>
          <cell r="W2660">
            <v>353</v>
          </cell>
          <cell r="X2660">
            <v>103</v>
          </cell>
          <cell r="Y2660">
            <v>353</v>
          </cell>
          <cell r="Z2660">
            <v>103</v>
          </cell>
          <cell r="AD2660">
            <v>5.5E-2</v>
          </cell>
        </row>
        <row r="2661">
          <cell r="E2661" t="str">
            <v>支線45sq-7/2.9</v>
          </cell>
          <cell r="F2661" t="str">
            <v>ｍ</v>
          </cell>
          <cell r="G2661">
            <v>359</v>
          </cell>
          <cell r="H2661">
            <v>131</v>
          </cell>
          <cell r="I2661">
            <v>359</v>
          </cell>
          <cell r="J2661">
            <v>131</v>
          </cell>
          <cell r="K2661">
            <v>351</v>
          </cell>
          <cell r="L2661">
            <v>128</v>
          </cell>
          <cell r="M2661">
            <v>351</v>
          </cell>
          <cell r="N2661">
            <v>128</v>
          </cell>
          <cell r="O2661">
            <v>351</v>
          </cell>
          <cell r="P2661">
            <v>128</v>
          </cell>
          <cell r="Q2661">
            <v>351</v>
          </cell>
          <cell r="R2661">
            <v>128</v>
          </cell>
          <cell r="S2661">
            <v>351</v>
          </cell>
          <cell r="T2661">
            <v>128</v>
          </cell>
          <cell r="U2661">
            <v>351</v>
          </cell>
          <cell r="V2661">
            <v>128</v>
          </cell>
          <cell r="W2661">
            <v>351</v>
          </cell>
          <cell r="X2661">
            <v>128</v>
          </cell>
          <cell r="Y2661">
            <v>351</v>
          </cell>
          <cell r="Z2661">
            <v>128</v>
          </cell>
          <cell r="AD2661">
            <v>6.5000000000000002E-2</v>
          </cell>
        </row>
        <row r="2662">
          <cell r="E2662" t="str">
            <v>支線55sq-7/3.2</v>
          </cell>
          <cell r="F2662" t="str">
            <v>ｍ</v>
          </cell>
          <cell r="G2662">
            <v>356</v>
          </cell>
          <cell r="H2662">
            <v>158</v>
          </cell>
          <cell r="I2662">
            <v>356</v>
          </cell>
          <cell r="J2662">
            <v>158</v>
          </cell>
          <cell r="K2662">
            <v>348</v>
          </cell>
          <cell r="L2662">
            <v>155</v>
          </cell>
          <cell r="M2662">
            <v>348</v>
          </cell>
          <cell r="N2662">
            <v>155</v>
          </cell>
          <cell r="O2662">
            <v>348</v>
          </cell>
          <cell r="P2662">
            <v>155</v>
          </cell>
          <cell r="Q2662">
            <v>348</v>
          </cell>
          <cell r="R2662">
            <v>155</v>
          </cell>
          <cell r="S2662">
            <v>348</v>
          </cell>
          <cell r="T2662">
            <v>155</v>
          </cell>
          <cell r="U2662">
            <v>348</v>
          </cell>
          <cell r="V2662">
            <v>155</v>
          </cell>
          <cell r="W2662">
            <v>348</v>
          </cell>
          <cell r="X2662">
            <v>155</v>
          </cell>
          <cell r="Y2662">
            <v>348</v>
          </cell>
          <cell r="Z2662">
            <v>155</v>
          </cell>
          <cell r="AD2662">
            <v>6.5000000000000002E-2</v>
          </cell>
        </row>
        <row r="2663">
          <cell r="E2663" t="str">
            <v>支線70sq-7/3.5</v>
          </cell>
          <cell r="F2663" t="str">
            <v>ｍ</v>
          </cell>
          <cell r="G2663">
            <v>352</v>
          </cell>
          <cell r="H2663">
            <v>187</v>
          </cell>
          <cell r="I2663">
            <v>352</v>
          </cell>
          <cell r="J2663">
            <v>187</v>
          </cell>
          <cell r="K2663">
            <v>344</v>
          </cell>
          <cell r="L2663">
            <v>183</v>
          </cell>
          <cell r="M2663">
            <v>344</v>
          </cell>
          <cell r="N2663">
            <v>183</v>
          </cell>
          <cell r="O2663">
            <v>344</v>
          </cell>
          <cell r="P2663">
            <v>183</v>
          </cell>
          <cell r="Q2663">
            <v>344</v>
          </cell>
          <cell r="R2663">
            <v>183</v>
          </cell>
          <cell r="S2663">
            <v>344</v>
          </cell>
          <cell r="T2663">
            <v>183</v>
          </cell>
          <cell r="U2663">
            <v>344</v>
          </cell>
          <cell r="V2663">
            <v>183</v>
          </cell>
          <cell r="W2663">
            <v>344</v>
          </cell>
          <cell r="X2663">
            <v>183</v>
          </cell>
          <cell r="Y2663">
            <v>344</v>
          </cell>
          <cell r="Z2663">
            <v>183</v>
          </cell>
          <cell r="AD2663">
            <v>6.5000000000000002E-2</v>
          </cell>
        </row>
        <row r="2664">
          <cell r="E2664" t="str">
            <v>支線90sq-7/4.0</v>
          </cell>
          <cell r="F2664" t="str">
            <v>ｍ</v>
          </cell>
          <cell r="G2664">
            <v>354</v>
          </cell>
          <cell r="H2664">
            <v>246</v>
          </cell>
          <cell r="I2664">
            <v>354</v>
          </cell>
          <cell r="J2664">
            <v>246</v>
          </cell>
          <cell r="K2664">
            <v>346</v>
          </cell>
          <cell r="L2664">
            <v>241</v>
          </cell>
          <cell r="M2664">
            <v>346</v>
          </cell>
          <cell r="N2664">
            <v>241</v>
          </cell>
          <cell r="O2664">
            <v>346</v>
          </cell>
          <cell r="P2664">
            <v>241</v>
          </cell>
          <cell r="Q2664">
            <v>346</v>
          </cell>
          <cell r="R2664">
            <v>241</v>
          </cell>
          <cell r="S2664">
            <v>346</v>
          </cell>
          <cell r="T2664">
            <v>241</v>
          </cell>
          <cell r="U2664">
            <v>346</v>
          </cell>
          <cell r="V2664">
            <v>241</v>
          </cell>
          <cell r="W2664">
            <v>346</v>
          </cell>
          <cell r="X2664">
            <v>241</v>
          </cell>
          <cell r="Y2664">
            <v>346</v>
          </cell>
          <cell r="Z2664">
            <v>241</v>
          </cell>
          <cell r="AD2664">
            <v>6.5000000000000002E-2</v>
          </cell>
        </row>
        <row r="2665">
          <cell r="E2665" t="str">
            <v>支線110sq-7/4.5</v>
          </cell>
          <cell r="F2665" t="str">
            <v>ｍ</v>
          </cell>
          <cell r="G2665">
            <v>354</v>
          </cell>
          <cell r="H2665">
            <v>312</v>
          </cell>
          <cell r="I2665">
            <v>354</v>
          </cell>
          <cell r="J2665">
            <v>312</v>
          </cell>
          <cell r="K2665">
            <v>346</v>
          </cell>
          <cell r="L2665">
            <v>305</v>
          </cell>
          <cell r="M2665">
            <v>346</v>
          </cell>
          <cell r="N2665">
            <v>305</v>
          </cell>
          <cell r="O2665">
            <v>346</v>
          </cell>
          <cell r="P2665">
            <v>305</v>
          </cell>
          <cell r="Q2665">
            <v>346</v>
          </cell>
          <cell r="R2665">
            <v>305</v>
          </cell>
          <cell r="S2665">
            <v>346</v>
          </cell>
          <cell r="T2665">
            <v>305</v>
          </cell>
          <cell r="U2665">
            <v>346</v>
          </cell>
          <cell r="V2665">
            <v>305</v>
          </cell>
          <cell r="W2665">
            <v>346</v>
          </cell>
          <cell r="X2665">
            <v>305</v>
          </cell>
          <cell r="Y2665">
            <v>346</v>
          </cell>
          <cell r="Z2665">
            <v>305</v>
          </cell>
          <cell r="AD2665">
            <v>6.5000000000000002E-2</v>
          </cell>
        </row>
        <row r="2666">
          <cell r="E2666" t="str">
            <v>支線135sq-7/5.0</v>
          </cell>
          <cell r="F2666" t="str">
            <v>ｍ</v>
          </cell>
          <cell r="G2666">
            <v>362</v>
          </cell>
          <cell r="H2666">
            <v>394</v>
          </cell>
          <cell r="I2666">
            <v>362</v>
          </cell>
          <cell r="J2666">
            <v>394</v>
          </cell>
          <cell r="K2666">
            <v>354</v>
          </cell>
          <cell r="L2666">
            <v>385</v>
          </cell>
          <cell r="M2666">
            <v>354</v>
          </cell>
          <cell r="N2666">
            <v>385</v>
          </cell>
          <cell r="O2666">
            <v>354</v>
          </cell>
          <cell r="P2666">
            <v>385</v>
          </cell>
          <cell r="Q2666">
            <v>354</v>
          </cell>
          <cell r="R2666">
            <v>385</v>
          </cell>
          <cell r="S2666">
            <v>354</v>
          </cell>
          <cell r="T2666">
            <v>385</v>
          </cell>
          <cell r="U2666">
            <v>354</v>
          </cell>
          <cell r="V2666">
            <v>385</v>
          </cell>
          <cell r="W2666">
            <v>354</v>
          </cell>
          <cell r="X2666">
            <v>385</v>
          </cell>
          <cell r="Y2666">
            <v>354</v>
          </cell>
          <cell r="Z2666">
            <v>385</v>
          </cell>
          <cell r="AD2666">
            <v>6.5000000000000002E-2</v>
          </cell>
        </row>
        <row r="2667">
          <cell r="E2667" t="str">
            <v>ステンレス・ハンガー 3号</v>
          </cell>
          <cell r="F2667" t="str">
            <v>個</v>
          </cell>
          <cell r="H2667">
            <v>223</v>
          </cell>
          <cell r="J2667">
            <v>223</v>
          </cell>
          <cell r="L2667">
            <v>223</v>
          </cell>
          <cell r="N2667">
            <v>223</v>
          </cell>
          <cell r="P2667">
            <v>223</v>
          </cell>
          <cell r="R2667">
            <v>223</v>
          </cell>
          <cell r="T2667">
            <v>223</v>
          </cell>
          <cell r="V2667">
            <v>223</v>
          </cell>
          <cell r="X2667">
            <v>223</v>
          </cell>
          <cell r="Z2667">
            <v>223</v>
          </cell>
        </row>
        <row r="2668">
          <cell r="E2668" t="str">
            <v>装柱材料</v>
          </cell>
          <cell r="F2668" t="str">
            <v>箇所</v>
          </cell>
          <cell r="H2668">
            <v>25000</v>
          </cell>
          <cell r="J2668">
            <v>25000</v>
          </cell>
          <cell r="L2668">
            <v>25000</v>
          </cell>
          <cell r="N2668">
            <v>25000</v>
          </cell>
          <cell r="P2668">
            <v>25000</v>
          </cell>
          <cell r="R2668">
            <v>25000</v>
          </cell>
          <cell r="T2668">
            <v>25000</v>
          </cell>
          <cell r="V2668">
            <v>25000</v>
          </cell>
          <cell r="X2668">
            <v>25000</v>
          </cell>
          <cell r="Z2668">
            <v>25000</v>
          </cell>
          <cell r="AD2668">
            <v>1.8</v>
          </cell>
        </row>
        <row r="2669">
          <cell r="E2669" t="str">
            <v>KK 600×600×700</v>
          </cell>
          <cell r="F2669" t="str">
            <v>基</v>
          </cell>
          <cell r="H2669">
            <v>61200</v>
          </cell>
          <cell r="J2669">
            <v>61200</v>
          </cell>
          <cell r="L2669">
            <v>61200</v>
          </cell>
          <cell r="N2669">
            <v>61200</v>
          </cell>
          <cell r="P2669">
            <v>61200</v>
          </cell>
          <cell r="R2669">
            <v>61200</v>
          </cell>
          <cell r="T2669">
            <v>61200</v>
          </cell>
          <cell r="V2669">
            <v>61200</v>
          </cell>
          <cell r="X2669">
            <v>61200</v>
          </cell>
          <cell r="Z2669">
            <v>61200</v>
          </cell>
          <cell r="AD2669">
            <v>1.6600000000000001</v>
          </cell>
        </row>
        <row r="2670">
          <cell r="E2670" t="str">
            <v>KK 600×600×1200</v>
          </cell>
          <cell r="F2670" t="str">
            <v>基</v>
          </cell>
          <cell r="H2670">
            <v>75600</v>
          </cell>
          <cell r="J2670">
            <v>75600</v>
          </cell>
          <cell r="L2670">
            <v>75600</v>
          </cell>
          <cell r="N2670">
            <v>75600</v>
          </cell>
          <cell r="P2670">
            <v>75600</v>
          </cell>
          <cell r="R2670">
            <v>75600</v>
          </cell>
          <cell r="T2670">
            <v>75600</v>
          </cell>
          <cell r="V2670">
            <v>75600</v>
          </cell>
          <cell r="X2670">
            <v>75600</v>
          </cell>
          <cell r="Z2670">
            <v>75600</v>
          </cell>
          <cell r="AD2670">
            <v>2.16</v>
          </cell>
        </row>
        <row r="2671">
          <cell r="E2671" t="str">
            <v>KK 750×750×900</v>
          </cell>
          <cell r="F2671" t="str">
            <v>基</v>
          </cell>
          <cell r="H2671">
            <v>81200</v>
          </cell>
          <cell r="J2671">
            <v>81200</v>
          </cell>
          <cell r="L2671">
            <v>81200</v>
          </cell>
          <cell r="N2671">
            <v>81200</v>
          </cell>
          <cell r="P2671">
            <v>81200</v>
          </cell>
          <cell r="R2671">
            <v>81200</v>
          </cell>
          <cell r="T2671">
            <v>81200</v>
          </cell>
          <cell r="V2671">
            <v>81200</v>
          </cell>
          <cell r="X2671">
            <v>81200</v>
          </cell>
          <cell r="Z2671">
            <v>81200</v>
          </cell>
          <cell r="AD2671">
            <v>2.1</v>
          </cell>
        </row>
        <row r="2672">
          <cell r="E2672" t="str">
            <v>KK 750×750×1200</v>
          </cell>
          <cell r="F2672" t="str">
            <v>基</v>
          </cell>
          <cell r="H2672">
            <v>93200</v>
          </cell>
          <cell r="J2672">
            <v>93200</v>
          </cell>
          <cell r="L2672">
            <v>93200</v>
          </cell>
          <cell r="N2672">
            <v>93200</v>
          </cell>
          <cell r="P2672">
            <v>93200</v>
          </cell>
          <cell r="R2672">
            <v>93200</v>
          </cell>
          <cell r="T2672">
            <v>93200</v>
          </cell>
          <cell r="V2672">
            <v>93200</v>
          </cell>
          <cell r="X2672">
            <v>93200</v>
          </cell>
          <cell r="Z2672">
            <v>93200</v>
          </cell>
          <cell r="AD2672">
            <v>2.4</v>
          </cell>
        </row>
        <row r="2673">
          <cell r="E2673" t="str">
            <v>KK 750×750×1500</v>
          </cell>
          <cell r="F2673" t="str">
            <v>基</v>
          </cell>
          <cell r="H2673">
            <v>105000</v>
          </cell>
          <cell r="J2673">
            <v>105000</v>
          </cell>
          <cell r="L2673">
            <v>105000</v>
          </cell>
          <cell r="N2673">
            <v>105000</v>
          </cell>
          <cell r="P2673">
            <v>105000</v>
          </cell>
          <cell r="R2673">
            <v>105000</v>
          </cell>
          <cell r="T2673">
            <v>105000</v>
          </cell>
          <cell r="V2673">
            <v>105000</v>
          </cell>
          <cell r="X2673">
            <v>105000</v>
          </cell>
          <cell r="Z2673">
            <v>105000</v>
          </cell>
          <cell r="AD2673">
            <v>2.7</v>
          </cell>
        </row>
        <row r="2674">
          <cell r="E2674" t="str">
            <v>KK 800×800×900</v>
          </cell>
          <cell r="F2674" t="str">
            <v>基</v>
          </cell>
          <cell r="H2674">
            <v>85200</v>
          </cell>
          <cell r="J2674">
            <v>85200</v>
          </cell>
          <cell r="L2674">
            <v>85200</v>
          </cell>
          <cell r="N2674">
            <v>85200</v>
          </cell>
          <cell r="P2674">
            <v>85200</v>
          </cell>
          <cell r="R2674">
            <v>85200</v>
          </cell>
          <cell r="T2674">
            <v>85200</v>
          </cell>
          <cell r="V2674">
            <v>85200</v>
          </cell>
          <cell r="X2674">
            <v>85200</v>
          </cell>
          <cell r="Z2674">
            <v>85200</v>
          </cell>
          <cell r="AD2674">
            <v>2.1800000000000002</v>
          </cell>
        </row>
        <row r="2675">
          <cell r="E2675" t="str">
            <v>KK 800×800×1200</v>
          </cell>
          <cell r="F2675" t="str">
            <v>基</v>
          </cell>
          <cell r="H2675">
            <v>97200</v>
          </cell>
          <cell r="J2675">
            <v>97200</v>
          </cell>
          <cell r="L2675">
            <v>97200</v>
          </cell>
          <cell r="N2675">
            <v>97200</v>
          </cell>
          <cell r="P2675">
            <v>97200</v>
          </cell>
          <cell r="R2675">
            <v>97200</v>
          </cell>
          <cell r="T2675">
            <v>97200</v>
          </cell>
          <cell r="V2675">
            <v>97200</v>
          </cell>
          <cell r="X2675">
            <v>97200</v>
          </cell>
          <cell r="Z2675">
            <v>97200</v>
          </cell>
          <cell r="AD2675">
            <v>2.48</v>
          </cell>
        </row>
        <row r="2676">
          <cell r="E2676" t="str">
            <v>KK 800×800×1500</v>
          </cell>
          <cell r="F2676" t="str">
            <v>基</v>
          </cell>
          <cell r="H2676">
            <v>109000</v>
          </cell>
          <cell r="J2676">
            <v>109000</v>
          </cell>
          <cell r="L2676">
            <v>109000</v>
          </cell>
          <cell r="N2676">
            <v>109000</v>
          </cell>
          <cell r="P2676">
            <v>109000</v>
          </cell>
          <cell r="R2676">
            <v>109000</v>
          </cell>
          <cell r="T2676">
            <v>109000</v>
          </cell>
          <cell r="V2676">
            <v>109000</v>
          </cell>
          <cell r="X2676">
            <v>109000</v>
          </cell>
          <cell r="Z2676">
            <v>109000</v>
          </cell>
          <cell r="AD2676">
            <v>2.7800000000000002</v>
          </cell>
        </row>
        <row r="2677">
          <cell r="E2677" t="str">
            <v>KK 900×900×1200</v>
          </cell>
          <cell r="F2677" t="str">
            <v>基</v>
          </cell>
          <cell r="H2677">
            <v>106000</v>
          </cell>
          <cell r="J2677">
            <v>106000</v>
          </cell>
          <cell r="L2677">
            <v>106000</v>
          </cell>
          <cell r="N2677">
            <v>106000</v>
          </cell>
          <cell r="P2677">
            <v>106000</v>
          </cell>
          <cell r="R2677">
            <v>106000</v>
          </cell>
          <cell r="T2677">
            <v>106000</v>
          </cell>
          <cell r="V2677">
            <v>106000</v>
          </cell>
          <cell r="X2677">
            <v>106000</v>
          </cell>
          <cell r="Z2677">
            <v>106000</v>
          </cell>
          <cell r="AD2677">
            <v>2.6399999999999997</v>
          </cell>
        </row>
        <row r="2678">
          <cell r="E2678" t="str">
            <v>KK 900×900×1350</v>
          </cell>
          <cell r="F2678" t="str">
            <v>基</v>
          </cell>
          <cell r="H2678">
            <v>114000</v>
          </cell>
          <cell r="J2678">
            <v>114000</v>
          </cell>
          <cell r="L2678">
            <v>114000</v>
          </cell>
          <cell r="N2678">
            <v>114000</v>
          </cell>
          <cell r="P2678">
            <v>114000</v>
          </cell>
          <cell r="R2678">
            <v>114000</v>
          </cell>
          <cell r="T2678">
            <v>114000</v>
          </cell>
          <cell r="V2678">
            <v>114000</v>
          </cell>
          <cell r="X2678">
            <v>114000</v>
          </cell>
          <cell r="Z2678">
            <v>114000</v>
          </cell>
          <cell r="AD2678">
            <v>1.4535</v>
          </cell>
        </row>
        <row r="2679">
          <cell r="E2679" t="str">
            <v>KK 900×900×1500</v>
          </cell>
          <cell r="F2679" t="str">
            <v>基</v>
          </cell>
          <cell r="H2679">
            <v>119000</v>
          </cell>
          <cell r="J2679">
            <v>119000</v>
          </cell>
          <cell r="L2679">
            <v>119000</v>
          </cell>
          <cell r="N2679">
            <v>119000</v>
          </cell>
          <cell r="P2679">
            <v>119000</v>
          </cell>
          <cell r="R2679">
            <v>119000</v>
          </cell>
          <cell r="T2679">
            <v>119000</v>
          </cell>
          <cell r="V2679">
            <v>119000</v>
          </cell>
          <cell r="X2679">
            <v>119000</v>
          </cell>
          <cell r="Z2679">
            <v>119000</v>
          </cell>
          <cell r="AD2679">
            <v>2.94</v>
          </cell>
        </row>
        <row r="2680">
          <cell r="E2680" t="str">
            <v>KK 1000×1000×900</v>
          </cell>
          <cell r="F2680" t="str">
            <v>基</v>
          </cell>
          <cell r="H2680">
            <v>102000</v>
          </cell>
          <cell r="J2680">
            <v>102000</v>
          </cell>
          <cell r="L2680">
            <v>102000</v>
          </cell>
          <cell r="N2680">
            <v>102000</v>
          </cell>
          <cell r="P2680">
            <v>102000</v>
          </cell>
          <cell r="R2680">
            <v>102000</v>
          </cell>
          <cell r="T2680">
            <v>102000</v>
          </cell>
          <cell r="V2680">
            <v>102000</v>
          </cell>
          <cell r="X2680">
            <v>102000</v>
          </cell>
          <cell r="Z2680">
            <v>102000</v>
          </cell>
          <cell r="AD2680">
            <v>2.5</v>
          </cell>
        </row>
        <row r="2681">
          <cell r="E2681" t="str">
            <v>KK 1000×1000×1200</v>
          </cell>
          <cell r="F2681" t="str">
            <v>基</v>
          </cell>
          <cell r="H2681">
            <v>118000</v>
          </cell>
          <cell r="J2681">
            <v>118000</v>
          </cell>
          <cell r="L2681">
            <v>118000</v>
          </cell>
          <cell r="N2681">
            <v>118000</v>
          </cell>
          <cell r="P2681">
            <v>118000</v>
          </cell>
          <cell r="R2681">
            <v>118000</v>
          </cell>
          <cell r="T2681">
            <v>118000</v>
          </cell>
          <cell r="V2681">
            <v>118000</v>
          </cell>
          <cell r="X2681">
            <v>118000</v>
          </cell>
          <cell r="Z2681">
            <v>118000</v>
          </cell>
          <cell r="AD2681">
            <v>2.8</v>
          </cell>
        </row>
        <row r="2682">
          <cell r="E2682" t="str">
            <v>KK 1000×1000×1500</v>
          </cell>
          <cell r="F2682" t="str">
            <v>基</v>
          </cell>
          <cell r="H2682">
            <v>133000</v>
          </cell>
          <cell r="J2682">
            <v>133000</v>
          </cell>
          <cell r="L2682">
            <v>133000</v>
          </cell>
          <cell r="N2682">
            <v>133000</v>
          </cell>
          <cell r="P2682">
            <v>133000</v>
          </cell>
          <cell r="R2682">
            <v>133000</v>
          </cell>
          <cell r="T2682">
            <v>133000</v>
          </cell>
          <cell r="V2682">
            <v>133000</v>
          </cell>
          <cell r="X2682">
            <v>133000</v>
          </cell>
          <cell r="Z2682">
            <v>133000</v>
          </cell>
          <cell r="AD2682">
            <v>3.1</v>
          </cell>
        </row>
        <row r="2683">
          <cell r="E2683" t="str">
            <v>KK 1200×1200×900</v>
          </cell>
          <cell r="F2683" t="str">
            <v>基</v>
          </cell>
          <cell r="H2683">
            <v>122000</v>
          </cell>
          <cell r="J2683">
            <v>122000</v>
          </cell>
          <cell r="L2683">
            <v>122000</v>
          </cell>
          <cell r="N2683">
            <v>122000</v>
          </cell>
          <cell r="P2683">
            <v>122000</v>
          </cell>
          <cell r="R2683">
            <v>122000</v>
          </cell>
          <cell r="T2683">
            <v>122000</v>
          </cell>
          <cell r="V2683">
            <v>122000</v>
          </cell>
          <cell r="X2683">
            <v>122000</v>
          </cell>
          <cell r="Z2683">
            <v>122000</v>
          </cell>
          <cell r="AD2683">
            <v>2.82</v>
          </cell>
        </row>
        <row r="2684">
          <cell r="E2684" t="str">
            <v>KK 1200×1200×1200</v>
          </cell>
          <cell r="F2684" t="str">
            <v>基</v>
          </cell>
          <cell r="H2684">
            <v>140000</v>
          </cell>
          <cell r="J2684">
            <v>140000</v>
          </cell>
          <cell r="L2684">
            <v>140000</v>
          </cell>
          <cell r="N2684">
            <v>140000</v>
          </cell>
          <cell r="P2684">
            <v>140000</v>
          </cell>
          <cell r="R2684">
            <v>140000</v>
          </cell>
          <cell r="T2684">
            <v>140000</v>
          </cell>
          <cell r="V2684">
            <v>140000</v>
          </cell>
          <cell r="X2684">
            <v>140000</v>
          </cell>
          <cell r="Z2684">
            <v>140000</v>
          </cell>
          <cell r="AD2684">
            <v>3.12</v>
          </cell>
        </row>
        <row r="2685">
          <cell r="E2685" t="str">
            <v>KK 1200×1200×1500</v>
          </cell>
          <cell r="F2685" t="str">
            <v>基</v>
          </cell>
          <cell r="H2685">
            <v>158000</v>
          </cell>
          <cell r="J2685">
            <v>158000</v>
          </cell>
          <cell r="L2685">
            <v>158000</v>
          </cell>
          <cell r="N2685">
            <v>158000</v>
          </cell>
          <cell r="P2685">
            <v>158000</v>
          </cell>
          <cell r="R2685">
            <v>158000</v>
          </cell>
          <cell r="T2685">
            <v>158000</v>
          </cell>
          <cell r="V2685">
            <v>158000</v>
          </cell>
          <cell r="X2685">
            <v>158000</v>
          </cell>
          <cell r="Z2685">
            <v>158000</v>
          </cell>
          <cell r="AD2685">
            <v>3.42</v>
          </cell>
        </row>
        <row r="2686">
          <cell r="E2686" t="str">
            <v>KK 1500×1500×900</v>
          </cell>
          <cell r="F2686" t="str">
            <v>基</v>
          </cell>
          <cell r="H2686">
            <v>224000</v>
          </cell>
          <cell r="J2686">
            <v>224000</v>
          </cell>
          <cell r="L2686">
            <v>224000</v>
          </cell>
          <cell r="N2686">
            <v>224000</v>
          </cell>
          <cell r="P2686">
            <v>224000</v>
          </cell>
          <cell r="R2686">
            <v>224000</v>
          </cell>
          <cell r="T2686">
            <v>224000</v>
          </cell>
          <cell r="V2686">
            <v>224000</v>
          </cell>
          <cell r="X2686">
            <v>224000</v>
          </cell>
          <cell r="Z2686">
            <v>224000</v>
          </cell>
          <cell r="AD2686">
            <v>3.3</v>
          </cell>
        </row>
        <row r="2687">
          <cell r="E2687" t="str">
            <v>KK 1500×1500×1200</v>
          </cell>
          <cell r="F2687" t="str">
            <v>基</v>
          </cell>
          <cell r="H2687">
            <v>258000</v>
          </cell>
          <cell r="J2687">
            <v>258000</v>
          </cell>
          <cell r="L2687">
            <v>258000</v>
          </cell>
          <cell r="N2687">
            <v>258000</v>
          </cell>
          <cell r="P2687">
            <v>258000</v>
          </cell>
          <cell r="R2687">
            <v>258000</v>
          </cell>
          <cell r="T2687">
            <v>258000</v>
          </cell>
          <cell r="V2687">
            <v>258000</v>
          </cell>
          <cell r="X2687">
            <v>258000</v>
          </cell>
          <cell r="Z2687">
            <v>258000</v>
          </cell>
          <cell r="AD2687">
            <v>3.5999999999999996</v>
          </cell>
        </row>
        <row r="2688">
          <cell r="E2688" t="str">
            <v>KK 1500×1500×1500</v>
          </cell>
          <cell r="F2688" t="str">
            <v>基</v>
          </cell>
          <cell r="H2688">
            <v>291000</v>
          </cell>
          <cell r="J2688">
            <v>291000</v>
          </cell>
          <cell r="L2688">
            <v>291000</v>
          </cell>
          <cell r="N2688">
            <v>291000</v>
          </cell>
          <cell r="P2688">
            <v>291000</v>
          </cell>
          <cell r="R2688">
            <v>291000</v>
          </cell>
          <cell r="T2688">
            <v>291000</v>
          </cell>
          <cell r="V2688">
            <v>291000</v>
          </cell>
          <cell r="X2688">
            <v>291000</v>
          </cell>
          <cell r="Z2688">
            <v>291000</v>
          </cell>
          <cell r="AD2688">
            <v>3.9</v>
          </cell>
        </row>
        <row r="2689">
          <cell r="E2689" t="str">
            <v>KK 1800×1800×1500</v>
          </cell>
          <cell r="F2689" t="str">
            <v>基</v>
          </cell>
          <cell r="H2689">
            <v>487000</v>
          </cell>
          <cell r="J2689">
            <v>487000</v>
          </cell>
          <cell r="L2689">
            <v>487000</v>
          </cell>
          <cell r="N2689">
            <v>487000</v>
          </cell>
          <cell r="P2689">
            <v>487000</v>
          </cell>
          <cell r="R2689">
            <v>487000</v>
          </cell>
          <cell r="T2689">
            <v>487000</v>
          </cell>
          <cell r="V2689">
            <v>487000</v>
          </cell>
          <cell r="X2689">
            <v>487000</v>
          </cell>
          <cell r="Z2689">
            <v>487000</v>
          </cell>
          <cell r="AD2689">
            <v>4.38</v>
          </cell>
        </row>
        <row r="2690">
          <cell r="E2690" t="str">
            <v>KK 2000×2000×2100</v>
          </cell>
          <cell r="F2690" t="str">
            <v>基</v>
          </cell>
          <cell r="H2690">
            <v>756000</v>
          </cell>
          <cell r="J2690">
            <v>756000</v>
          </cell>
          <cell r="L2690">
            <v>756000</v>
          </cell>
          <cell r="N2690">
            <v>756000</v>
          </cell>
          <cell r="P2690">
            <v>756000</v>
          </cell>
          <cell r="R2690">
            <v>756000</v>
          </cell>
          <cell r="T2690">
            <v>756000</v>
          </cell>
          <cell r="V2690">
            <v>756000</v>
          </cell>
          <cell r="X2690">
            <v>756000</v>
          </cell>
          <cell r="Z2690">
            <v>756000</v>
          </cell>
          <cell r="AD2690">
            <v>5.3000000000000007</v>
          </cell>
        </row>
        <row r="2693">
          <cell r="E2693" t="str">
            <v>土工費(掘削)</v>
          </cell>
          <cell r="F2693" t="str">
            <v>ｍ</v>
          </cell>
          <cell r="H2693">
            <v>2500</v>
          </cell>
          <cell r="J2693">
            <v>2500</v>
          </cell>
          <cell r="L2693">
            <v>2500</v>
          </cell>
          <cell r="N2693">
            <v>2500</v>
          </cell>
          <cell r="P2693">
            <v>2500</v>
          </cell>
          <cell r="R2693">
            <v>2500</v>
          </cell>
          <cell r="T2693">
            <v>2500</v>
          </cell>
          <cell r="V2693">
            <v>2500</v>
          </cell>
          <cell r="X2693">
            <v>2500</v>
          </cell>
          <cell r="Z2693">
            <v>2500</v>
          </cell>
        </row>
        <row r="2694">
          <cell r="E2694" t="str">
            <v>支線工事</v>
          </cell>
          <cell r="F2694" t="str">
            <v>箇所</v>
          </cell>
          <cell r="H2694">
            <v>25000</v>
          </cell>
          <cell r="J2694">
            <v>25000</v>
          </cell>
          <cell r="L2694">
            <v>25000</v>
          </cell>
          <cell r="N2694">
            <v>25000</v>
          </cell>
          <cell r="P2694">
            <v>25000</v>
          </cell>
          <cell r="R2694">
            <v>25000</v>
          </cell>
          <cell r="T2694">
            <v>25000</v>
          </cell>
          <cell r="V2694">
            <v>25000</v>
          </cell>
          <cell r="X2694">
            <v>25000</v>
          </cell>
          <cell r="Z2694">
            <v>25000</v>
          </cell>
        </row>
        <row r="2695">
          <cell r="E2695" t="str">
            <v>05_Users</v>
          </cell>
        </row>
        <row r="2696">
          <cell r="E2696" t="str">
            <v>05_Users</v>
          </cell>
        </row>
        <row r="2697">
          <cell r="E2697" t="str">
            <v>05_Users</v>
          </cell>
        </row>
        <row r="2698">
          <cell r="E2698" t="str">
            <v>05_Users</v>
          </cell>
        </row>
        <row r="2699">
          <cell r="E2699" t="str">
            <v>05_Users</v>
          </cell>
        </row>
        <row r="2700">
          <cell r="E2700" t="str">
            <v>05_Users</v>
          </cell>
        </row>
        <row r="2701">
          <cell r="E2701" t="str">
            <v>05_Users</v>
          </cell>
        </row>
        <row r="2702">
          <cell r="E2702" t="str">
            <v>05_Users</v>
          </cell>
        </row>
        <row r="2703">
          <cell r="E2703" t="str">
            <v>05_Users</v>
          </cell>
        </row>
        <row r="2704">
          <cell r="E2704" t="str">
            <v>05_Users</v>
          </cell>
        </row>
        <row r="2705">
          <cell r="E2705" t="str">
            <v>05_Users</v>
          </cell>
        </row>
        <row r="2706">
          <cell r="E2706" t="str">
            <v>05_Users</v>
          </cell>
        </row>
        <row r="2707">
          <cell r="E2707" t="str">
            <v>05_Users</v>
          </cell>
        </row>
        <row r="2708">
          <cell r="E2708" t="str">
            <v>05_Users</v>
          </cell>
        </row>
        <row r="2709">
          <cell r="E2709" t="str">
            <v>05_Users</v>
          </cell>
        </row>
        <row r="2710">
          <cell r="E2710" t="str">
            <v>05_Users</v>
          </cell>
        </row>
        <row r="2711">
          <cell r="E2711" t="str">
            <v>05_Users</v>
          </cell>
        </row>
        <row r="2712">
          <cell r="E2712" t="str">
            <v>05_Users</v>
          </cell>
        </row>
        <row r="2713">
          <cell r="E2713" t="str">
            <v>05_Users</v>
          </cell>
        </row>
        <row r="2714">
          <cell r="E2714" t="str">
            <v>05_Users</v>
          </cell>
        </row>
        <row r="2715">
          <cell r="E2715" t="str">
            <v>05_Users</v>
          </cell>
        </row>
        <row r="2716">
          <cell r="E2716" t="str">
            <v>05_Users</v>
          </cell>
        </row>
        <row r="2717">
          <cell r="E2717" t="str">
            <v>05_Users</v>
          </cell>
        </row>
        <row r="2720">
          <cell r="E2720" t="str">
            <v>基本主装置(128ポート、電源部含む)</v>
          </cell>
          <cell r="H2720">
            <v>97500</v>
          </cell>
          <cell r="J2720">
            <v>97500</v>
          </cell>
          <cell r="L2720">
            <v>97500</v>
          </cell>
          <cell r="N2720">
            <v>97500</v>
          </cell>
          <cell r="P2720">
            <v>97500</v>
          </cell>
          <cell r="R2720">
            <v>97500</v>
          </cell>
          <cell r="T2720">
            <v>97500</v>
          </cell>
          <cell r="V2720">
            <v>97500</v>
          </cell>
          <cell r="X2720">
            <v>97500</v>
          </cell>
          <cell r="Z2720">
            <v>97500</v>
          </cell>
          <cell r="AD2720">
            <v>8.9499999999999993</v>
          </cell>
        </row>
        <row r="2721">
          <cell r="E2721" t="str">
            <v>基本主装置(96ポート、電源部含む)</v>
          </cell>
          <cell r="H2721">
            <v>97500</v>
          </cell>
          <cell r="J2721">
            <v>97500</v>
          </cell>
          <cell r="L2721">
            <v>97500</v>
          </cell>
          <cell r="N2721">
            <v>97500</v>
          </cell>
          <cell r="P2721">
            <v>97500</v>
          </cell>
          <cell r="R2721">
            <v>97500</v>
          </cell>
          <cell r="T2721">
            <v>97500</v>
          </cell>
          <cell r="V2721">
            <v>97500</v>
          </cell>
          <cell r="X2721">
            <v>97500</v>
          </cell>
          <cell r="Z2721">
            <v>97500</v>
          </cell>
          <cell r="AD2721">
            <v>6.55</v>
          </cell>
        </row>
        <row r="2722">
          <cell r="E2722" t="str">
            <v>制御ユニット</v>
          </cell>
          <cell r="H2722">
            <v>75000</v>
          </cell>
          <cell r="J2722">
            <v>75000</v>
          </cell>
          <cell r="L2722">
            <v>75000</v>
          </cell>
          <cell r="N2722">
            <v>75000</v>
          </cell>
          <cell r="P2722">
            <v>75000</v>
          </cell>
          <cell r="R2722">
            <v>75000</v>
          </cell>
          <cell r="T2722">
            <v>75000</v>
          </cell>
          <cell r="V2722">
            <v>75000</v>
          </cell>
          <cell r="X2722">
            <v>75000</v>
          </cell>
          <cell r="Z2722">
            <v>75000</v>
          </cell>
          <cell r="AD2722">
            <v>0.1</v>
          </cell>
        </row>
        <row r="2723">
          <cell r="E2723" t="str">
            <v>基本ソフトウェア</v>
          </cell>
          <cell r="H2723">
            <v>75000</v>
          </cell>
          <cell r="J2723">
            <v>75000</v>
          </cell>
          <cell r="L2723">
            <v>75000</v>
          </cell>
          <cell r="N2723">
            <v>75000</v>
          </cell>
          <cell r="P2723">
            <v>75000</v>
          </cell>
          <cell r="R2723">
            <v>75000</v>
          </cell>
          <cell r="T2723">
            <v>75000</v>
          </cell>
          <cell r="V2723">
            <v>75000</v>
          </cell>
          <cell r="X2723">
            <v>75000</v>
          </cell>
          <cell r="Z2723">
            <v>75000</v>
          </cell>
          <cell r="AD2723">
            <v>0.1</v>
          </cell>
        </row>
        <row r="2724">
          <cell r="E2724" t="str">
            <v>アナログ局線ユニット(8回線)</v>
          </cell>
          <cell r="H2724">
            <v>41200</v>
          </cell>
          <cell r="J2724">
            <v>41200</v>
          </cell>
          <cell r="L2724">
            <v>41200</v>
          </cell>
          <cell r="N2724">
            <v>41200</v>
          </cell>
          <cell r="P2724">
            <v>41200</v>
          </cell>
          <cell r="R2724">
            <v>41200</v>
          </cell>
          <cell r="T2724">
            <v>41200</v>
          </cell>
          <cell r="V2724">
            <v>41200</v>
          </cell>
          <cell r="X2724">
            <v>41200</v>
          </cell>
          <cell r="Z2724">
            <v>41200</v>
          </cell>
          <cell r="AD2724">
            <v>0.1</v>
          </cell>
        </row>
        <row r="2725">
          <cell r="E2725" t="str">
            <v>INS局線ユニット(4回線)</v>
          </cell>
          <cell r="H2725">
            <v>75000</v>
          </cell>
          <cell r="J2725">
            <v>75000</v>
          </cell>
          <cell r="L2725">
            <v>75000</v>
          </cell>
          <cell r="N2725">
            <v>75000</v>
          </cell>
          <cell r="P2725">
            <v>75000</v>
          </cell>
          <cell r="R2725">
            <v>75000</v>
          </cell>
          <cell r="T2725">
            <v>75000</v>
          </cell>
          <cell r="V2725">
            <v>75000</v>
          </cell>
          <cell r="X2725">
            <v>75000</v>
          </cell>
          <cell r="Z2725">
            <v>75000</v>
          </cell>
          <cell r="AD2725">
            <v>0.1</v>
          </cell>
        </row>
        <row r="2726">
          <cell r="E2726" t="str">
            <v>多機能内線ユニット(8回線)</v>
          </cell>
          <cell r="H2726">
            <v>22500</v>
          </cell>
          <cell r="J2726">
            <v>22500</v>
          </cell>
          <cell r="L2726">
            <v>22500</v>
          </cell>
          <cell r="N2726">
            <v>22500</v>
          </cell>
          <cell r="P2726">
            <v>22500</v>
          </cell>
          <cell r="R2726">
            <v>22500</v>
          </cell>
          <cell r="T2726">
            <v>22500</v>
          </cell>
          <cell r="V2726">
            <v>22500</v>
          </cell>
          <cell r="X2726">
            <v>22500</v>
          </cell>
          <cell r="Z2726">
            <v>22500</v>
          </cell>
          <cell r="AD2726">
            <v>0.1</v>
          </cell>
        </row>
        <row r="2727">
          <cell r="E2727" t="str">
            <v>単独内線ユニット(8回線)</v>
          </cell>
          <cell r="H2727">
            <v>45000</v>
          </cell>
          <cell r="J2727">
            <v>45000</v>
          </cell>
          <cell r="L2727">
            <v>45000</v>
          </cell>
          <cell r="N2727">
            <v>45000</v>
          </cell>
          <cell r="P2727">
            <v>45000</v>
          </cell>
          <cell r="R2727">
            <v>45000</v>
          </cell>
          <cell r="T2727">
            <v>45000</v>
          </cell>
          <cell r="V2727">
            <v>45000</v>
          </cell>
          <cell r="X2727">
            <v>45000</v>
          </cell>
          <cell r="Z2727">
            <v>45000</v>
          </cell>
          <cell r="AD2727">
            <v>0.1</v>
          </cell>
        </row>
        <row r="2728">
          <cell r="E2728" t="str">
            <v>外部装置インターフェースユニット</v>
          </cell>
          <cell r="H2728">
            <v>45000</v>
          </cell>
          <cell r="J2728">
            <v>45000</v>
          </cell>
          <cell r="L2728">
            <v>45000</v>
          </cell>
          <cell r="N2728">
            <v>45000</v>
          </cell>
          <cell r="P2728">
            <v>45000</v>
          </cell>
          <cell r="R2728">
            <v>45000</v>
          </cell>
          <cell r="T2728">
            <v>45000</v>
          </cell>
          <cell r="V2728">
            <v>45000</v>
          </cell>
          <cell r="X2728">
            <v>45000</v>
          </cell>
          <cell r="Z2728">
            <v>45000</v>
          </cell>
          <cell r="AD2728">
            <v>0.1</v>
          </cell>
        </row>
        <row r="2729">
          <cell r="E2729" t="str">
            <v>アナログ局線停電転送(8局線)</v>
          </cell>
          <cell r="H2729">
            <v>30000</v>
          </cell>
          <cell r="J2729">
            <v>30000</v>
          </cell>
          <cell r="L2729">
            <v>30000</v>
          </cell>
          <cell r="N2729">
            <v>30000</v>
          </cell>
          <cell r="P2729">
            <v>30000</v>
          </cell>
          <cell r="R2729">
            <v>30000</v>
          </cell>
          <cell r="T2729">
            <v>30000</v>
          </cell>
          <cell r="V2729">
            <v>30000</v>
          </cell>
          <cell r="X2729">
            <v>30000</v>
          </cell>
          <cell r="Z2729">
            <v>30000</v>
          </cell>
          <cell r="AD2729">
            <v>0.1</v>
          </cell>
        </row>
        <row r="2730">
          <cell r="E2730" t="str">
            <v>バッテリー(3分間)</v>
          </cell>
          <cell r="H2730">
            <v>11200</v>
          </cell>
          <cell r="J2730">
            <v>11200</v>
          </cell>
          <cell r="L2730">
            <v>11200</v>
          </cell>
          <cell r="N2730">
            <v>11200</v>
          </cell>
          <cell r="P2730">
            <v>11200</v>
          </cell>
          <cell r="R2730">
            <v>11200</v>
          </cell>
          <cell r="T2730">
            <v>11200</v>
          </cell>
          <cell r="V2730">
            <v>11200</v>
          </cell>
          <cell r="X2730">
            <v>11200</v>
          </cell>
          <cell r="Z2730">
            <v>11200</v>
          </cell>
          <cell r="AD2730">
            <v>0.1</v>
          </cell>
        </row>
        <row r="2731">
          <cell r="E2731" t="str">
            <v>表示付きボタン電話機(24局)</v>
          </cell>
          <cell r="H2731">
            <v>26200</v>
          </cell>
          <cell r="J2731">
            <v>26200</v>
          </cell>
          <cell r="L2731">
            <v>26200</v>
          </cell>
          <cell r="N2731">
            <v>26200</v>
          </cell>
          <cell r="P2731">
            <v>26200</v>
          </cell>
          <cell r="R2731">
            <v>26200</v>
          </cell>
          <cell r="T2731">
            <v>26200</v>
          </cell>
          <cell r="V2731">
            <v>26200</v>
          </cell>
          <cell r="X2731">
            <v>26200</v>
          </cell>
          <cell r="Z2731">
            <v>26200</v>
          </cell>
          <cell r="AD2731">
            <v>0.16800000000000001</v>
          </cell>
        </row>
        <row r="2732">
          <cell r="E2732" t="str">
            <v>デジタルドァホン</v>
          </cell>
          <cell r="H2732">
            <v>11200</v>
          </cell>
          <cell r="J2732">
            <v>11200</v>
          </cell>
          <cell r="L2732">
            <v>11200</v>
          </cell>
          <cell r="N2732">
            <v>11200</v>
          </cell>
          <cell r="P2732">
            <v>11200</v>
          </cell>
          <cell r="R2732">
            <v>11200</v>
          </cell>
          <cell r="T2732">
            <v>11200</v>
          </cell>
          <cell r="V2732">
            <v>11200</v>
          </cell>
          <cell r="X2732">
            <v>11200</v>
          </cell>
          <cell r="Z2732">
            <v>11200</v>
          </cell>
          <cell r="AD2732">
            <v>0.16800000000000001</v>
          </cell>
        </row>
        <row r="2774">
          <cell r="E2774" t="str">
            <v>60W-5局</v>
          </cell>
          <cell r="F2774" t="str">
            <v>台</v>
          </cell>
          <cell r="H2774">
            <v>45000</v>
          </cell>
          <cell r="J2774">
            <v>45000</v>
          </cell>
          <cell r="L2774">
            <v>45000</v>
          </cell>
          <cell r="N2774">
            <v>45000</v>
          </cell>
          <cell r="P2774">
            <v>45000</v>
          </cell>
          <cell r="R2774">
            <v>45000</v>
          </cell>
          <cell r="T2774">
            <v>45000</v>
          </cell>
          <cell r="V2774">
            <v>45000</v>
          </cell>
          <cell r="X2774">
            <v>45000</v>
          </cell>
          <cell r="Z2774">
            <v>45000</v>
          </cell>
          <cell r="AD2774">
            <v>1.51</v>
          </cell>
        </row>
        <row r="2775">
          <cell r="E2775" t="str">
            <v>120W-5局</v>
          </cell>
          <cell r="F2775" t="str">
            <v>台</v>
          </cell>
          <cell r="H2775">
            <v>60000</v>
          </cell>
          <cell r="J2775">
            <v>60000</v>
          </cell>
          <cell r="L2775">
            <v>60000</v>
          </cell>
          <cell r="N2775">
            <v>60000</v>
          </cell>
          <cell r="P2775">
            <v>60000</v>
          </cell>
          <cell r="R2775">
            <v>60000</v>
          </cell>
          <cell r="T2775">
            <v>60000</v>
          </cell>
          <cell r="V2775">
            <v>60000</v>
          </cell>
          <cell r="X2775">
            <v>60000</v>
          </cell>
          <cell r="Z2775">
            <v>60000</v>
          </cell>
          <cell r="AD2775">
            <v>4.03</v>
          </cell>
        </row>
        <row r="2776">
          <cell r="E2776" t="str">
            <v>30W(50～20000Hz)</v>
          </cell>
          <cell r="F2776" t="str">
            <v>台</v>
          </cell>
          <cell r="H2776">
            <v>84000</v>
          </cell>
          <cell r="J2776">
            <v>84000</v>
          </cell>
          <cell r="L2776">
            <v>84000</v>
          </cell>
          <cell r="N2776">
            <v>84000</v>
          </cell>
          <cell r="P2776">
            <v>84000</v>
          </cell>
          <cell r="R2776">
            <v>84000</v>
          </cell>
          <cell r="T2776">
            <v>84000</v>
          </cell>
          <cell r="V2776">
            <v>84000</v>
          </cell>
          <cell r="X2776">
            <v>84000</v>
          </cell>
          <cell r="Z2776">
            <v>84000</v>
          </cell>
          <cell r="AD2776">
            <v>0.96499999999999997</v>
          </cell>
        </row>
        <row r="2777">
          <cell r="E2777" t="str">
            <v>60W(50～20000Hz)</v>
          </cell>
          <cell r="F2777" t="str">
            <v>台</v>
          </cell>
          <cell r="H2777">
            <v>93000</v>
          </cell>
          <cell r="J2777">
            <v>93000</v>
          </cell>
          <cell r="L2777">
            <v>93000</v>
          </cell>
          <cell r="N2777">
            <v>93000</v>
          </cell>
          <cell r="P2777">
            <v>93000</v>
          </cell>
          <cell r="R2777">
            <v>93000</v>
          </cell>
          <cell r="T2777">
            <v>93000</v>
          </cell>
          <cell r="V2777">
            <v>93000</v>
          </cell>
          <cell r="X2777">
            <v>93000</v>
          </cell>
          <cell r="Z2777">
            <v>93000</v>
          </cell>
          <cell r="AD2777">
            <v>1.51</v>
          </cell>
        </row>
        <row r="2778">
          <cell r="E2778" t="str">
            <v>120W(50～20000Hz)</v>
          </cell>
          <cell r="F2778" t="str">
            <v>台</v>
          </cell>
          <cell r="H2778">
            <v>111000</v>
          </cell>
          <cell r="J2778">
            <v>111000</v>
          </cell>
          <cell r="L2778">
            <v>111000</v>
          </cell>
          <cell r="N2778">
            <v>111000</v>
          </cell>
          <cell r="P2778">
            <v>111000</v>
          </cell>
          <cell r="R2778">
            <v>111000</v>
          </cell>
          <cell r="T2778">
            <v>111000</v>
          </cell>
          <cell r="V2778">
            <v>111000</v>
          </cell>
          <cell r="X2778">
            <v>111000</v>
          </cell>
          <cell r="Z2778">
            <v>111000</v>
          </cell>
          <cell r="AD2778">
            <v>4.03</v>
          </cell>
        </row>
        <row r="2779">
          <cell r="E2779" t="str">
            <v>壁掛形-ABS-3W</v>
          </cell>
          <cell r="F2779" t="str">
            <v>個</v>
          </cell>
          <cell r="H2779">
            <v>2340</v>
          </cell>
          <cell r="J2779">
            <v>2340</v>
          </cell>
          <cell r="L2779">
            <v>2340</v>
          </cell>
          <cell r="N2779">
            <v>2340</v>
          </cell>
          <cell r="P2779">
            <v>2340</v>
          </cell>
          <cell r="R2779">
            <v>2340</v>
          </cell>
          <cell r="T2779">
            <v>2340</v>
          </cell>
          <cell r="V2779">
            <v>2340</v>
          </cell>
          <cell r="X2779">
            <v>2340</v>
          </cell>
          <cell r="Z2779">
            <v>2340</v>
          </cell>
          <cell r="AD2779">
            <v>9.7000000000000003E-2</v>
          </cell>
        </row>
        <row r="2780">
          <cell r="E2780" t="str">
            <v>壁掛形-ABS-3W-AT付</v>
          </cell>
          <cell r="F2780" t="str">
            <v>個</v>
          </cell>
          <cell r="H2780">
            <v>3310</v>
          </cell>
          <cell r="J2780">
            <v>3310</v>
          </cell>
          <cell r="L2780">
            <v>3310</v>
          </cell>
          <cell r="N2780">
            <v>3310</v>
          </cell>
          <cell r="P2780">
            <v>3310</v>
          </cell>
          <cell r="R2780">
            <v>3310</v>
          </cell>
          <cell r="T2780">
            <v>3310</v>
          </cell>
          <cell r="V2780">
            <v>3310</v>
          </cell>
          <cell r="X2780">
            <v>3310</v>
          </cell>
          <cell r="Z2780">
            <v>3310</v>
          </cell>
          <cell r="AD2780">
            <v>9.7000000000000003E-2</v>
          </cell>
        </row>
        <row r="2781">
          <cell r="E2781" t="str">
            <v>壁掛形-木製3W</v>
          </cell>
          <cell r="F2781" t="str">
            <v>個</v>
          </cell>
          <cell r="H2781">
            <v>3770</v>
          </cell>
          <cell r="J2781">
            <v>3770</v>
          </cell>
          <cell r="L2781">
            <v>3770</v>
          </cell>
          <cell r="N2781">
            <v>3770</v>
          </cell>
          <cell r="P2781">
            <v>3770</v>
          </cell>
          <cell r="R2781">
            <v>3770</v>
          </cell>
          <cell r="T2781">
            <v>3770</v>
          </cell>
          <cell r="V2781">
            <v>3770</v>
          </cell>
          <cell r="X2781">
            <v>3770</v>
          </cell>
          <cell r="Z2781">
            <v>3770</v>
          </cell>
          <cell r="AD2781">
            <v>9.7000000000000003E-2</v>
          </cell>
        </row>
        <row r="2782">
          <cell r="E2782" t="str">
            <v>壁掛形-木製3W-AT付</v>
          </cell>
          <cell r="F2782" t="str">
            <v>個</v>
          </cell>
          <cell r="H2782">
            <v>4870</v>
          </cell>
          <cell r="J2782">
            <v>4870</v>
          </cell>
          <cell r="L2782">
            <v>4870</v>
          </cell>
          <cell r="N2782">
            <v>4870</v>
          </cell>
          <cell r="P2782">
            <v>4870</v>
          </cell>
          <cell r="R2782">
            <v>4870</v>
          </cell>
          <cell r="T2782">
            <v>4870</v>
          </cell>
          <cell r="V2782">
            <v>4870</v>
          </cell>
          <cell r="X2782">
            <v>4870</v>
          </cell>
          <cell r="Z2782">
            <v>4870</v>
          </cell>
          <cell r="AD2782">
            <v>9.7000000000000003E-2</v>
          </cell>
        </row>
        <row r="2783">
          <cell r="E2783" t="str">
            <v>壁掛形-木製5W</v>
          </cell>
          <cell r="F2783" t="str">
            <v>個</v>
          </cell>
          <cell r="H2783">
            <v>5130</v>
          </cell>
          <cell r="J2783">
            <v>5130</v>
          </cell>
          <cell r="L2783">
            <v>5130</v>
          </cell>
          <cell r="N2783">
            <v>5130</v>
          </cell>
          <cell r="P2783">
            <v>5130</v>
          </cell>
          <cell r="R2783">
            <v>5130</v>
          </cell>
          <cell r="T2783">
            <v>5130</v>
          </cell>
          <cell r="V2783">
            <v>5130</v>
          </cell>
          <cell r="X2783">
            <v>5130</v>
          </cell>
          <cell r="Z2783">
            <v>5130</v>
          </cell>
          <cell r="AD2783">
            <v>9.7000000000000003E-2</v>
          </cell>
        </row>
        <row r="2784">
          <cell r="E2784" t="str">
            <v>壁掛形-木製5W-AT付</v>
          </cell>
          <cell r="F2784" t="str">
            <v>個</v>
          </cell>
          <cell r="H2784">
            <v>6240</v>
          </cell>
          <cell r="J2784">
            <v>6240</v>
          </cell>
          <cell r="L2784">
            <v>6240</v>
          </cell>
          <cell r="N2784">
            <v>6240</v>
          </cell>
          <cell r="P2784">
            <v>6240</v>
          </cell>
          <cell r="R2784">
            <v>6240</v>
          </cell>
          <cell r="T2784">
            <v>6240</v>
          </cell>
          <cell r="V2784">
            <v>6240</v>
          </cell>
          <cell r="X2784">
            <v>6240</v>
          </cell>
          <cell r="Z2784">
            <v>6240</v>
          </cell>
          <cell r="AD2784">
            <v>9.7000000000000003E-2</v>
          </cell>
        </row>
        <row r="2785">
          <cell r="E2785" t="str">
            <v>天井埋込形-ABS-3W</v>
          </cell>
          <cell r="F2785" t="str">
            <v>個</v>
          </cell>
          <cell r="H2785">
            <v>3770</v>
          </cell>
          <cell r="J2785">
            <v>3770</v>
          </cell>
          <cell r="L2785">
            <v>3770</v>
          </cell>
          <cell r="N2785">
            <v>3770</v>
          </cell>
          <cell r="P2785">
            <v>3770</v>
          </cell>
          <cell r="R2785">
            <v>3770</v>
          </cell>
          <cell r="T2785">
            <v>3770</v>
          </cell>
          <cell r="V2785">
            <v>3770</v>
          </cell>
          <cell r="X2785">
            <v>3770</v>
          </cell>
          <cell r="Z2785">
            <v>3770</v>
          </cell>
          <cell r="AD2785">
            <v>0.19500000000000001</v>
          </cell>
        </row>
        <row r="2786">
          <cell r="E2786" t="str">
            <v>天井埋込形-ABS-3W-AT付</v>
          </cell>
          <cell r="F2786" t="str">
            <v>個</v>
          </cell>
          <cell r="H2786">
            <v>4680</v>
          </cell>
          <cell r="J2786">
            <v>4680</v>
          </cell>
          <cell r="L2786">
            <v>4680</v>
          </cell>
          <cell r="N2786">
            <v>4680</v>
          </cell>
          <cell r="P2786">
            <v>4680</v>
          </cell>
          <cell r="R2786">
            <v>4680</v>
          </cell>
          <cell r="T2786">
            <v>4680</v>
          </cell>
          <cell r="V2786">
            <v>4680</v>
          </cell>
          <cell r="X2786">
            <v>4680</v>
          </cell>
          <cell r="Z2786">
            <v>4680</v>
          </cell>
          <cell r="AD2786">
            <v>0.19500000000000001</v>
          </cell>
        </row>
        <row r="2787">
          <cell r="E2787" t="str">
            <v>天井埋込形-ABS-6W</v>
          </cell>
          <cell r="F2787" t="str">
            <v>個</v>
          </cell>
          <cell r="H2787">
            <v>3770</v>
          </cell>
          <cell r="J2787">
            <v>3770</v>
          </cell>
          <cell r="L2787">
            <v>3770</v>
          </cell>
          <cell r="N2787">
            <v>3770</v>
          </cell>
          <cell r="P2787">
            <v>3770</v>
          </cell>
          <cell r="R2787">
            <v>3770</v>
          </cell>
          <cell r="T2787">
            <v>3770</v>
          </cell>
          <cell r="V2787">
            <v>3770</v>
          </cell>
          <cell r="X2787">
            <v>3770</v>
          </cell>
          <cell r="Z2787">
            <v>3770</v>
          </cell>
          <cell r="AD2787">
            <v>0.19500000000000001</v>
          </cell>
        </row>
        <row r="2788">
          <cell r="E2788" t="str">
            <v>天井埋込形-ABS-6W-AT付</v>
          </cell>
          <cell r="F2788" t="str">
            <v>個</v>
          </cell>
          <cell r="H2788">
            <v>4680</v>
          </cell>
          <cell r="J2788">
            <v>4680</v>
          </cell>
          <cell r="L2788">
            <v>4680</v>
          </cell>
          <cell r="N2788">
            <v>4680</v>
          </cell>
          <cell r="P2788">
            <v>4680</v>
          </cell>
          <cell r="R2788">
            <v>4680</v>
          </cell>
          <cell r="T2788">
            <v>4680</v>
          </cell>
          <cell r="V2788">
            <v>4680</v>
          </cell>
          <cell r="X2788">
            <v>4680</v>
          </cell>
          <cell r="Z2788">
            <v>4680</v>
          </cell>
          <cell r="AD2788">
            <v>0.19500000000000001</v>
          </cell>
        </row>
        <row r="2789">
          <cell r="E2789" t="str">
            <v>天井埋込形-ABS-3W布張り</v>
          </cell>
          <cell r="F2789" t="str">
            <v>個</v>
          </cell>
          <cell r="H2789">
            <v>4030</v>
          </cell>
          <cell r="J2789">
            <v>4030</v>
          </cell>
          <cell r="L2789">
            <v>4030</v>
          </cell>
          <cell r="N2789">
            <v>4030</v>
          </cell>
          <cell r="P2789">
            <v>4030</v>
          </cell>
          <cell r="R2789">
            <v>4030</v>
          </cell>
          <cell r="T2789">
            <v>4030</v>
          </cell>
          <cell r="V2789">
            <v>4030</v>
          </cell>
          <cell r="X2789">
            <v>4030</v>
          </cell>
          <cell r="Z2789">
            <v>4030</v>
          </cell>
          <cell r="AD2789">
            <v>0.19500000000000001</v>
          </cell>
        </row>
        <row r="2790">
          <cell r="E2790" t="str">
            <v>天井埋込形-ABS-3W-AT付布張り</v>
          </cell>
          <cell r="F2790" t="str">
            <v>個</v>
          </cell>
          <cell r="H2790">
            <v>5000</v>
          </cell>
          <cell r="J2790">
            <v>5000</v>
          </cell>
          <cell r="L2790">
            <v>5000</v>
          </cell>
          <cell r="N2790">
            <v>5000</v>
          </cell>
          <cell r="P2790">
            <v>5000</v>
          </cell>
          <cell r="R2790">
            <v>5000</v>
          </cell>
          <cell r="T2790">
            <v>5000</v>
          </cell>
          <cell r="V2790">
            <v>5000</v>
          </cell>
          <cell r="X2790">
            <v>5000</v>
          </cell>
          <cell r="Z2790">
            <v>5000</v>
          </cell>
          <cell r="AD2790">
            <v>0.19500000000000001</v>
          </cell>
        </row>
        <row r="2791">
          <cell r="E2791" t="str">
            <v>天井埋込形-ABS-6W布張り</v>
          </cell>
          <cell r="F2791" t="str">
            <v>個</v>
          </cell>
          <cell r="H2791">
            <v>4030</v>
          </cell>
          <cell r="J2791">
            <v>4030</v>
          </cell>
          <cell r="L2791">
            <v>4030</v>
          </cell>
          <cell r="N2791">
            <v>4030</v>
          </cell>
          <cell r="P2791">
            <v>4030</v>
          </cell>
          <cell r="R2791">
            <v>4030</v>
          </cell>
          <cell r="T2791">
            <v>4030</v>
          </cell>
          <cell r="V2791">
            <v>4030</v>
          </cell>
          <cell r="X2791">
            <v>4030</v>
          </cell>
          <cell r="Z2791">
            <v>4030</v>
          </cell>
          <cell r="AD2791">
            <v>0.19500000000000001</v>
          </cell>
        </row>
        <row r="2792">
          <cell r="E2792" t="str">
            <v>天井埋込形-ABS-6W-AT付布張り</v>
          </cell>
          <cell r="F2792" t="str">
            <v>個</v>
          </cell>
          <cell r="H2792">
            <v>5000</v>
          </cell>
          <cell r="J2792">
            <v>5000</v>
          </cell>
          <cell r="L2792">
            <v>5000</v>
          </cell>
          <cell r="N2792">
            <v>5000</v>
          </cell>
          <cell r="P2792">
            <v>5000</v>
          </cell>
          <cell r="R2792">
            <v>5000</v>
          </cell>
          <cell r="T2792">
            <v>5000</v>
          </cell>
          <cell r="V2792">
            <v>5000</v>
          </cell>
          <cell r="X2792">
            <v>5000</v>
          </cell>
          <cell r="Z2792">
            <v>5000</v>
          </cell>
          <cell r="AD2792">
            <v>0.19500000000000001</v>
          </cell>
        </row>
        <row r="2793">
          <cell r="E2793" t="str">
            <v>天井埋込形-金属-3W</v>
          </cell>
          <cell r="F2793" t="str">
            <v>個</v>
          </cell>
          <cell r="H2793">
            <v>5330</v>
          </cell>
          <cell r="J2793">
            <v>5330</v>
          </cell>
          <cell r="L2793">
            <v>5330</v>
          </cell>
          <cell r="N2793">
            <v>5330</v>
          </cell>
          <cell r="P2793">
            <v>5330</v>
          </cell>
          <cell r="R2793">
            <v>5330</v>
          </cell>
          <cell r="T2793">
            <v>5330</v>
          </cell>
          <cell r="V2793">
            <v>5330</v>
          </cell>
          <cell r="X2793">
            <v>5330</v>
          </cell>
          <cell r="Z2793">
            <v>5330</v>
          </cell>
          <cell r="AD2793">
            <v>0.19500000000000001</v>
          </cell>
        </row>
        <row r="2794">
          <cell r="E2794" t="str">
            <v>天井埋込形-金属-3W-AT付</v>
          </cell>
          <cell r="F2794" t="str">
            <v>個</v>
          </cell>
          <cell r="H2794">
            <v>6110</v>
          </cell>
          <cell r="J2794">
            <v>6110</v>
          </cell>
          <cell r="L2794">
            <v>6110</v>
          </cell>
          <cell r="N2794">
            <v>6110</v>
          </cell>
          <cell r="P2794">
            <v>6110</v>
          </cell>
          <cell r="R2794">
            <v>6110</v>
          </cell>
          <cell r="T2794">
            <v>6110</v>
          </cell>
          <cell r="V2794">
            <v>6110</v>
          </cell>
          <cell r="X2794">
            <v>6110</v>
          </cell>
          <cell r="Z2794">
            <v>6110</v>
          </cell>
          <cell r="AD2794">
            <v>0.19500000000000001</v>
          </cell>
        </row>
        <row r="2795">
          <cell r="E2795" t="str">
            <v>天井埋込形-金属-6W</v>
          </cell>
          <cell r="F2795" t="str">
            <v>個</v>
          </cell>
          <cell r="H2795">
            <v>5330</v>
          </cell>
          <cell r="J2795">
            <v>5330</v>
          </cell>
          <cell r="L2795">
            <v>5330</v>
          </cell>
          <cell r="N2795">
            <v>5330</v>
          </cell>
          <cell r="P2795">
            <v>5330</v>
          </cell>
          <cell r="R2795">
            <v>5330</v>
          </cell>
          <cell r="T2795">
            <v>5330</v>
          </cell>
          <cell r="V2795">
            <v>5330</v>
          </cell>
          <cell r="X2795">
            <v>5330</v>
          </cell>
          <cell r="Z2795">
            <v>5330</v>
          </cell>
          <cell r="AD2795">
            <v>0.19500000000000001</v>
          </cell>
        </row>
        <row r="2796">
          <cell r="E2796" t="str">
            <v>天井埋込形-金属-6W-AT付</v>
          </cell>
          <cell r="F2796" t="str">
            <v>個</v>
          </cell>
          <cell r="H2796">
            <v>6110</v>
          </cell>
          <cell r="J2796">
            <v>6110</v>
          </cell>
          <cell r="L2796">
            <v>6110</v>
          </cell>
          <cell r="N2796">
            <v>6110</v>
          </cell>
          <cell r="P2796">
            <v>6110</v>
          </cell>
          <cell r="R2796">
            <v>6110</v>
          </cell>
          <cell r="T2796">
            <v>6110</v>
          </cell>
          <cell r="V2796">
            <v>6110</v>
          </cell>
          <cell r="X2796">
            <v>6110</v>
          </cell>
          <cell r="Z2796">
            <v>6110</v>
          </cell>
          <cell r="AD2796">
            <v>0.19500000000000001</v>
          </cell>
        </row>
        <row r="2906">
          <cell r="E2906" t="str">
            <v>増幅器 35/110</v>
          </cell>
          <cell r="F2906" t="str">
            <v>台</v>
          </cell>
          <cell r="H2906">
            <v>108000</v>
          </cell>
          <cell r="J2906">
            <v>108000</v>
          </cell>
          <cell r="L2906">
            <v>108000</v>
          </cell>
          <cell r="N2906">
            <v>108000</v>
          </cell>
          <cell r="P2906">
            <v>108000</v>
          </cell>
          <cell r="R2906">
            <v>108000</v>
          </cell>
          <cell r="T2906">
            <v>108000</v>
          </cell>
          <cell r="V2906">
            <v>108000</v>
          </cell>
          <cell r="X2906">
            <v>108000</v>
          </cell>
          <cell r="Z2906">
            <v>108000</v>
          </cell>
          <cell r="AD2906">
            <v>1.1399999999999999</v>
          </cell>
        </row>
        <row r="2907">
          <cell r="E2907" t="str">
            <v>増幅器 40/115</v>
          </cell>
          <cell r="F2907" t="str">
            <v>台</v>
          </cell>
          <cell r="H2907">
            <v>144000</v>
          </cell>
          <cell r="J2907">
            <v>144000</v>
          </cell>
          <cell r="L2907">
            <v>144000</v>
          </cell>
          <cell r="N2907">
            <v>144000</v>
          </cell>
          <cell r="P2907">
            <v>144000</v>
          </cell>
          <cell r="R2907">
            <v>144000</v>
          </cell>
          <cell r="T2907">
            <v>144000</v>
          </cell>
          <cell r="V2907">
            <v>144000</v>
          </cell>
          <cell r="X2907">
            <v>144000</v>
          </cell>
          <cell r="Z2907">
            <v>144000</v>
          </cell>
          <cell r="AD2907">
            <v>1.1399999999999999</v>
          </cell>
        </row>
        <row r="2908">
          <cell r="E2908" t="str">
            <v>共聴アンテナ UHF</v>
          </cell>
          <cell r="F2908" t="str">
            <v>個</v>
          </cell>
          <cell r="H2908">
            <v>48100</v>
          </cell>
          <cell r="J2908">
            <v>48100</v>
          </cell>
          <cell r="L2908">
            <v>48100</v>
          </cell>
          <cell r="N2908">
            <v>48100</v>
          </cell>
          <cell r="P2908">
            <v>48100</v>
          </cell>
          <cell r="R2908">
            <v>48100</v>
          </cell>
          <cell r="T2908">
            <v>48100</v>
          </cell>
          <cell r="V2908">
            <v>48100</v>
          </cell>
          <cell r="X2908">
            <v>48100</v>
          </cell>
          <cell r="Z2908">
            <v>48100</v>
          </cell>
          <cell r="AD2908">
            <v>1.56</v>
          </cell>
        </row>
        <row r="2909">
          <cell r="E2909" t="str">
            <v>混合器 U-U</v>
          </cell>
          <cell r="F2909" t="str">
            <v>個</v>
          </cell>
          <cell r="H2909">
            <v>4680</v>
          </cell>
          <cell r="J2909">
            <v>4680</v>
          </cell>
          <cell r="L2909">
            <v>4680</v>
          </cell>
          <cell r="N2909">
            <v>4680</v>
          </cell>
          <cell r="P2909">
            <v>4680</v>
          </cell>
          <cell r="R2909">
            <v>4680</v>
          </cell>
          <cell r="T2909">
            <v>4680</v>
          </cell>
          <cell r="V2909">
            <v>4680</v>
          </cell>
          <cell r="X2909">
            <v>4680</v>
          </cell>
          <cell r="Z2909">
            <v>4680</v>
          </cell>
          <cell r="AD2909">
            <v>0.23</v>
          </cell>
        </row>
        <row r="2910">
          <cell r="E2910" t="str">
            <v>混合器 BS-CS</v>
          </cell>
          <cell r="F2910" t="str">
            <v>個</v>
          </cell>
          <cell r="H2910">
            <v>8580</v>
          </cell>
          <cell r="J2910">
            <v>8580</v>
          </cell>
          <cell r="L2910">
            <v>8580</v>
          </cell>
          <cell r="N2910">
            <v>8580</v>
          </cell>
          <cell r="P2910">
            <v>8580</v>
          </cell>
          <cell r="R2910">
            <v>8580</v>
          </cell>
          <cell r="T2910">
            <v>8580</v>
          </cell>
          <cell r="V2910">
            <v>8580</v>
          </cell>
          <cell r="X2910">
            <v>8580</v>
          </cell>
          <cell r="Z2910">
            <v>8580</v>
          </cell>
          <cell r="AD2910">
            <v>0.23</v>
          </cell>
        </row>
        <row r="2911">
          <cell r="E2911" t="str">
            <v>混合器 UV-BC</v>
          </cell>
          <cell r="F2911" t="str">
            <v>個</v>
          </cell>
          <cell r="H2911">
            <v>12600</v>
          </cell>
          <cell r="J2911">
            <v>12600</v>
          </cell>
          <cell r="L2911">
            <v>12600</v>
          </cell>
          <cell r="N2911">
            <v>12600</v>
          </cell>
          <cell r="P2911">
            <v>12600</v>
          </cell>
          <cell r="R2911">
            <v>12600</v>
          </cell>
          <cell r="T2911">
            <v>12600</v>
          </cell>
          <cell r="V2911">
            <v>12600</v>
          </cell>
          <cell r="X2911">
            <v>12600</v>
          </cell>
          <cell r="Z2911">
            <v>12600</v>
          </cell>
          <cell r="AD2911">
            <v>0.23</v>
          </cell>
        </row>
        <row r="2912">
          <cell r="E2912" t="str">
            <v>分配器 2D</v>
          </cell>
          <cell r="F2912" t="str">
            <v>個</v>
          </cell>
          <cell r="H2912">
            <v>2760</v>
          </cell>
          <cell r="J2912">
            <v>2760</v>
          </cell>
          <cell r="L2912">
            <v>2760</v>
          </cell>
          <cell r="N2912">
            <v>2760</v>
          </cell>
          <cell r="P2912">
            <v>2760</v>
          </cell>
          <cell r="R2912">
            <v>2760</v>
          </cell>
          <cell r="T2912">
            <v>2760</v>
          </cell>
          <cell r="V2912">
            <v>2760</v>
          </cell>
          <cell r="X2912">
            <v>2760</v>
          </cell>
          <cell r="Z2912">
            <v>2760</v>
          </cell>
          <cell r="AD2912">
            <v>0.186</v>
          </cell>
        </row>
        <row r="2913">
          <cell r="E2913" t="str">
            <v>分配器 4D</v>
          </cell>
          <cell r="F2913" t="str">
            <v>個</v>
          </cell>
          <cell r="H2913">
            <v>3780</v>
          </cell>
          <cell r="J2913">
            <v>3780</v>
          </cell>
          <cell r="L2913">
            <v>3780</v>
          </cell>
          <cell r="N2913">
            <v>3780</v>
          </cell>
          <cell r="P2913">
            <v>3780</v>
          </cell>
          <cell r="R2913">
            <v>3780</v>
          </cell>
          <cell r="T2913">
            <v>3780</v>
          </cell>
          <cell r="V2913">
            <v>3780</v>
          </cell>
          <cell r="X2913">
            <v>3780</v>
          </cell>
          <cell r="Z2913">
            <v>3780</v>
          </cell>
          <cell r="AD2913">
            <v>0.23899999999999999</v>
          </cell>
        </row>
        <row r="2914">
          <cell r="E2914" t="str">
            <v>分配器 6D</v>
          </cell>
          <cell r="F2914" t="str">
            <v>個</v>
          </cell>
          <cell r="H2914">
            <v>5700</v>
          </cell>
          <cell r="J2914">
            <v>5700</v>
          </cell>
          <cell r="L2914">
            <v>5700</v>
          </cell>
          <cell r="N2914">
            <v>5700</v>
          </cell>
          <cell r="P2914">
            <v>5700</v>
          </cell>
          <cell r="R2914">
            <v>5700</v>
          </cell>
          <cell r="T2914">
            <v>5700</v>
          </cell>
          <cell r="V2914">
            <v>5700</v>
          </cell>
          <cell r="X2914">
            <v>5700</v>
          </cell>
          <cell r="Z2914">
            <v>5700</v>
          </cell>
          <cell r="AD2914">
            <v>0.29199999999999998</v>
          </cell>
        </row>
        <row r="2915">
          <cell r="E2915" t="str">
            <v>分岐器 1C</v>
          </cell>
          <cell r="F2915" t="str">
            <v>個</v>
          </cell>
          <cell r="H2915">
            <v>3240</v>
          </cell>
          <cell r="J2915">
            <v>3240</v>
          </cell>
          <cell r="L2915">
            <v>3240</v>
          </cell>
          <cell r="N2915">
            <v>3240</v>
          </cell>
          <cell r="P2915">
            <v>3240</v>
          </cell>
          <cell r="R2915">
            <v>3240</v>
          </cell>
          <cell r="T2915">
            <v>3240</v>
          </cell>
          <cell r="V2915">
            <v>3240</v>
          </cell>
          <cell r="X2915">
            <v>3240</v>
          </cell>
          <cell r="Z2915">
            <v>3240</v>
          </cell>
          <cell r="AD2915">
            <v>0.21199999999999999</v>
          </cell>
        </row>
        <row r="2916">
          <cell r="E2916" t="str">
            <v>分岐器 2C</v>
          </cell>
          <cell r="F2916" t="str">
            <v>個</v>
          </cell>
          <cell r="H2916">
            <v>3600</v>
          </cell>
          <cell r="J2916">
            <v>3600</v>
          </cell>
          <cell r="L2916">
            <v>3600</v>
          </cell>
          <cell r="N2916">
            <v>3600</v>
          </cell>
          <cell r="P2916">
            <v>3600</v>
          </cell>
          <cell r="R2916">
            <v>3600</v>
          </cell>
          <cell r="T2916">
            <v>3600</v>
          </cell>
          <cell r="V2916">
            <v>3600</v>
          </cell>
          <cell r="X2916">
            <v>3600</v>
          </cell>
          <cell r="Z2916">
            <v>3600</v>
          </cell>
          <cell r="AD2916">
            <v>0.26500000000000001</v>
          </cell>
        </row>
        <row r="2917">
          <cell r="E2917" t="str">
            <v>分岐器 4C</v>
          </cell>
          <cell r="F2917" t="str">
            <v>個</v>
          </cell>
          <cell r="H2917">
            <v>4980</v>
          </cell>
          <cell r="J2917">
            <v>4980</v>
          </cell>
          <cell r="L2917">
            <v>4980</v>
          </cell>
          <cell r="N2917">
            <v>4980</v>
          </cell>
          <cell r="P2917">
            <v>4980</v>
          </cell>
          <cell r="R2917">
            <v>4980</v>
          </cell>
          <cell r="T2917">
            <v>4980</v>
          </cell>
          <cell r="V2917">
            <v>4980</v>
          </cell>
          <cell r="X2917">
            <v>4980</v>
          </cell>
          <cell r="Z2917">
            <v>4980</v>
          </cell>
          <cell r="AD2917">
            <v>0.318</v>
          </cell>
        </row>
        <row r="2918">
          <cell r="E2918" t="str">
            <v>直列Unit-中間1端子</v>
          </cell>
          <cell r="F2918" t="str">
            <v>個</v>
          </cell>
          <cell r="H2918">
            <v>4140</v>
          </cell>
          <cell r="J2918">
            <v>4140</v>
          </cell>
          <cell r="L2918">
            <v>4140</v>
          </cell>
          <cell r="N2918">
            <v>4140</v>
          </cell>
          <cell r="P2918">
            <v>4140</v>
          </cell>
          <cell r="R2918">
            <v>4140</v>
          </cell>
          <cell r="T2918">
            <v>4140</v>
          </cell>
          <cell r="V2918">
            <v>4140</v>
          </cell>
          <cell r="X2918">
            <v>4140</v>
          </cell>
          <cell r="Z2918">
            <v>4140</v>
          </cell>
          <cell r="AD2918">
            <v>0.15</v>
          </cell>
        </row>
        <row r="2919">
          <cell r="E2919" t="str">
            <v>直列Unit-終端1端子</v>
          </cell>
          <cell r="F2919" t="str">
            <v>個</v>
          </cell>
          <cell r="H2919">
            <v>3720</v>
          </cell>
          <cell r="J2919">
            <v>3720</v>
          </cell>
          <cell r="L2919">
            <v>3720</v>
          </cell>
          <cell r="N2919">
            <v>3720</v>
          </cell>
          <cell r="P2919">
            <v>3720</v>
          </cell>
          <cell r="R2919">
            <v>3720</v>
          </cell>
          <cell r="T2919">
            <v>3720</v>
          </cell>
          <cell r="V2919">
            <v>3720</v>
          </cell>
          <cell r="X2919">
            <v>3720</v>
          </cell>
          <cell r="Z2919">
            <v>3720</v>
          </cell>
          <cell r="AD2919">
            <v>0.13300000000000001</v>
          </cell>
        </row>
        <row r="2920">
          <cell r="E2920" t="str">
            <v>直列Unit-中間2端子</v>
          </cell>
          <cell r="F2920" t="str">
            <v>個</v>
          </cell>
          <cell r="H2920">
            <v>4980</v>
          </cell>
          <cell r="J2920">
            <v>4980</v>
          </cell>
          <cell r="L2920">
            <v>4980</v>
          </cell>
          <cell r="N2920">
            <v>4980</v>
          </cell>
          <cell r="P2920">
            <v>4980</v>
          </cell>
          <cell r="R2920">
            <v>4980</v>
          </cell>
          <cell r="T2920">
            <v>4980</v>
          </cell>
          <cell r="V2920">
            <v>4980</v>
          </cell>
          <cell r="X2920">
            <v>4980</v>
          </cell>
          <cell r="Z2920">
            <v>4980</v>
          </cell>
          <cell r="AD2920">
            <v>0.15</v>
          </cell>
        </row>
        <row r="2921">
          <cell r="E2921" t="str">
            <v>直列Unit-終端2端子</v>
          </cell>
          <cell r="F2921" t="str">
            <v>個</v>
          </cell>
          <cell r="H2921">
            <v>4440</v>
          </cell>
          <cell r="J2921">
            <v>4440</v>
          </cell>
          <cell r="L2921">
            <v>4440</v>
          </cell>
          <cell r="N2921">
            <v>4440</v>
          </cell>
          <cell r="P2921">
            <v>4440</v>
          </cell>
          <cell r="R2921">
            <v>4440</v>
          </cell>
          <cell r="T2921">
            <v>4440</v>
          </cell>
          <cell r="V2921">
            <v>4440</v>
          </cell>
          <cell r="X2921">
            <v>4440</v>
          </cell>
          <cell r="Z2921">
            <v>4440</v>
          </cell>
          <cell r="AD2921">
            <v>0.13300000000000001</v>
          </cell>
        </row>
        <row r="2924">
          <cell r="E2924" t="str">
            <v>アンテナポール SGP50A-3.5m</v>
          </cell>
          <cell r="F2924" t="str">
            <v>本</v>
          </cell>
          <cell r="H2924">
            <v>15000</v>
          </cell>
          <cell r="J2924">
            <v>15000</v>
          </cell>
          <cell r="L2924">
            <v>15000</v>
          </cell>
          <cell r="N2924">
            <v>15000</v>
          </cell>
          <cell r="P2924">
            <v>15000</v>
          </cell>
          <cell r="R2924">
            <v>15000</v>
          </cell>
          <cell r="T2924">
            <v>15000</v>
          </cell>
          <cell r="V2924">
            <v>15000</v>
          </cell>
          <cell r="X2924">
            <v>15000</v>
          </cell>
          <cell r="Z2924">
            <v>15000</v>
          </cell>
          <cell r="AD2924">
            <v>1.94</v>
          </cell>
        </row>
        <row r="2925">
          <cell r="E2925" t="str">
            <v>アンテナポール SGP50A-4.5m</v>
          </cell>
          <cell r="F2925" t="str">
            <v>本</v>
          </cell>
          <cell r="H2925">
            <v>17000</v>
          </cell>
          <cell r="J2925">
            <v>17000</v>
          </cell>
          <cell r="L2925">
            <v>17000</v>
          </cell>
          <cell r="N2925">
            <v>17000</v>
          </cell>
          <cell r="P2925">
            <v>17000</v>
          </cell>
          <cell r="R2925">
            <v>17000</v>
          </cell>
          <cell r="T2925">
            <v>17000</v>
          </cell>
          <cell r="V2925">
            <v>17000</v>
          </cell>
          <cell r="X2925">
            <v>17000</v>
          </cell>
          <cell r="Z2925">
            <v>17000</v>
          </cell>
          <cell r="AD2925">
            <v>1.94</v>
          </cell>
        </row>
        <row r="2926">
          <cell r="E2926" t="str">
            <v>アンテナポール SGP50A-5m</v>
          </cell>
          <cell r="F2926" t="str">
            <v>本</v>
          </cell>
          <cell r="H2926">
            <v>17500</v>
          </cell>
          <cell r="J2926">
            <v>17500</v>
          </cell>
          <cell r="L2926">
            <v>17500</v>
          </cell>
          <cell r="N2926">
            <v>17500</v>
          </cell>
          <cell r="P2926">
            <v>17500</v>
          </cell>
          <cell r="R2926">
            <v>17500</v>
          </cell>
          <cell r="T2926">
            <v>17500</v>
          </cell>
          <cell r="V2926">
            <v>17500</v>
          </cell>
          <cell r="X2926">
            <v>17500</v>
          </cell>
          <cell r="Z2926">
            <v>17500</v>
          </cell>
          <cell r="AD2926">
            <v>1.94</v>
          </cell>
        </row>
        <row r="2927">
          <cell r="E2927" t="str">
            <v>アンテナポール SGP50A-5.5m</v>
          </cell>
          <cell r="F2927" t="str">
            <v>本</v>
          </cell>
          <cell r="H2927">
            <v>18000</v>
          </cell>
          <cell r="J2927">
            <v>18000</v>
          </cell>
          <cell r="L2927">
            <v>18000</v>
          </cell>
          <cell r="N2927">
            <v>18000</v>
          </cell>
          <cell r="P2927">
            <v>18000</v>
          </cell>
          <cell r="R2927">
            <v>18000</v>
          </cell>
          <cell r="T2927">
            <v>18000</v>
          </cell>
          <cell r="V2927">
            <v>18000</v>
          </cell>
          <cell r="X2927">
            <v>18000</v>
          </cell>
          <cell r="Z2927">
            <v>18000</v>
          </cell>
          <cell r="AD2927">
            <v>1.94</v>
          </cell>
        </row>
        <row r="2928">
          <cell r="E2928" t="str">
            <v>アンテナポールBP付 SGP50A-3.5m</v>
          </cell>
          <cell r="F2928" t="str">
            <v>基</v>
          </cell>
          <cell r="H2928">
            <v>31000</v>
          </cell>
          <cell r="J2928">
            <v>31000</v>
          </cell>
          <cell r="L2928">
            <v>31000</v>
          </cell>
          <cell r="N2928">
            <v>31000</v>
          </cell>
          <cell r="P2928">
            <v>31000</v>
          </cell>
          <cell r="R2928">
            <v>31000</v>
          </cell>
          <cell r="T2928">
            <v>31000</v>
          </cell>
          <cell r="V2928">
            <v>31000</v>
          </cell>
          <cell r="X2928">
            <v>31000</v>
          </cell>
          <cell r="Z2928">
            <v>31000</v>
          </cell>
          <cell r="AD2928">
            <v>1.41</v>
          </cell>
        </row>
        <row r="2929">
          <cell r="E2929" t="str">
            <v>アンテナポールBP付 SGP50A-4.5m</v>
          </cell>
          <cell r="F2929" t="str">
            <v>基</v>
          </cell>
          <cell r="H2929">
            <v>33000</v>
          </cell>
          <cell r="J2929">
            <v>33000</v>
          </cell>
          <cell r="L2929">
            <v>33000</v>
          </cell>
          <cell r="N2929">
            <v>33000</v>
          </cell>
          <cell r="P2929">
            <v>33000</v>
          </cell>
          <cell r="R2929">
            <v>33000</v>
          </cell>
          <cell r="T2929">
            <v>33000</v>
          </cell>
          <cell r="V2929">
            <v>33000</v>
          </cell>
          <cell r="X2929">
            <v>33000</v>
          </cell>
          <cell r="Z2929">
            <v>33000</v>
          </cell>
          <cell r="AD2929">
            <v>1.41</v>
          </cell>
        </row>
        <row r="2930">
          <cell r="E2930" t="str">
            <v>アンテナポールBP付 SGP50A-5m</v>
          </cell>
          <cell r="F2930" t="str">
            <v>基</v>
          </cell>
          <cell r="H2930">
            <v>33500</v>
          </cell>
          <cell r="J2930">
            <v>33500</v>
          </cell>
          <cell r="L2930">
            <v>33500</v>
          </cell>
          <cell r="N2930">
            <v>33500</v>
          </cell>
          <cell r="P2930">
            <v>33500</v>
          </cell>
          <cell r="R2930">
            <v>33500</v>
          </cell>
          <cell r="T2930">
            <v>33500</v>
          </cell>
          <cell r="V2930">
            <v>33500</v>
          </cell>
          <cell r="X2930">
            <v>33500</v>
          </cell>
          <cell r="Z2930">
            <v>33500</v>
          </cell>
          <cell r="AD2930">
            <v>1.41</v>
          </cell>
        </row>
        <row r="2931">
          <cell r="E2931" t="str">
            <v>アンテナポールBP付 SGP50A-5.5m</v>
          </cell>
          <cell r="F2931" t="str">
            <v>基</v>
          </cell>
          <cell r="H2931">
            <v>34000</v>
          </cell>
          <cell r="J2931">
            <v>34000</v>
          </cell>
          <cell r="L2931">
            <v>34000</v>
          </cell>
          <cell r="N2931">
            <v>34000</v>
          </cell>
          <cell r="P2931">
            <v>34000</v>
          </cell>
          <cell r="R2931">
            <v>34000</v>
          </cell>
          <cell r="T2931">
            <v>34000</v>
          </cell>
          <cell r="V2931">
            <v>34000</v>
          </cell>
          <cell r="X2931">
            <v>34000</v>
          </cell>
          <cell r="Z2931">
            <v>34000</v>
          </cell>
          <cell r="AD2931">
            <v>1.41</v>
          </cell>
        </row>
        <row r="2932">
          <cell r="E2932" t="str">
            <v>CSアンテナポールBP付 SGP80A-1.5m</v>
          </cell>
          <cell r="F2932" t="str">
            <v>基</v>
          </cell>
          <cell r="H2932">
            <v>33000</v>
          </cell>
          <cell r="J2932">
            <v>33000</v>
          </cell>
          <cell r="L2932">
            <v>33000</v>
          </cell>
          <cell r="N2932">
            <v>33000</v>
          </cell>
          <cell r="P2932">
            <v>33000</v>
          </cell>
          <cell r="R2932">
            <v>33000</v>
          </cell>
          <cell r="T2932">
            <v>33000</v>
          </cell>
          <cell r="V2932">
            <v>33000</v>
          </cell>
          <cell r="X2932">
            <v>33000</v>
          </cell>
          <cell r="Z2932">
            <v>33000</v>
          </cell>
          <cell r="AD2932">
            <v>2.11</v>
          </cell>
        </row>
        <row r="2933">
          <cell r="E2933" t="str">
            <v>共聴アンテナ BS</v>
          </cell>
          <cell r="F2933" t="str">
            <v>個</v>
          </cell>
          <cell r="H2933">
            <v>58900</v>
          </cell>
          <cell r="J2933">
            <v>58900</v>
          </cell>
          <cell r="L2933">
            <v>58900</v>
          </cell>
          <cell r="N2933">
            <v>58900</v>
          </cell>
          <cell r="P2933">
            <v>58900</v>
          </cell>
          <cell r="R2933">
            <v>58900</v>
          </cell>
          <cell r="T2933">
            <v>58900</v>
          </cell>
          <cell r="V2933">
            <v>58900</v>
          </cell>
          <cell r="X2933">
            <v>58900</v>
          </cell>
          <cell r="Z2933">
            <v>58900</v>
          </cell>
          <cell r="AD2933">
            <v>1.56</v>
          </cell>
        </row>
        <row r="2934">
          <cell r="E2934" t="str">
            <v>共聴アンテナ CS</v>
          </cell>
          <cell r="F2934" t="str">
            <v>個</v>
          </cell>
          <cell r="H2934">
            <v>58900</v>
          </cell>
          <cell r="J2934">
            <v>58900</v>
          </cell>
          <cell r="L2934">
            <v>58900</v>
          </cell>
          <cell r="N2934">
            <v>58900</v>
          </cell>
          <cell r="P2934">
            <v>58900</v>
          </cell>
          <cell r="R2934">
            <v>58900</v>
          </cell>
          <cell r="T2934">
            <v>58900</v>
          </cell>
          <cell r="V2934">
            <v>58900</v>
          </cell>
          <cell r="X2934">
            <v>58900</v>
          </cell>
          <cell r="Z2934">
            <v>58900</v>
          </cell>
          <cell r="AD2934">
            <v>1.56</v>
          </cell>
        </row>
        <row r="3029">
          <cell r="E3029" t="str">
            <v>差動SP2種露</v>
          </cell>
          <cell r="F3029" t="str">
            <v>個</v>
          </cell>
          <cell r="H3029">
            <v>1290</v>
          </cell>
          <cell r="J3029">
            <v>1290</v>
          </cell>
          <cell r="L3029">
            <v>1290</v>
          </cell>
          <cell r="N3029">
            <v>1290</v>
          </cell>
          <cell r="P3029">
            <v>1290</v>
          </cell>
          <cell r="R3029">
            <v>1290</v>
          </cell>
          <cell r="T3029">
            <v>1290</v>
          </cell>
          <cell r="V3029">
            <v>1290</v>
          </cell>
          <cell r="X3029">
            <v>1290</v>
          </cell>
          <cell r="Z3029">
            <v>1290</v>
          </cell>
          <cell r="AD3029">
            <v>0.13300000000000001</v>
          </cell>
        </row>
        <row r="3030">
          <cell r="E3030" t="str">
            <v>差動SP2種埋</v>
          </cell>
          <cell r="F3030" t="str">
            <v>個</v>
          </cell>
          <cell r="H3030">
            <v>1990</v>
          </cell>
          <cell r="J3030">
            <v>1990</v>
          </cell>
          <cell r="L3030">
            <v>1990</v>
          </cell>
          <cell r="N3030">
            <v>1990</v>
          </cell>
          <cell r="P3030">
            <v>1990</v>
          </cell>
          <cell r="R3030">
            <v>1990</v>
          </cell>
          <cell r="T3030">
            <v>1990</v>
          </cell>
          <cell r="V3030">
            <v>1990</v>
          </cell>
          <cell r="X3030">
            <v>1990</v>
          </cell>
          <cell r="Z3030">
            <v>1990</v>
          </cell>
          <cell r="AD3030">
            <v>0.13300000000000001</v>
          </cell>
        </row>
        <row r="3031">
          <cell r="E3031" t="str">
            <v>定温SP1種WP</v>
          </cell>
          <cell r="F3031" t="str">
            <v>個</v>
          </cell>
          <cell r="H3031">
            <v>1190</v>
          </cell>
          <cell r="J3031">
            <v>1190</v>
          </cell>
          <cell r="L3031">
            <v>1190</v>
          </cell>
          <cell r="N3031">
            <v>1190</v>
          </cell>
          <cell r="P3031">
            <v>1190</v>
          </cell>
          <cell r="R3031">
            <v>1190</v>
          </cell>
          <cell r="T3031">
            <v>1190</v>
          </cell>
          <cell r="V3031">
            <v>1190</v>
          </cell>
          <cell r="X3031">
            <v>1190</v>
          </cell>
          <cell r="Z3031">
            <v>1190</v>
          </cell>
          <cell r="AD3031">
            <v>0.13300000000000001</v>
          </cell>
        </row>
        <row r="3032">
          <cell r="E3032" t="str">
            <v>定温SP1種Exp</v>
          </cell>
          <cell r="F3032" t="str">
            <v>個</v>
          </cell>
          <cell r="H3032">
            <v>7700</v>
          </cell>
          <cell r="J3032">
            <v>7700</v>
          </cell>
          <cell r="L3032">
            <v>7700</v>
          </cell>
          <cell r="N3032">
            <v>7700</v>
          </cell>
          <cell r="P3032">
            <v>7700</v>
          </cell>
          <cell r="R3032">
            <v>7700</v>
          </cell>
          <cell r="T3032">
            <v>7700</v>
          </cell>
          <cell r="V3032">
            <v>7700</v>
          </cell>
          <cell r="X3032">
            <v>7700</v>
          </cell>
          <cell r="Z3032">
            <v>7700</v>
          </cell>
          <cell r="AD3032">
            <v>0.13300000000000001</v>
          </cell>
        </row>
        <row r="3033">
          <cell r="E3033" t="str">
            <v>補償SP2種</v>
          </cell>
          <cell r="F3033" t="str">
            <v>個</v>
          </cell>
          <cell r="H3033">
            <v>2500</v>
          </cell>
          <cell r="J3033">
            <v>2500</v>
          </cell>
          <cell r="L3033">
            <v>2500</v>
          </cell>
          <cell r="N3033">
            <v>2500</v>
          </cell>
          <cell r="P3033">
            <v>2500</v>
          </cell>
          <cell r="R3033">
            <v>2500</v>
          </cell>
          <cell r="T3033">
            <v>2500</v>
          </cell>
          <cell r="V3033">
            <v>2500</v>
          </cell>
          <cell r="X3033">
            <v>2500</v>
          </cell>
          <cell r="Z3033">
            <v>2500</v>
          </cell>
          <cell r="AD3033">
            <v>0.13300000000000001</v>
          </cell>
        </row>
        <row r="3034">
          <cell r="E3034" t="str">
            <v>光電式煙2種露</v>
          </cell>
          <cell r="F3034" t="str">
            <v>個</v>
          </cell>
          <cell r="H3034">
            <v>7700</v>
          </cell>
          <cell r="J3034">
            <v>7700</v>
          </cell>
          <cell r="L3034">
            <v>7700</v>
          </cell>
          <cell r="N3034">
            <v>7700</v>
          </cell>
          <cell r="P3034">
            <v>7700</v>
          </cell>
          <cell r="R3034">
            <v>7700</v>
          </cell>
          <cell r="T3034">
            <v>7700</v>
          </cell>
          <cell r="V3034">
            <v>7700</v>
          </cell>
          <cell r="X3034">
            <v>7700</v>
          </cell>
          <cell r="Z3034">
            <v>7700</v>
          </cell>
          <cell r="AD3034">
            <v>0.159</v>
          </cell>
        </row>
        <row r="3035">
          <cell r="E3035" t="str">
            <v>光電式煙2種埋</v>
          </cell>
          <cell r="F3035" t="str">
            <v>個</v>
          </cell>
          <cell r="H3035">
            <v>8400</v>
          </cell>
          <cell r="J3035">
            <v>8400</v>
          </cell>
          <cell r="L3035">
            <v>8400</v>
          </cell>
          <cell r="N3035">
            <v>8400</v>
          </cell>
          <cell r="P3035">
            <v>8400</v>
          </cell>
          <cell r="R3035">
            <v>8400</v>
          </cell>
          <cell r="T3035">
            <v>8400</v>
          </cell>
          <cell r="V3035">
            <v>8400</v>
          </cell>
          <cell r="X3035">
            <v>8400</v>
          </cell>
          <cell r="Z3035">
            <v>8400</v>
          </cell>
          <cell r="AD3035">
            <v>0.159</v>
          </cell>
        </row>
        <row r="3036">
          <cell r="E3036" t="str">
            <v>光電式煙3種露</v>
          </cell>
          <cell r="F3036" t="str">
            <v>個</v>
          </cell>
          <cell r="H3036">
            <v>7000</v>
          </cell>
          <cell r="J3036">
            <v>7000</v>
          </cell>
          <cell r="L3036">
            <v>7000</v>
          </cell>
          <cell r="N3036">
            <v>7000</v>
          </cell>
          <cell r="P3036">
            <v>7000</v>
          </cell>
          <cell r="R3036">
            <v>7000</v>
          </cell>
          <cell r="T3036">
            <v>7000</v>
          </cell>
          <cell r="V3036">
            <v>7000</v>
          </cell>
          <cell r="X3036">
            <v>7000</v>
          </cell>
          <cell r="Z3036">
            <v>7000</v>
          </cell>
          <cell r="AD3036">
            <v>0.159</v>
          </cell>
        </row>
        <row r="3037">
          <cell r="E3037" t="str">
            <v>光電式煙3種埋</v>
          </cell>
          <cell r="F3037" t="str">
            <v>個</v>
          </cell>
          <cell r="H3037">
            <v>7700</v>
          </cell>
          <cell r="J3037">
            <v>7700</v>
          </cell>
          <cell r="L3037">
            <v>7700</v>
          </cell>
          <cell r="N3037">
            <v>7700</v>
          </cell>
          <cell r="P3037">
            <v>7700</v>
          </cell>
          <cell r="R3037">
            <v>7700</v>
          </cell>
          <cell r="T3037">
            <v>7700</v>
          </cell>
          <cell r="V3037">
            <v>7700</v>
          </cell>
          <cell r="X3037">
            <v>7700</v>
          </cell>
          <cell r="Z3037">
            <v>7700</v>
          </cell>
          <cell r="AD3037">
            <v>0.159</v>
          </cell>
        </row>
        <row r="3038">
          <cell r="E3038" t="str">
            <v>HP起動押ボタン</v>
          </cell>
          <cell r="F3038" t="str">
            <v>個</v>
          </cell>
          <cell r="H3038">
            <v>1500</v>
          </cell>
          <cell r="J3038">
            <v>1500</v>
          </cell>
          <cell r="L3038">
            <v>1500</v>
          </cell>
          <cell r="N3038">
            <v>1500</v>
          </cell>
          <cell r="P3038">
            <v>1500</v>
          </cell>
          <cell r="R3038">
            <v>1500</v>
          </cell>
          <cell r="T3038">
            <v>1500</v>
          </cell>
          <cell r="V3038">
            <v>1500</v>
          </cell>
          <cell r="X3038">
            <v>1500</v>
          </cell>
          <cell r="Z3038">
            <v>1500</v>
          </cell>
          <cell r="AD3038">
            <v>5.3999999999999999E-2</v>
          </cell>
        </row>
        <row r="3039">
          <cell r="E3039" t="str">
            <v>P1総合盤露出</v>
          </cell>
          <cell r="F3039" t="str">
            <v>個</v>
          </cell>
          <cell r="H3039">
            <v>10200</v>
          </cell>
          <cell r="J3039">
            <v>10200</v>
          </cell>
          <cell r="L3039">
            <v>10200</v>
          </cell>
          <cell r="N3039">
            <v>10200</v>
          </cell>
          <cell r="P3039">
            <v>10200</v>
          </cell>
          <cell r="R3039">
            <v>10200</v>
          </cell>
          <cell r="T3039">
            <v>10200</v>
          </cell>
          <cell r="V3039">
            <v>10200</v>
          </cell>
          <cell r="X3039">
            <v>10200</v>
          </cell>
          <cell r="Z3039">
            <v>10200</v>
          </cell>
          <cell r="AD3039">
            <v>0.61899999999999999</v>
          </cell>
        </row>
        <row r="3040">
          <cell r="E3040" t="str">
            <v>P1総合盤埋込</v>
          </cell>
          <cell r="F3040" t="str">
            <v>個</v>
          </cell>
          <cell r="H3040">
            <v>8890</v>
          </cell>
          <cell r="J3040">
            <v>8890</v>
          </cell>
          <cell r="L3040">
            <v>8890</v>
          </cell>
          <cell r="N3040">
            <v>8890</v>
          </cell>
          <cell r="P3040">
            <v>8890</v>
          </cell>
          <cell r="R3040">
            <v>8890</v>
          </cell>
          <cell r="T3040">
            <v>8890</v>
          </cell>
          <cell r="V3040">
            <v>8890</v>
          </cell>
          <cell r="X3040">
            <v>8890</v>
          </cell>
          <cell r="Z3040">
            <v>8890</v>
          </cell>
          <cell r="AD3040">
            <v>0.496</v>
          </cell>
        </row>
        <row r="3041">
          <cell r="E3041" t="str">
            <v>ﾗｯﾁ電磁レリーズ</v>
          </cell>
          <cell r="F3041" t="str">
            <v>個</v>
          </cell>
          <cell r="H3041">
            <v>7870</v>
          </cell>
          <cell r="J3041">
            <v>7870</v>
          </cell>
          <cell r="L3041">
            <v>7870</v>
          </cell>
          <cell r="N3041">
            <v>7870</v>
          </cell>
          <cell r="P3041">
            <v>7870</v>
          </cell>
          <cell r="R3041">
            <v>7870</v>
          </cell>
          <cell r="T3041">
            <v>7870</v>
          </cell>
          <cell r="V3041">
            <v>7870</v>
          </cell>
          <cell r="X3041">
            <v>7870</v>
          </cell>
          <cell r="Z3041">
            <v>7870</v>
          </cell>
          <cell r="AD3041">
            <v>0.33600000000000002</v>
          </cell>
        </row>
        <row r="3042">
          <cell r="E3042" t="str">
            <v>ｱｰﾑ電磁レリーズ</v>
          </cell>
          <cell r="F3042" t="str">
            <v>個</v>
          </cell>
          <cell r="H3042">
            <v>17500</v>
          </cell>
          <cell r="J3042">
            <v>17500</v>
          </cell>
          <cell r="L3042">
            <v>17500</v>
          </cell>
          <cell r="N3042">
            <v>17500</v>
          </cell>
          <cell r="P3042">
            <v>17500</v>
          </cell>
          <cell r="R3042">
            <v>17500</v>
          </cell>
          <cell r="T3042">
            <v>17500</v>
          </cell>
          <cell r="V3042">
            <v>17500</v>
          </cell>
          <cell r="X3042">
            <v>17500</v>
          </cell>
          <cell r="Z3042">
            <v>17500</v>
          </cell>
          <cell r="AD3042">
            <v>0.33600000000000002</v>
          </cell>
        </row>
        <row r="3043">
          <cell r="E3043" t="str">
            <v>P1受信機 5L壁</v>
          </cell>
          <cell r="F3043" t="str">
            <v>面</v>
          </cell>
          <cell r="H3043">
            <v>138000</v>
          </cell>
          <cell r="J3043">
            <v>138000</v>
          </cell>
          <cell r="L3043">
            <v>138000</v>
          </cell>
          <cell r="N3043">
            <v>138000</v>
          </cell>
          <cell r="P3043">
            <v>138000</v>
          </cell>
          <cell r="R3043">
            <v>138000</v>
          </cell>
          <cell r="T3043">
            <v>138000</v>
          </cell>
          <cell r="V3043">
            <v>138000</v>
          </cell>
          <cell r="X3043">
            <v>138000</v>
          </cell>
          <cell r="Z3043">
            <v>138000</v>
          </cell>
          <cell r="AD3043">
            <v>5.31</v>
          </cell>
        </row>
        <row r="3044">
          <cell r="E3044" t="str">
            <v>P1受信機 10L壁</v>
          </cell>
          <cell r="F3044" t="str">
            <v>面</v>
          </cell>
          <cell r="H3044">
            <v>161000</v>
          </cell>
          <cell r="J3044">
            <v>161000</v>
          </cell>
          <cell r="L3044">
            <v>161000</v>
          </cell>
          <cell r="N3044">
            <v>161000</v>
          </cell>
          <cell r="P3044">
            <v>161000</v>
          </cell>
          <cell r="R3044">
            <v>161000</v>
          </cell>
          <cell r="T3044">
            <v>161000</v>
          </cell>
          <cell r="V3044">
            <v>161000</v>
          </cell>
          <cell r="X3044">
            <v>161000</v>
          </cell>
          <cell r="Z3044">
            <v>161000</v>
          </cell>
          <cell r="AD3044">
            <v>6.64</v>
          </cell>
        </row>
        <row r="3045">
          <cell r="E3045" t="str">
            <v>P1受信機 15L壁</v>
          </cell>
          <cell r="F3045" t="str">
            <v>面</v>
          </cell>
          <cell r="H3045">
            <v>183000</v>
          </cell>
          <cell r="J3045">
            <v>183000</v>
          </cell>
          <cell r="L3045">
            <v>183000</v>
          </cell>
          <cell r="N3045">
            <v>183000</v>
          </cell>
          <cell r="P3045">
            <v>183000</v>
          </cell>
          <cell r="R3045">
            <v>183000</v>
          </cell>
          <cell r="T3045">
            <v>183000</v>
          </cell>
          <cell r="V3045">
            <v>183000</v>
          </cell>
          <cell r="X3045">
            <v>183000</v>
          </cell>
          <cell r="Z3045">
            <v>183000</v>
          </cell>
          <cell r="AD3045">
            <v>7.96</v>
          </cell>
        </row>
        <row r="3046">
          <cell r="E3046" t="str">
            <v>P1受信機 20L壁</v>
          </cell>
          <cell r="F3046" t="str">
            <v>面</v>
          </cell>
          <cell r="H3046">
            <v>205000</v>
          </cell>
          <cell r="J3046">
            <v>205000</v>
          </cell>
          <cell r="L3046">
            <v>205000</v>
          </cell>
          <cell r="N3046">
            <v>205000</v>
          </cell>
          <cell r="P3046">
            <v>205000</v>
          </cell>
          <cell r="R3046">
            <v>205000</v>
          </cell>
          <cell r="T3046">
            <v>205000</v>
          </cell>
          <cell r="V3046">
            <v>205000</v>
          </cell>
          <cell r="X3046">
            <v>205000</v>
          </cell>
          <cell r="Z3046">
            <v>205000</v>
          </cell>
          <cell r="AD3046">
            <v>9.2899999999999991</v>
          </cell>
        </row>
        <row r="3047">
          <cell r="E3047" t="str">
            <v>P1受信機 25L壁</v>
          </cell>
          <cell r="F3047" t="str">
            <v>面</v>
          </cell>
          <cell r="H3047">
            <v>227000</v>
          </cell>
          <cell r="J3047">
            <v>227000</v>
          </cell>
          <cell r="L3047">
            <v>227000</v>
          </cell>
          <cell r="N3047">
            <v>227000</v>
          </cell>
          <cell r="P3047">
            <v>227000</v>
          </cell>
          <cell r="R3047">
            <v>227000</v>
          </cell>
          <cell r="T3047">
            <v>227000</v>
          </cell>
          <cell r="V3047">
            <v>227000</v>
          </cell>
          <cell r="X3047">
            <v>227000</v>
          </cell>
          <cell r="Z3047">
            <v>227000</v>
          </cell>
          <cell r="AD3047">
            <v>10.6</v>
          </cell>
        </row>
        <row r="3048">
          <cell r="E3048" t="str">
            <v>P1受信機 30L壁</v>
          </cell>
          <cell r="F3048" t="str">
            <v>面</v>
          </cell>
          <cell r="H3048">
            <v>249000</v>
          </cell>
          <cell r="J3048">
            <v>249000</v>
          </cell>
          <cell r="L3048">
            <v>249000</v>
          </cell>
          <cell r="N3048">
            <v>249000</v>
          </cell>
          <cell r="P3048">
            <v>249000</v>
          </cell>
          <cell r="R3048">
            <v>249000</v>
          </cell>
          <cell r="T3048">
            <v>249000</v>
          </cell>
          <cell r="V3048">
            <v>249000</v>
          </cell>
          <cell r="X3048">
            <v>249000</v>
          </cell>
          <cell r="Z3048">
            <v>249000</v>
          </cell>
          <cell r="AD3048">
            <v>11.9</v>
          </cell>
        </row>
        <row r="3049">
          <cell r="E3049" t="str">
            <v>P1受信機 40L壁</v>
          </cell>
          <cell r="F3049" t="str">
            <v>面</v>
          </cell>
          <cell r="H3049">
            <v>294000</v>
          </cell>
          <cell r="J3049">
            <v>294000</v>
          </cell>
          <cell r="L3049">
            <v>294000</v>
          </cell>
          <cell r="N3049">
            <v>294000</v>
          </cell>
          <cell r="P3049">
            <v>294000</v>
          </cell>
          <cell r="R3049">
            <v>294000</v>
          </cell>
          <cell r="T3049">
            <v>294000</v>
          </cell>
          <cell r="V3049">
            <v>294000</v>
          </cell>
          <cell r="X3049">
            <v>294000</v>
          </cell>
          <cell r="Z3049">
            <v>294000</v>
          </cell>
          <cell r="AD3049">
            <v>14.6</v>
          </cell>
        </row>
        <row r="3050">
          <cell r="E3050" t="str">
            <v>P1受信機 40L自</v>
          </cell>
          <cell r="F3050" t="str">
            <v>面</v>
          </cell>
          <cell r="H3050">
            <v>508000</v>
          </cell>
          <cell r="J3050">
            <v>508000</v>
          </cell>
          <cell r="L3050">
            <v>508000</v>
          </cell>
          <cell r="N3050">
            <v>508000</v>
          </cell>
          <cell r="P3050">
            <v>508000</v>
          </cell>
          <cell r="R3050">
            <v>508000</v>
          </cell>
          <cell r="T3050">
            <v>508000</v>
          </cell>
          <cell r="V3050">
            <v>508000</v>
          </cell>
          <cell r="X3050">
            <v>508000</v>
          </cell>
          <cell r="Z3050">
            <v>508000</v>
          </cell>
          <cell r="AD3050">
            <v>14.6</v>
          </cell>
        </row>
        <row r="3051">
          <cell r="E3051" t="str">
            <v>P1受信機 50L自</v>
          </cell>
          <cell r="F3051" t="str">
            <v>面</v>
          </cell>
          <cell r="H3051">
            <v>562000</v>
          </cell>
          <cell r="J3051">
            <v>562000</v>
          </cell>
          <cell r="L3051">
            <v>562000</v>
          </cell>
          <cell r="N3051">
            <v>562000</v>
          </cell>
          <cell r="P3051">
            <v>562000</v>
          </cell>
          <cell r="R3051">
            <v>562000</v>
          </cell>
          <cell r="T3051">
            <v>562000</v>
          </cell>
          <cell r="V3051">
            <v>562000</v>
          </cell>
          <cell r="X3051">
            <v>562000</v>
          </cell>
          <cell r="Z3051">
            <v>562000</v>
          </cell>
          <cell r="AD3051">
            <v>17.3</v>
          </cell>
        </row>
        <row r="3052">
          <cell r="E3052" t="str">
            <v>P1受信機 60L自</v>
          </cell>
          <cell r="F3052" t="str">
            <v>面</v>
          </cell>
          <cell r="H3052">
            <v>616000</v>
          </cell>
          <cell r="J3052">
            <v>616000</v>
          </cell>
          <cell r="L3052">
            <v>616000</v>
          </cell>
          <cell r="N3052">
            <v>616000</v>
          </cell>
          <cell r="P3052">
            <v>616000</v>
          </cell>
          <cell r="R3052">
            <v>616000</v>
          </cell>
          <cell r="T3052">
            <v>616000</v>
          </cell>
          <cell r="V3052">
            <v>616000</v>
          </cell>
          <cell r="X3052">
            <v>616000</v>
          </cell>
          <cell r="Z3052">
            <v>616000</v>
          </cell>
          <cell r="AD3052">
            <v>20.000000000000004</v>
          </cell>
        </row>
        <row r="3053">
          <cell r="E3053" t="str">
            <v>P1受信機 70L自</v>
          </cell>
          <cell r="F3053" t="str">
            <v>面</v>
          </cell>
          <cell r="H3053">
            <v>669000</v>
          </cell>
          <cell r="J3053">
            <v>669000</v>
          </cell>
          <cell r="L3053">
            <v>669000</v>
          </cell>
          <cell r="N3053">
            <v>669000</v>
          </cell>
          <cell r="P3053">
            <v>669000</v>
          </cell>
          <cell r="R3053">
            <v>669000</v>
          </cell>
          <cell r="T3053">
            <v>669000</v>
          </cell>
          <cell r="V3053">
            <v>669000</v>
          </cell>
          <cell r="X3053">
            <v>669000</v>
          </cell>
          <cell r="Z3053">
            <v>669000</v>
          </cell>
          <cell r="AD3053">
            <v>22.700000000000003</v>
          </cell>
        </row>
        <row r="3054">
          <cell r="E3054" t="str">
            <v>P1受信機 80L自</v>
          </cell>
          <cell r="F3054" t="str">
            <v>面</v>
          </cell>
          <cell r="H3054">
            <v>723000</v>
          </cell>
          <cell r="J3054">
            <v>723000</v>
          </cell>
          <cell r="L3054">
            <v>723000</v>
          </cell>
          <cell r="N3054">
            <v>723000</v>
          </cell>
          <cell r="P3054">
            <v>723000</v>
          </cell>
          <cell r="R3054">
            <v>723000</v>
          </cell>
          <cell r="T3054">
            <v>723000</v>
          </cell>
          <cell r="V3054">
            <v>723000</v>
          </cell>
          <cell r="X3054">
            <v>723000</v>
          </cell>
          <cell r="Z3054">
            <v>723000</v>
          </cell>
          <cell r="AD3054">
            <v>25.400000000000002</v>
          </cell>
        </row>
        <row r="3055">
          <cell r="E3055" t="str">
            <v>P1受信機 90L自</v>
          </cell>
          <cell r="F3055" t="str">
            <v>面</v>
          </cell>
          <cell r="H3055">
            <v>777000</v>
          </cell>
          <cell r="J3055">
            <v>777000</v>
          </cell>
          <cell r="L3055">
            <v>777000</v>
          </cell>
          <cell r="N3055">
            <v>777000</v>
          </cell>
          <cell r="P3055">
            <v>777000</v>
          </cell>
          <cell r="R3055">
            <v>777000</v>
          </cell>
          <cell r="T3055">
            <v>777000</v>
          </cell>
          <cell r="V3055">
            <v>777000</v>
          </cell>
          <cell r="X3055">
            <v>777000</v>
          </cell>
          <cell r="Z3055">
            <v>777000</v>
          </cell>
          <cell r="AD3055">
            <v>28.1</v>
          </cell>
        </row>
        <row r="3056">
          <cell r="E3056" t="str">
            <v>P1受信機 100L自</v>
          </cell>
          <cell r="F3056" t="str">
            <v>面</v>
          </cell>
          <cell r="H3056">
            <v>831000</v>
          </cell>
          <cell r="J3056">
            <v>831000</v>
          </cell>
          <cell r="L3056">
            <v>831000</v>
          </cell>
          <cell r="N3056">
            <v>831000</v>
          </cell>
          <cell r="P3056">
            <v>831000</v>
          </cell>
          <cell r="R3056">
            <v>831000</v>
          </cell>
          <cell r="T3056">
            <v>831000</v>
          </cell>
          <cell r="V3056">
            <v>831000</v>
          </cell>
          <cell r="X3056">
            <v>831000</v>
          </cell>
          <cell r="Z3056">
            <v>831000</v>
          </cell>
          <cell r="AD3056">
            <v>30.8</v>
          </cell>
        </row>
        <row r="3057">
          <cell r="E3057" t="str">
            <v>P1受信機 110L自</v>
          </cell>
          <cell r="F3057" t="str">
            <v>面</v>
          </cell>
          <cell r="H3057">
            <v>966000</v>
          </cell>
          <cell r="J3057">
            <v>966000</v>
          </cell>
          <cell r="L3057">
            <v>966000</v>
          </cell>
          <cell r="N3057">
            <v>966000</v>
          </cell>
          <cell r="P3057">
            <v>966000</v>
          </cell>
          <cell r="R3057">
            <v>966000</v>
          </cell>
          <cell r="T3057">
            <v>966000</v>
          </cell>
          <cell r="V3057">
            <v>966000</v>
          </cell>
          <cell r="X3057">
            <v>966000</v>
          </cell>
          <cell r="Z3057">
            <v>966000</v>
          </cell>
          <cell r="AD3057">
            <v>33.5</v>
          </cell>
        </row>
        <row r="3058">
          <cell r="E3058" t="str">
            <v>P1受信機 120L自</v>
          </cell>
          <cell r="F3058" t="str">
            <v>面</v>
          </cell>
          <cell r="H3058">
            <v>1020000</v>
          </cell>
          <cell r="J3058">
            <v>1020000</v>
          </cell>
          <cell r="L3058">
            <v>1020000</v>
          </cell>
          <cell r="N3058">
            <v>1020000</v>
          </cell>
          <cell r="P3058">
            <v>1020000</v>
          </cell>
          <cell r="R3058">
            <v>1020000</v>
          </cell>
          <cell r="T3058">
            <v>1020000</v>
          </cell>
          <cell r="V3058">
            <v>1020000</v>
          </cell>
          <cell r="X3058">
            <v>1020000</v>
          </cell>
          <cell r="Z3058">
            <v>1020000</v>
          </cell>
          <cell r="AD3058">
            <v>36.200000000000003</v>
          </cell>
        </row>
        <row r="3059">
          <cell r="E3059" t="str">
            <v>P1受信機 150L自</v>
          </cell>
          <cell r="F3059" t="str">
            <v>面</v>
          </cell>
          <cell r="H3059">
            <v>1500000</v>
          </cell>
          <cell r="J3059">
            <v>1500000</v>
          </cell>
          <cell r="L3059">
            <v>1500000</v>
          </cell>
          <cell r="N3059">
            <v>1500000</v>
          </cell>
          <cell r="P3059">
            <v>1500000</v>
          </cell>
          <cell r="R3059">
            <v>1500000</v>
          </cell>
          <cell r="T3059">
            <v>1500000</v>
          </cell>
          <cell r="V3059">
            <v>1500000</v>
          </cell>
          <cell r="X3059">
            <v>1500000</v>
          </cell>
          <cell r="Z3059">
            <v>1500000</v>
          </cell>
          <cell r="AD3059">
            <v>46</v>
          </cell>
        </row>
        <row r="3060">
          <cell r="E3060" t="str">
            <v>P1受信機 200L自</v>
          </cell>
          <cell r="F3060" t="str">
            <v>面</v>
          </cell>
          <cell r="H3060">
            <v>2100000</v>
          </cell>
          <cell r="J3060">
            <v>2100000</v>
          </cell>
          <cell r="L3060">
            <v>2100000</v>
          </cell>
          <cell r="N3060">
            <v>2100000</v>
          </cell>
          <cell r="P3060">
            <v>2100000</v>
          </cell>
          <cell r="R3060">
            <v>2100000</v>
          </cell>
          <cell r="T3060">
            <v>2100000</v>
          </cell>
          <cell r="V3060">
            <v>2100000</v>
          </cell>
          <cell r="X3060">
            <v>2100000</v>
          </cell>
          <cell r="Z3060">
            <v>2100000</v>
          </cell>
          <cell r="AD3060">
            <v>61</v>
          </cell>
        </row>
        <row r="3061">
          <cell r="E3061" t="str">
            <v>連動操作盤 3L壁</v>
          </cell>
          <cell r="F3061" t="str">
            <v>面</v>
          </cell>
          <cell r="H3061">
            <v>103000</v>
          </cell>
          <cell r="J3061">
            <v>103000</v>
          </cell>
          <cell r="L3061">
            <v>103000</v>
          </cell>
          <cell r="N3061">
            <v>103000</v>
          </cell>
          <cell r="P3061">
            <v>103000</v>
          </cell>
          <cell r="R3061">
            <v>103000</v>
          </cell>
          <cell r="T3061">
            <v>103000</v>
          </cell>
          <cell r="V3061">
            <v>103000</v>
          </cell>
          <cell r="X3061">
            <v>103000</v>
          </cell>
          <cell r="Z3061">
            <v>103000</v>
          </cell>
          <cell r="AD3061">
            <v>5.04</v>
          </cell>
        </row>
        <row r="3062">
          <cell r="E3062" t="str">
            <v>連動操作盤 5L壁</v>
          </cell>
          <cell r="F3062" t="str">
            <v>面</v>
          </cell>
          <cell r="H3062">
            <v>113000</v>
          </cell>
          <cell r="J3062">
            <v>113000</v>
          </cell>
          <cell r="L3062">
            <v>113000</v>
          </cell>
          <cell r="N3062">
            <v>113000</v>
          </cell>
          <cell r="P3062">
            <v>113000</v>
          </cell>
          <cell r="R3062">
            <v>113000</v>
          </cell>
          <cell r="T3062">
            <v>113000</v>
          </cell>
          <cell r="V3062">
            <v>113000</v>
          </cell>
          <cell r="X3062">
            <v>113000</v>
          </cell>
          <cell r="Z3062">
            <v>113000</v>
          </cell>
          <cell r="AD3062">
            <v>5.31</v>
          </cell>
        </row>
        <row r="3063">
          <cell r="E3063" t="str">
            <v>連動操作盤 10L壁</v>
          </cell>
          <cell r="F3063" t="str">
            <v>面</v>
          </cell>
          <cell r="H3063">
            <v>173000</v>
          </cell>
          <cell r="J3063">
            <v>173000</v>
          </cell>
          <cell r="L3063">
            <v>173000</v>
          </cell>
          <cell r="N3063">
            <v>173000</v>
          </cell>
          <cell r="P3063">
            <v>173000</v>
          </cell>
          <cell r="R3063">
            <v>173000</v>
          </cell>
          <cell r="T3063">
            <v>173000</v>
          </cell>
          <cell r="V3063">
            <v>173000</v>
          </cell>
          <cell r="X3063">
            <v>173000</v>
          </cell>
          <cell r="Z3063">
            <v>173000</v>
          </cell>
          <cell r="AD3063">
            <v>6.64</v>
          </cell>
        </row>
        <row r="3064">
          <cell r="E3064" t="str">
            <v>連動操作盤 15L壁</v>
          </cell>
          <cell r="F3064" t="str">
            <v>面</v>
          </cell>
          <cell r="H3064">
            <v>202000</v>
          </cell>
          <cell r="J3064">
            <v>202000</v>
          </cell>
          <cell r="L3064">
            <v>202000</v>
          </cell>
          <cell r="N3064">
            <v>202000</v>
          </cell>
          <cell r="P3064">
            <v>202000</v>
          </cell>
          <cell r="R3064">
            <v>202000</v>
          </cell>
          <cell r="T3064">
            <v>202000</v>
          </cell>
          <cell r="V3064">
            <v>202000</v>
          </cell>
          <cell r="X3064">
            <v>202000</v>
          </cell>
          <cell r="Z3064">
            <v>202000</v>
          </cell>
          <cell r="AD3064">
            <v>7.96</v>
          </cell>
        </row>
        <row r="3065">
          <cell r="E3065" t="str">
            <v>連動操作盤 20L壁</v>
          </cell>
          <cell r="F3065" t="str">
            <v>面</v>
          </cell>
          <cell r="H3065">
            <v>230000</v>
          </cell>
          <cell r="J3065">
            <v>230000</v>
          </cell>
          <cell r="L3065">
            <v>230000</v>
          </cell>
          <cell r="N3065">
            <v>230000</v>
          </cell>
          <cell r="P3065">
            <v>230000</v>
          </cell>
          <cell r="R3065">
            <v>230000</v>
          </cell>
          <cell r="T3065">
            <v>230000</v>
          </cell>
          <cell r="V3065">
            <v>230000</v>
          </cell>
          <cell r="X3065">
            <v>230000</v>
          </cell>
          <cell r="Z3065">
            <v>230000</v>
          </cell>
          <cell r="AD3065">
            <v>9.2899999999999991</v>
          </cell>
        </row>
        <row r="3066">
          <cell r="E3066" t="str">
            <v>連動操作盤 25L壁</v>
          </cell>
          <cell r="F3066" t="str">
            <v>面</v>
          </cell>
          <cell r="H3066">
            <v>259000</v>
          </cell>
          <cell r="J3066">
            <v>259000</v>
          </cell>
          <cell r="L3066">
            <v>259000</v>
          </cell>
          <cell r="N3066">
            <v>259000</v>
          </cell>
          <cell r="P3066">
            <v>259000</v>
          </cell>
          <cell r="R3066">
            <v>259000</v>
          </cell>
          <cell r="T3066">
            <v>259000</v>
          </cell>
          <cell r="V3066">
            <v>259000</v>
          </cell>
          <cell r="X3066">
            <v>259000</v>
          </cell>
          <cell r="Z3066">
            <v>259000</v>
          </cell>
          <cell r="AD3066">
            <v>10.6</v>
          </cell>
        </row>
        <row r="3067">
          <cell r="E3067" t="str">
            <v>連動操作盤 30L壁</v>
          </cell>
          <cell r="F3067" t="str">
            <v>面</v>
          </cell>
          <cell r="H3067">
            <v>287000</v>
          </cell>
          <cell r="J3067">
            <v>287000</v>
          </cell>
          <cell r="L3067">
            <v>287000</v>
          </cell>
          <cell r="N3067">
            <v>287000</v>
          </cell>
          <cell r="P3067">
            <v>287000</v>
          </cell>
          <cell r="R3067">
            <v>287000</v>
          </cell>
          <cell r="T3067">
            <v>287000</v>
          </cell>
          <cell r="V3067">
            <v>287000</v>
          </cell>
          <cell r="X3067">
            <v>287000</v>
          </cell>
          <cell r="Z3067">
            <v>287000</v>
          </cell>
          <cell r="AD3067">
            <v>11.9</v>
          </cell>
        </row>
        <row r="3068">
          <cell r="E3068" t="str">
            <v>連動操作盤 35L壁</v>
          </cell>
          <cell r="F3068" t="str">
            <v>面</v>
          </cell>
          <cell r="H3068">
            <v>315000</v>
          </cell>
          <cell r="J3068">
            <v>315000</v>
          </cell>
          <cell r="L3068">
            <v>315000</v>
          </cell>
          <cell r="N3068">
            <v>315000</v>
          </cell>
          <cell r="P3068">
            <v>315000</v>
          </cell>
          <cell r="R3068">
            <v>315000</v>
          </cell>
          <cell r="T3068">
            <v>315000</v>
          </cell>
          <cell r="V3068">
            <v>315000</v>
          </cell>
          <cell r="X3068">
            <v>315000</v>
          </cell>
          <cell r="Z3068">
            <v>315000</v>
          </cell>
          <cell r="AD3068">
            <v>13.3</v>
          </cell>
        </row>
        <row r="3069">
          <cell r="E3069" t="str">
            <v>連動操作盤 40L壁</v>
          </cell>
          <cell r="F3069" t="str">
            <v>面</v>
          </cell>
          <cell r="H3069">
            <v>344000</v>
          </cell>
          <cell r="J3069">
            <v>344000</v>
          </cell>
          <cell r="L3069">
            <v>344000</v>
          </cell>
          <cell r="N3069">
            <v>344000</v>
          </cell>
          <cell r="P3069">
            <v>344000</v>
          </cell>
          <cell r="R3069">
            <v>344000</v>
          </cell>
          <cell r="T3069">
            <v>344000</v>
          </cell>
          <cell r="V3069">
            <v>344000</v>
          </cell>
          <cell r="X3069">
            <v>344000</v>
          </cell>
          <cell r="Z3069">
            <v>344000</v>
          </cell>
          <cell r="AD3069">
            <v>14.6</v>
          </cell>
        </row>
        <row r="3070">
          <cell r="E3070" t="str">
            <v>連動操作盤 40L自</v>
          </cell>
          <cell r="F3070" t="str">
            <v>面</v>
          </cell>
          <cell r="H3070">
            <v>612000</v>
          </cell>
          <cell r="J3070">
            <v>612000</v>
          </cell>
          <cell r="L3070">
            <v>612000</v>
          </cell>
          <cell r="N3070">
            <v>612000</v>
          </cell>
          <cell r="P3070">
            <v>612000</v>
          </cell>
          <cell r="R3070">
            <v>612000</v>
          </cell>
          <cell r="T3070">
            <v>612000</v>
          </cell>
          <cell r="V3070">
            <v>612000</v>
          </cell>
          <cell r="X3070">
            <v>612000</v>
          </cell>
          <cell r="Z3070">
            <v>612000</v>
          </cell>
          <cell r="AD3070">
            <v>14.6</v>
          </cell>
        </row>
        <row r="3071">
          <cell r="E3071" t="str">
            <v>連動操作盤 50L自</v>
          </cell>
          <cell r="F3071" t="str">
            <v>面</v>
          </cell>
          <cell r="H3071">
            <v>680000</v>
          </cell>
          <cell r="J3071">
            <v>680000</v>
          </cell>
          <cell r="L3071">
            <v>680000</v>
          </cell>
          <cell r="N3071">
            <v>680000</v>
          </cell>
          <cell r="P3071">
            <v>680000</v>
          </cell>
          <cell r="R3071">
            <v>680000</v>
          </cell>
          <cell r="T3071">
            <v>680000</v>
          </cell>
          <cell r="V3071">
            <v>680000</v>
          </cell>
          <cell r="X3071">
            <v>680000</v>
          </cell>
          <cell r="Z3071">
            <v>680000</v>
          </cell>
          <cell r="AD3071">
            <v>17.3</v>
          </cell>
        </row>
        <row r="3072">
          <cell r="E3072" t="str">
            <v>連動操作盤 60L自</v>
          </cell>
          <cell r="F3072" t="str">
            <v>面</v>
          </cell>
          <cell r="H3072">
            <v>748000</v>
          </cell>
          <cell r="J3072">
            <v>748000</v>
          </cell>
          <cell r="L3072">
            <v>748000</v>
          </cell>
          <cell r="N3072">
            <v>748000</v>
          </cell>
          <cell r="P3072">
            <v>748000</v>
          </cell>
          <cell r="R3072">
            <v>748000</v>
          </cell>
          <cell r="T3072">
            <v>748000</v>
          </cell>
          <cell r="V3072">
            <v>748000</v>
          </cell>
          <cell r="X3072">
            <v>748000</v>
          </cell>
          <cell r="Z3072">
            <v>748000</v>
          </cell>
          <cell r="AD3072">
            <v>20.000000000000004</v>
          </cell>
        </row>
        <row r="3073">
          <cell r="E3073" t="str">
            <v>連動操作盤 70L自</v>
          </cell>
          <cell r="F3073" t="str">
            <v>面</v>
          </cell>
          <cell r="H3073">
            <v>816000</v>
          </cell>
          <cell r="J3073">
            <v>816000</v>
          </cell>
          <cell r="L3073">
            <v>816000</v>
          </cell>
          <cell r="N3073">
            <v>816000</v>
          </cell>
          <cell r="P3073">
            <v>816000</v>
          </cell>
          <cell r="R3073">
            <v>816000</v>
          </cell>
          <cell r="T3073">
            <v>816000</v>
          </cell>
          <cell r="V3073">
            <v>816000</v>
          </cell>
          <cell r="X3073">
            <v>816000</v>
          </cell>
          <cell r="Z3073">
            <v>816000</v>
          </cell>
          <cell r="AD3073">
            <v>22.700000000000003</v>
          </cell>
        </row>
        <row r="3074">
          <cell r="E3074" t="str">
            <v>連動操作盤 80L自</v>
          </cell>
          <cell r="F3074" t="str">
            <v>面</v>
          </cell>
          <cell r="H3074">
            <v>884000</v>
          </cell>
          <cell r="J3074">
            <v>884000</v>
          </cell>
          <cell r="L3074">
            <v>884000</v>
          </cell>
          <cell r="N3074">
            <v>884000</v>
          </cell>
          <cell r="P3074">
            <v>884000</v>
          </cell>
          <cell r="R3074">
            <v>884000</v>
          </cell>
          <cell r="T3074">
            <v>884000</v>
          </cell>
          <cell r="V3074">
            <v>884000</v>
          </cell>
          <cell r="X3074">
            <v>884000</v>
          </cell>
          <cell r="Z3074">
            <v>884000</v>
          </cell>
          <cell r="AD3074">
            <v>25.400000000000002</v>
          </cell>
        </row>
        <row r="3075">
          <cell r="E3075" t="str">
            <v>連動操作盤 90L自</v>
          </cell>
          <cell r="F3075" t="str">
            <v>面</v>
          </cell>
          <cell r="H3075">
            <v>952000</v>
          </cell>
          <cell r="J3075">
            <v>952000</v>
          </cell>
          <cell r="L3075">
            <v>952000</v>
          </cell>
          <cell r="N3075">
            <v>952000</v>
          </cell>
          <cell r="P3075">
            <v>952000</v>
          </cell>
          <cell r="R3075">
            <v>952000</v>
          </cell>
          <cell r="T3075">
            <v>952000</v>
          </cell>
          <cell r="V3075">
            <v>952000</v>
          </cell>
          <cell r="X3075">
            <v>952000</v>
          </cell>
          <cell r="Z3075">
            <v>952000</v>
          </cell>
          <cell r="AD3075">
            <v>28.1</v>
          </cell>
        </row>
        <row r="3076">
          <cell r="E3076" t="str">
            <v>連動操作盤 100L自</v>
          </cell>
          <cell r="F3076" t="str">
            <v>面</v>
          </cell>
          <cell r="H3076">
            <v>1020000</v>
          </cell>
          <cell r="J3076">
            <v>1020000</v>
          </cell>
          <cell r="L3076">
            <v>1020000</v>
          </cell>
          <cell r="N3076">
            <v>1020000</v>
          </cell>
          <cell r="P3076">
            <v>1020000</v>
          </cell>
          <cell r="R3076">
            <v>1020000</v>
          </cell>
          <cell r="T3076">
            <v>1020000</v>
          </cell>
          <cell r="V3076">
            <v>1020000</v>
          </cell>
          <cell r="X3076">
            <v>1020000</v>
          </cell>
          <cell r="Z3076">
            <v>1020000</v>
          </cell>
          <cell r="AD3076">
            <v>30.8</v>
          </cell>
        </row>
        <row r="3077">
          <cell r="E3077" t="str">
            <v>連動操作盤 120L自</v>
          </cell>
          <cell r="F3077" t="str">
            <v>面</v>
          </cell>
          <cell r="H3077">
            <v>1156000</v>
          </cell>
          <cell r="J3077">
            <v>1156000</v>
          </cell>
          <cell r="L3077">
            <v>1156000</v>
          </cell>
          <cell r="N3077">
            <v>1156000</v>
          </cell>
          <cell r="P3077">
            <v>1156000</v>
          </cell>
          <cell r="R3077">
            <v>1156000</v>
          </cell>
          <cell r="T3077">
            <v>1156000</v>
          </cell>
          <cell r="V3077">
            <v>1156000</v>
          </cell>
          <cell r="X3077">
            <v>1156000</v>
          </cell>
          <cell r="Z3077">
            <v>1156000</v>
          </cell>
          <cell r="AD3077">
            <v>36.200000000000003</v>
          </cell>
        </row>
        <row r="3078">
          <cell r="E3078" t="str">
            <v>連動操作盤 140L自</v>
          </cell>
          <cell r="F3078" t="str">
            <v>面</v>
          </cell>
          <cell r="H3078">
            <v>1292000</v>
          </cell>
          <cell r="J3078">
            <v>1292000</v>
          </cell>
          <cell r="L3078">
            <v>1292000</v>
          </cell>
          <cell r="N3078">
            <v>1292000</v>
          </cell>
          <cell r="P3078">
            <v>1292000</v>
          </cell>
          <cell r="R3078">
            <v>1292000</v>
          </cell>
          <cell r="T3078">
            <v>1292000</v>
          </cell>
          <cell r="V3078">
            <v>1292000</v>
          </cell>
          <cell r="X3078">
            <v>1292000</v>
          </cell>
          <cell r="Z3078">
            <v>1292000</v>
          </cell>
          <cell r="AD3078">
            <v>41.6</v>
          </cell>
        </row>
        <row r="3079">
          <cell r="E3079" t="str">
            <v>連動操作盤 160L自</v>
          </cell>
          <cell r="F3079" t="str">
            <v>面</v>
          </cell>
          <cell r="H3079">
            <v>1428000</v>
          </cell>
          <cell r="J3079">
            <v>1428000</v>
          </cell>
          <cell r="L3079">
            <v>1428000</v>
          </cell>
          <cell r="N3079">
            <v>1428000</v>
          </cell>
          <cell r="P3079">
            <v>1428000</v>
          </cell>
          <cell r="R3079">
            <v>1428000</v>
          </cell>
          <cell r="T3079">
            <v>1428000</v>
          </cell>
          <cell r="V3079">
            <v>1428000</v>
          </cell>
          <cell r="X3079">
            <v>1428000</v>
          </cell>
          <cell r="Z3079">
            <v>1428000</v>
          </cell>
          <cell r="AD3079">
            <v>47</v>
          </cell>
        </row>
        <row r="3080">
          <cell r="E3080" t="str">
            <v>連動操作盤 180L自</v>
          </cell>
          <cell r="F3080" t="str">
            <v>面</v>
          </cell>
          <cell r="H3080">
            <v>1564000</v>
          </cell>
          <cell r="J3080">
            <v>1564000</v>
          </cell>
          <cell r="L3080">
            <v>1564000</v>
          </cell>
          <cell r="N3080">
            <v>1564000</v>
          </cell>
          <cell r="P3080">
            <v>1564000</v>
          </cell>
          <cell r="R3080">
            <v>1564000</v>
          </cell>
          <cell r="T3080">
            <v>1564000</v>
          </cell>
          <cell r="V3080">
            <v>1564000</v>
          </cell>
          <cell r="X3080">
            <v>1564000</v>
          </cell>
          <cell r="Z3080">
            <v>1564000</v>
          </cell>
          <cell r="AD3080">
            <v>52.4</v>
          </cell>
        </row>
        <row r="3081">
          <cell r="E3081" t="str">
            <v>P1複合型受信機 5L+5L壁</v>
          </cell>
          <cell r="F3081" t="str">
            <v>面</v>
          </cell>
          <cell r="H3081">
            <v>234000</v>
          </cell>
          <cell r="J3081">
            <v>234000</v>
          </cell>
          <cell r="L3081">
            <v>234000</v>
          </cell>
          <cell r="N3081">
            <v>234000</v>
          </cell>
          <cell r="P3081">
            <v>234000</v>
          </cell>
          <cell r="R3081">
            <v>234000</v>
          </cell>
          <cell r="T3081">
            <v>234000</v>
          </cell>
          <cell r="V3081">
            <v>234000</v>
          </cell>
          <cell r="X3081">
            <v>234000</v>
          </cell>
          <cell r="Z3081">
            <v>234000</v>
          </cell>
          <cell r="AD3081">
            <v>6.64</v>
          </cell>
        </row>
        <row r="3082">
          <cell r="E3082" t="str">
            <v>P1複合型受信機 10L+5L壁</v>
          </cell>
          <cell r="F3082" t="str">
            <v>面</v>
          </cell>
          <cell r="H3082">
            <v>255000</v>
          </cell>
          <cell r="J3082">
            <v>255000</v>
          </cell>
          <cell r="L3082">
            <v>255000</v>
          </cell>
          <cell r="N3082">
            <v>255000</v>
          </cell>
          <cell r="P3082">
            <v>255000</v>
          </cell>
          <cell r="R3082">
            <v>255000</v>
          </cell>
          <cell r="T3082">
            <v>255000</v>
          </cell>
          <cell r="V3082">
            <v>255000</v>
          </cell>
          <cell r="X3082">
            <v>255000</v>
          </cell>
          <cell r="Z3082">
            <v>255000</v>
          </cell>
          <cell r="AD3082">
            <v>7.96</v>
          </cell>
        </row>
        <row r="3083">
          <cell r="E3083" t="str">
            <v>P1複合型受信機 10L+10L壁</v>
          </cell>
          <cell r="F3083" t="str">
            <v>面</v>
          </cell>
          <cell r="H3083">
            <v>276000</v>
          </cell>
          <cell r="J3083">
            <v>276000</v>
          </cell>
          <cell r="L3083">
            <v>276000</v>
          </cell>
          <cell r="N3083">
            <v>276000</v>
          </cell>
          <cell r="P3083">
            <v>276000</v>
          </cell>
          <cell r="R3083">
            <v>276000</v>
          </cell>
          <cell r="T3083">
            <v>276000</v>
          </cell>
          <cell r="V3083">
            <v>276000</v>
          </cell>
          <cell r="X3083">
            <v>276000</v>
          </cell>
          <cell r="Z3083">
            <v>276000</v>
          </cell>
          <cell r="AD3083">
            <v>9.2899999999999991</v>
          </cell>
        </row>
        <row r="3084">
          <cell r="E3084" t="str">
            <v>P1複合型受信機 15L+10L壁</v>
          </cell>
          <cell r="F3084" t="str">
            <v>面</v>
          </cell>
          <cell r="H3084">
            <v>294000</v>
          </cell>
          <cell r="J3084">
            <v>294000</v>
          </cell>
          <cell r="L3084">
            <v>294000</v>
          </cell>
          <cell r="N3084">
            <v>294000</v>
          </cell>
          <cell r="P3084">
            <v>294000</v>
          </cell>
          <cell r="R3084">
            <v>294000</v>
          </cell>
          <cell r="T3084">
            <v>294000</v>
          </cell>
          <cell r="V3084">
            <v>294000</v>
          </cell>
          <cell r="X3084">
            <v>294000</v>
          </cell>
          <cell r="Z3084">
            <v>294000</v>
          </cell>
          <cell r="AD3084">
            <v>10.6</v>
          </cell>
        </row>
        <row r="3085">
          <cell r="E3085" t="str">
            <v>P1複合型受信機 15L+15L壁</v>
          </cell>
          <cell r="F3085" t="str">
            <v>面</v>
          </cell>
          <cell r="H3085">
            <v>322000</v>
          </cell>
          <cell r="J3085">
            <v>322000</v>
          </cell>
          <cell r="L3085">
            <v>322000</v>
          </cell>
          <cell r="N3085">
            <v>322000</v>
          </cell>
          <cell r="P3085">
            <v>322000</v>
          </cell>
          <cell r="R3085">
            <v>322000</v>
          </cell>
          <cell r="T3085">
            <v>322000</v>
          </cell>
          <cell r="V3085">
            <v>322000</v>
          </cell>
          <cell r="X3085">
            <v>322000</v>
          </cell>
          <cell r="Z3085">
            <v>322000</v>
          </cell>
          <cell r="AD3085">
            <v>11.9</v>
          </cell>
        </row>
        <row r="3086">
          <cell r="E3086" t="str">
            <v>P1複合型受信機 20L+15L壁</v>
          </cell>
          <cell r="F3086" t="str">
            <v>面</v>
          </cell>
          <cell r="H3086">
            <v>341000</v>
          </cell>
          <cell r="J3086">
            <v>341000</v>
          </cell>
          <cell r="L3086">
            <v>341000</v>
          </cell>
          <cell r="N3086">
            <v>341000</v>
          </cell>
          <cell r="P3086">
            <v>341000</v>
          </cell>
          <cell r="R3086">
            <v>341000</v>
          </cell>
          <cell r="T3086">
            <v>341000</v>
          </cell>
          <cell r="V3086">
            <v>341000</v>
          </cell>
          <cell r="X3086">
            <v>341000</v>
          </cell>
          <cell r="Z3086">
            <v>341000</v>
          </cell>
          <cell r="AD3086">
            <v>13.3</v>
          </cell>
        </row>
        <row r="3087">
          <cell r="E3087" t="str">
            <v>P1複合型受信機 20L+20L壁</v>
          </cell>
          <cell r="F3087" t="str">
            <v>面</v>
          </cell>
          <cell r="H3087">
            <v>372000</v>
          </cell>
          <cell r="J3087">
            <v>372000</v>
          </cell>
          <cell r="L3087">
            <v>372000</v>
          </cell>
          <cell r="N3087">
            <v>372000</v>
          </cell>
          <cell r="P3087">
            <v>372000</v>
          </cell>
          <cell r="R3087">
            <v>372000</v>
          </cell>
          <cell r="T3087">
            <v>372000</v>
          </cell>
          <cell r="V3087">
            <v>372000</v>
          </cell>
          <cell r="X3087">
            <v>372000</v>
          </cell>
          <cell r="Z3087">
            <v>372000</v>
          </cell>
          <cell r="AD3087">
            <v>14.6</v>
          </cell>
        </row>
        <row r="3088">
          <cell r="E3088" t="str">
            <v>P1複合型受信機 20L+20L自</v>
          </cell>
          <cell r="F3088" t="str">
            <v>面</v>
          </cell>
          <cell r="H3088">
            <v>609000</v>
          </cell>
          <cell r="J3088">
            <v>609000</v>
          </cell>
          <cell r="L3088">
            <v>609000</v>
          </cell>
          <cell r="N3088">
            <v>609000</v>
          </cell>
          <cell r="P3088">
            <v>609000</v>
          </cell>
          <cell r="R3088">
            <v>609000</v>
          </cell>
          <cell r="T3088">
            <v>609000</v>
          </cell>
          <cell r="V3088">
            <v>609000</v>
          </cell>
          <cell r="X3088">
            <v>609000</v>
          </cell>
          <cell r="Z3088">
            <v>609000</v>
          </cell>
          <cell r="AD3088">
            <v>14.6</v>
          </cell>
        </row>
        <row r="3089">
          <cell r="E3089" t="str">
            <v>P1複合型受信機 30L+20L自</v>
          </cell>
          <cell r="F3089" t="str">
            <v>面</v>
          </cell>
          <cell r="H3089">
            <v>665000</v>
          </cell>
          <cell r="J3089">
            <v>665000</v>
          </cell>
          <cell r="L3089">
            <v>665000</v>
          </cell>
          <cell r="N3089">
            <v>665000</v>
          </cell>
          <cell r="P3089">
            <v>665000</v>
          </cell>
          <cell r="R3089">
            <v>665000</v>
          </cell>
          <cell r="T3089">
            <v>665000</v>
          </cell>
          <cell r="V3089">
            <v>665000</v>
          </cell>
          <cell r="X3089">
            <v>665000</v>
          </cell>
          <cell r="Z3089">
            <v>665000</v>
          </cell>
          <cell r="AD3089">
            <v>17.3</v>
          </cell>
        </row>
        <row r="3090">
          <cell r="E3090" t="str">
            <v>P1複合型受信機 30L+30L自</v>
          </cell>
          <cell r="F3090" t="str">
            <v>面</v>
          </cell>
          <cell r="H3090">
            <v>721000</v>
          </cell>
          <cell r="J3090">
            <v>721000</v>
          </cell>
          <cell r="L3090">
            <v>721000</v>
          </cell>
          <cell r="N3090">
            <v>721000</v>
          </cell>
          <cell r="P3090">
            <v>721000</v>
          </cell>
          <cell r="R3090">
            <v>721000</v>
          </cell>
          <cell r="T3090">
            <v>721000</v>
          </cell>
          <cell r="V3090">
            <v>721000</v>
          </cell>
          <cell r="X3090">
            <v>721000</v>
          </cell>
          <cell r="Z3090">
            <v>721000</v>
          </cell>
          <cell r="AD3090">
            <v>20.000000000000004</v>
          </cell>
        </row>
        <row r="3091">
          <cell r="E3091" t="str">
            <v>P1複合型受信機 40L+30L自</v>
          </cell>
          <cell r="F3091" t="str">
            <v>面</v>
          </cell>
          <cell r="H3091">
            <v>777000</v>
          </cell>
          <cell r="J3091">
            <v>777000</v>
          </cell>
          <cell r="L3091">
            <v>777000</v>
          </cell>
          <cell r="N3091">
            <v>777000</v>
          </cell>
          <cell r="P3091">
            <v>777000</v>
          </cell>
          <cell r="R3091">
            <v>777000</v>
          </cell>
          <cell r="T3091">
            <v>777000</v>
          </cell>
          <cell r="V3091">
            <v>777000</v>
          </cell>
          <cell r="X3091">
            <v>777000</v>
          </cell>
          <cell r="Z3091">
            <v>777000</v>
          </cell>
          <cell r="AD3091">
            <v>22.700000000000003</v>
          </cell>
        </row>
        <row r="3092">
          <cell r="E3092" t="str">
            <v>P1複合型受信機 40L+40L自</v>
          </cell>
          <cell r="F3092" t="str">
            <v>面</v>
          </cell>
          <cell r="H3092">
            <v>831000</v>
          </cell>
          <cell r="J3092">
            <v>831000</v>
          </cell>
          <cell r="L3092">
            <v>831000</v>
          </cell>
          <cell r="N3092">
            <v>831000</v>
          </cell>
          <cell r="P3092">
            <v>831000</v>
          </cell>
          <cell r="R3092">
            <v>831000</v>
          </cell>
          <cell r="T3092">
            <v>831000</v>
          </cell>
          <cell r="V3092">
            <v>831000</v>
          </cell>
          <cell r="X3092">
            <v>831000</v>
          </cell>
          <cell r="Z3092">
            <v>831000</v>
          </cell>
          <cell r="AD3092">
            <v>25.400000000000002</v>
          </cell>
        </row>
        <row r="3093">
          <cell r="E3093" t="str">
            <v>P1複合型受信機 50L+40L自</v>
          </cell>
          <cell r="F3093" t="str">
            <v>面</v>
          </cell>
          <cell r="H3093">
            <v>899000</v>
          </cell>
          <cell r="J3093">
            <v>899000</v>
          </cell>
          <cell r="L3093">
            <v>899000</v>
          </cell>
          <cell r="N3093">
            <v>899000</v>
          </cell>
          <cell r="P3093">
            <v>899000</v>
          </cell>
          <cell r="R3093">
            <v>899000</v>
          </cell>
          <cell r="T3093">
            <v>899000</v>
          </cell>
          <cell r="V3093">
            <v>899000</v>
          </cell>
          <cell r="X3093">
            <v>899000</v>
          </cell>
          <cell r="Z3093">
            <v>899000</v>
          </cell>
          <cell r="AD3093">
            <v>28.1</v>
          </cell>
        </row>
        <row r="3094">
          <cell r="E3094" t="str">
            <v>P1複合型受信機 50L+50L自</v>
          </cell>
          <cell r="F3094" t="str">
            <v>面</v>
          </cell>
          <cell r="H3094">
            <v>955000</v>
          </cell>
          <cell r="J3094">
            <v>955000</v>
          </cell>
          <cell r="L3094">
            <v>955000</v>
          </cell>
          <cell r="N3094">
            <v>955000</v>
          </cell>
          <cell r="P3094">
            <v>955000</v>
          </cell>
          <cell r="R3094">
            <v>955000</v>
          </cell>
          <cell r="T3094">
            <v>955000</v>
          </cell>
          <cell r="V3094">
            <v>955000</v>
          </cell>
          <cell r="X3094">
            <v>955000</v>
          </cell>
          <cell r="Z3094">
            <v>955000</v>
          </cell>
          <cell r="AD3094">
            <v>30.8</v>
          </cell>
        </row>
        <row r="3095">
          <cell r="E3095" t="str">
            <v>P1副受信機 5L</v>
          </cell>
          <cell r="F3095" t="str">
            <v>面</v>
          </cell>
          <cell r="H3095">
            <v>19200</v>
          </cell>
          <cell r="J3095">
            <v>19200</v>
          </cell>
          <cell r="L3095">
            <v>19200</v>
          </cell>
          <cell r="N3095">
            <v>19200</v>
          </cell>
          <cell r="P3095">
            <v>19200</v>
          </cell>
          <cell r="R3095">
            <v>19200</v>
          </cell>
          <cell r="T3095">
            <v>19200</v>
          </cell>
          <cell r="V3095">
            <v>19200</v>
          </cell>
          <cell r="X3095">
            <v>19200</v>
          </cell>
          <cell r="Z3095">
            <v>19200</v>
          </cell>
          <cell r="AD3095">
            <v>0.42</v>
          </cell>
        </row>
        <row r="3096">
          <cell r="E3096" t="str">
            <v>P1副受信機 10L</v>
          </cell>
          <cell r="F3096" t="str">
            <v>面</v>
          </cell>
          <cell r="H3096">
            <v>22400</v>
          </cell>
          <cell r="J3096">
            <v>22400</v>
          </cell>
          <cell r="L3096">
            <v>22400</v>
          </cell>
          <cell r="N3096">
            <v>22400</v>
          </cell>
          <cell r="P3096">
            <v>22400</v>
          </cell>
          <cell r="R3096">
            <v>22400</v>
          </cell>
          <cell r="T3096">
            <v>22400</v>
          </cell>
          <cell r="V3096">
            <v>22400</v>
          </cell>
          <cell r="X3096">
            <v>22400</v>
          </cell>
          <cell r="Z3096">
            <v>22400</v>
          </cell>
          <cell r="AD3096">
            <v>0.86</v>
          </cell>
        </row>
        <row r="3097">
          <cell r="E3097" t="str">
            <v>P1副受信機 15L</v>
          </cell>
          <cell r="F3097" t="str">
            <v>面</v>
          </cell>
          <cell r="H3097">
            <v>25500</v>
          </cell>
          <cell r="J3097">
            <v>25500</v>
          </cell>
          <cell r="L3097">
            <v>25500</v>
          </cell>
          <cell r="N3097">
            <v>25500</v>
          </cell>
          <cell r="P3097">
            <v>25500</v>
          </cell>
          <cell r="R3097">
            <v>25500</v>
          </cell>
          <cell r="T3097">
            <v>25500</v>
          </cell>
          <cell r="V3097">
            <v>25500</v>
          </cell>
          <cell r="X3097">
            <v>25500</v>
          </cell>
          <cell r="Z3097">
            <v>25500</v>
          </cell>
          <cell r="AD3097">
            <v>1.3</v>
          </cell>
        </row>
        <row r="3098">
          <cell r="E3098" t="str">
            <v>P1副受信機 20L</v>
          </cell>
          <cell r="F3098" t="str">
            <v>面</v>
          </cell>
          <cell r="H3098">
            <v>28700</v>
          </cell>
          <cell r="J3098">
            <v>28700</v>
          </cell>
          <cell r="L3098">
            <v>28700</v>
          </cell>
          <cell r="N3098">
            <v>28700</v>
          </cell>
          <cell r="P3098">
            <v>28700</v>
          </cell>
          <cell r="R3098">
            <v>28700</v>
          </cell>
          <cell r="T3098">
            <v>28700</v>
          </cell>
          <cell r="V3098">
            <v>28700</v>
          </cell>
          <cell r="X3098">
            <v>28700</v>
          </cell>
          <cell r="Z3098">
            <v>28700</v>
          </cell>
          <cell r="AD3098">
            <v>1.75</v>
          </cell>
        </row>
        <row r="3099">
          <cell r="E3099" t="str">
            <v>P1副受信機 25L</v>
          </cell>
          <cell r="F3099" t="str">
            <v>面</v>
          </cell>
          <cell r="H3099">
            <v>31800</v>
          </cell>
          <cell r="J3099">
            <v>31800</v>
          </cell>
          <cell r="L3099">
            <v>31800</v>
          </cell>
          <cell r="N3099">
            <v>31800</v>
          </cell>
          <cell r="P3099">
            <v>31800</v>
          </cell>
          <cell r="R3099">
            <v>31800</v>
          </cell>
          <cell r="T3099">
            <v>31800</v>
          </cell>
          <cell r="V3099">
            <v>31800</v>
          </cell>
          <cell r="X3099">
            <v>31800</v>
          </cell>
          <cell r="Z3099">
            <v>31800</v>
          </cell>
          <cell r="AD3099">
            <v>2.15</v>
          </cell>
        </row>
        <row r="3100">
          <cell r="E3100" t="str">
            <v>P1副受信機 30L</v>
          </cell>
          <cell r="F3100" t="str">
            <v>面</v>
          </cell>
          <cell r="H3100">
            <v>35000</v>
          </cell>
          <cell r="J3100">
            <v>35000</v>
          </cell>
          <cell r="L3100">
            <v>35000</v>
          </cell>
          <cell r="N3100">
            <v>35000</v>
          </cell>
          <cell r="P3100">
            <v>35000</v>
          </cell>
          <cell r="R3100">
            <v>35000</v>
          </cell>
          <cell r="T3100">
            <v>35000</v>
          </cell>
          <cell r="V3100">
            <v>35000</v>
          </cell>
          <cell r="X3100">
            <v>35000</v>
          </cell>
          <cell r="Z3100">
            <v>35000</v>
          </cell>
          <cell r="AD3100">
            <v>2.5499999999999998</v>
          </cell>
        </row>
        <row r="3101">
          <cell r="E3101" t="str">
            <v>P1副受信機 40L</v>
          </cell>
          <cell r="F3101" t="str">
            <v>面</v>
          </cell>
          <cell r="H3101">
            <v>41300</v>
          </cell>
          <cell r="J3101">
            <v>41300</v>
          </cell>
          <cell r="L3101">
            <v>41300</v>
          </cell>
          <cell r="N3101">
            <v>41300</v>
          </cell>
          <cell r="P3101">
            <v>41300</v>
          </cell>
          <cell r="R3101">
            <v>41300</v>
          </cell>
          <cell r="T3101">
            <v>41300</v>
          </cell>
          <cell r="V3101">
            <v>41300</v>
          </cell>
          <cell r="X3101">
            <v>41300</v>
          </cell>
          <cell r="Z3101">
            <v>41300</v>
          </cell>
          <cell r="AD3101">
            <v>3.4</v>
          </cell>
        </row>
        <row r="3102">
          <cell r="E3102" t="str">
            <v>P1副受信機 50L</v>
          </cell>
          <cell r="F3102" t="str">
            <v>面</v>
          </cell>
          <cell r="H3102">
            <v>47600</v>
          </cell>
          <cell r="J3102">
            <v>47600</v>
          </cell>
          <cell r="L3102">
            <v>47600</v>
          </cell>
          <cell r="N3102">
            <v>47600</v>
          </cell>
          <cell r="P3102">
            <v>47600</v>
          </cell>
          <cell r="R3102">
            <v>47600</v>
          </cell>
          <cell r="T3102">
            <v>47600</v>
          </cell>
          <cell r="V3102">
            <v>47600</v>
          </cell>
          <cell r="X3102">
            <v>47600</v>
          </cell>
          <cell r="Z3102">
            <v>47600</v>
          </cell>
          <cell r="AD3102">
            <v>4.25</v>
          </cell>
        </row>
        <row r="3103">
          <cell r="E3103" t="str">
            <v>P1副受信機 60L</v>
          </cell>
          <cell r="F3103" t="str">
            <v>面</v>
          </cell>
          <cell r="H3103">
            <v>53900</v>
          </cell>
          <cell r="J3103">
            <v>53900</v>
          </cell>
          <cell r="L3103">
            <v>53900</v>
          </cell>
          <cell r="N3103">
            <v>53900</v>
          </cell>
          <cell r="P3103">
            <v>53900</v>
          </cell>
          <cell r="R3103">
            <v>53900</v>
          </cell>
          <cell r="T3103">
            <v>53900</v>
          </cell>
          <cell r="V3103">
            <v>53900</v>
          </cell>
          <cell r="X3103">
            <v>53900</v>
          </cell>
          <cell r="Z3103">
            <v>53900</v>
          </cell>
          <cell r="AD3103">
            <v>4.75</v>
          </cell>
        </row>
        <row r="3104">
          <cell r="E3104" t="str">
            <v>P1副受信機 70L</v>
          </cell>
          <cell r="F3104" t="str">
            <v>面</v>
          </cell>
          <cell r="H3104">
            <v>60200</v>
          </cell>
          <cell r="J3104">
            <v>60200</v>
          </cell>
          <cell r="L3104">
            <v>60200</v>
          </cell>
          <cell r="N3104">
            <v>60200</v>
          </cell>
          <cell r="P3104">
            <v>60200</v>
          </cell>
          <cell r="R3104">
            <v>60200</v>
          </cell>
          <cell r="T3104">
            <v>60200</v>
          </cell>
          <cell r="V3104">
            <v>60200</v>
          </cell>
          <cell r="X3104">
            <v>60200</v>
          </cell>
          <cell r="Z3104">
            <v>60200</v>
          </cell>
          <cell r="AD3104">
            <v>5.25</v>
          </cell>
        </row>
        <row r="3105">
          <cell r="E3105" t="str">
            <v>P1副受信機 80L</v>
          </cell>
          <cell r="F3105" t="str">
            <v>面</v>
          </cell>
          <cell r="H3105">
            <v>66500</v>
          </cell>
          <cell r="J3105">
            <v>66500</v>
          </cell>
          <cell r="L3105">
            <v>66500</v>
          </cell>
          <cell r="N3105">
            <v>66500</v>
          </cell>
          <cell r="P3105">
            <v>66500</v>
          </cell>
          <cell r="R3105">
            <v>66500</v>
          </cell>
          <cell r="T3105">
            <v>66500</v>
          </cell>
          <cell r="V3105">
            <v>66500</v>
          </cell>
          <cell r="X3105">
            <v>66500</v>
          </cell>
          <cell r="Z3105">
            <v>66500</v>
          </cell>
          <cell r="AD3105">
            <v>5.75</v>
          </cell>
        </row>
        <row r="3106">
          <cell r="E3106" t="str">
            <v>P1副受信機 90L</v>
          </cell>
          <cell r="F3106" t="str">
            <v>面</v>
          </cell>
          <cell r="H3106">
            <v>72800</v>
          </cell>
          <cell r="J3106">
            <v>72800</v>
          </cell>
          <cell r="L3106">
            <v>72800</v>
          </cell>
          <cell r="N3106">
            <v>72800</v>
          </cell>
          <cell r="P3106">
            <v>72800</v>
          </cell>
          <cell r="R3106">
            <v>72800</v>
          </cell>
          <cell r="T3106">
            <v>72800</v>
          </cell>
          <cell r="V3106">
            <v>72800</v>
          </cell>
          <cell r="X3106">
            <v>72800</v>
          </cell>
          <cell r="Z3106">
            <v>72800</v>
          </cell>
          <cell r="AD3106">
            <v>6.25</v>
          </cell>
        </row>
        <row r="3107">
          <cell r="E3107" t="str">
            <v>P1副受信機 100L</v>
          </cell>
          <cell r="F3107" t="str">
            <v>面</v>
          </cell>
          <cell r="H3107">
            <v>79100</v>
          </cell>
          <cell r="J3107">
            <v>79100</v>
          </cell>
          <cell r="L3107">
            <v>79100</v>
          </cell>
          <cell r="N3107">
            <v>79100</v>
          </cell>
          <cell r="P3107">
            <v>79100</v>
          </cell>
          <cell r="R3107">
            <v>79100</v>
          </cell>
          <cell r="T3107">
            <v>79100</v>
          </cell>
          <cell r="V3107">
            <v>79100</v>
          </cell>
          <cell r="X3107">
            <v>79100</v>
          </cell>
          <cell r="Z3107">
            <v>79100</v>
          </cell>
          <cell r="AD3107">
            <v>6.75</v>
          </cell>
        </row>
        <row r="3108">
          <cell r="E3108" t="str">
            <v>P1副受信機 110L</v>
          </cell>
          <cell r="F3108" t="str">
            <v>面</v>
          </cell>
          <cell r="H3108">
            <v>85400</v>
          </cell>
          <cell r="J3108">
            <v>85400</v>
          </cell>
          <cell r="L3108">
            <v>85400</v>
          </cell>
          <cell r="N3108">
            <v>85400</v>
          </cell>
          <cell r="P3108">
            <v>85400</v>
          </cell>
          <cell r="R3108">
            <v>85400</v>
          </cell>
          <cell r="T3108">
            <v>85400</v>
          </cell>
          <cell r="V3108">
            <v>85400</v>
          </cell>
          <cell r="X3108">
            <v>85400</v>
          </cell>
          <cell r="Z3108">
            <v>85400</v>
          </cell>
          <cell r="AD3108">
            <v>7.25</v>
          </cell>
        </row>
        <row r="3109">
          <cell r="E3109" t="str">
            <v>P1副受信機 120L</v>
          </cell>
          <cell r="F3109" t="str">
            <v>面</v>
          </cell>
          <cell r="H3109">
            <v>91700</v>
          </cell>
          <cell r="J3109">
            <v>91700</v>
          </cell>
          <cell r="L3109">
            <v>91700</v>
          </cell>
          <cell r="N3109">
            <v>91700</v>
          </cell>
          <cell r="P3109">
            <v>91700</v>
          </cell>
          <cell r="R3109">
            <v>91700</v>
          </cell>
          <cell r="T3109">
            <v>91700</v>
          </cell>
          <cell r="V3109">
            <v>91700</v>
          </cell>
          <cell r="X3109">
            <v>91700</v>
          </cell>
          <cell r="Z3109">
            <v>91700</v>
          </cell>
          <cell r="AD3109">
            <v>7.75</v>
          </cell>
        </row>
        <row r="3110">
          <cell r="E3110" t="str">
            <v>P1副受信機 150L</v>
          </cell>
          <cell r="F3110" t="str">
            <v>面</v>
          </cell>
          <cell r="H3110">
            <v>110600</v>
          </cell>
          <cell r="J3110">
            <v>110600</v>
          </cell>
          <cell r="L3110">
            <v>110600</v>
          </cell>
          <cell r="N3110">
            <v>110600</v>
          </cell>
          <cell r="P3110">
            <v>110600</v>
          </cell>
          <cell r="R3110">
            <v>110600</v>
          </cell>
          <cell r="T3110">
            <v>110600</v>
          </cell>
          <cell r="V3110">
            <v>110600</v>
          </cell>
          <cell r="X3110">
            <v>110600</v>
          </cell>
          <cell r="Z3110">
            <v>110600</v>
          </cell>
          <cell r="AD3110">
            <v>9.25</v>
          </cell>
        </row>
        <row r="3111">
          <cell r="E3111" t="str">
            <v>P1副受信機 200L</v>
          </cell>
          <cell r="F3111" t="str">
            <v>面</v>
          </cell>
          <cell r="H3111">
            <v>142100</v>
          </cell>
          <cell r="J3111">
            <v>142100</v>
          </cell>
          <cell r="L3111">
            <v>142100</v>
          </cell>
          <cell r="N3111">
            <v>142100</v>
          </cell>
          <cell r="P3111">
            <v>142100</v>
          </cell>
          <cell r="R3111">
            <v>142100</v>
          </cell>
          <cell r="T3111">
            <v>142100</v>
          </cell>
          <cell r="V3111">
            <v>142100</v>
          </cell>
          <cell r="X3111">
            <v>142100</v>
          </cell>
          <cell r="Z3111">
            <v>142100</v>
          </cell>
          <cell r="AD3111">
            <v>11.75</v>
          </cell>
        </row>
        <row r="3112">
          <cell r="E3112" t="str">
            <v>P1副受信機 300L</v>
          </cell>
          <cell r="F3112" t="str">
            <v>面</v>
          </cell>
          <cell r="H3112">
            <v>205100</v>
          </cell>
          <cell r="J3112">
            <v>205100</v>
          </cell>
          <cell r="L3112">
            <v>205100</v>
          </cell>
          <cell r="N3112">
            <v>205100</v>
          </cell>
          <cell r="P3112">
            <v>205100</v>
          </cell>
          <cell r="R3112">
            <v>205100</v>
          </cell>
          <cell r="T3112">
            <v>205100</v>
          </cell>
          <cell r="V3112">
            <v>205100</v>
          </cell>
          <cell r="X3112">
            <v>205100</v>
          </cell>
          <cell r="Z3112">
            <v>205100</v>
          </cell>
          <cell r="AD3112">
            <v>17.600000000000001</v>
          </cell>
        </row>
        <row r="3139">
          <cell r="E3139" t="str">
            <v>避雷導線 13/2.0</v>
          </cell>
          <cell r="F3139" t="str">
            <v>ｍ</v>
          </cell>
          <cell r="H3139">
            <v>430</v>
          </cell>
          <cell r="J3139">
            <v>430</v>
          </cell>
          <cell r="L3139">
            <v>430</v>
          </cell>
          <cell r="N3139">
            <v>430</v>
          </cell>
          <cell r="P3139">
            <v>430</v>
          </cell>
          <cell r="R3139">
            <v>430</v>
          </cell>
          <cell r="T3139">
            <v>430</v>
          </cell>
          <cell r="V3139">
            <v>430</v>
          </cell>
          <cell r="X3139">
            <v>430</v>
          </cell>
          <cell r="Z3139">
            <v>430</v>
          </cell>
          <cell r="AD3139">
            <v>0.122</v>
          </cell>
        </row>
        <row r="3140">
          <cell r="E3140" t="str">
            <v>避雷導線 19/2.0</v>
          </cell>
          <cell r="F3140" t="str">
            <v>ｍ</v>
          </cell>
          <cell r="H3140">
            <v>630</v>
          </cell>
          <cell r="J3140">
            <v>630</v>
          </cell>
          <cell r="L3140">
            <v>630</v>
          </cell>
          <cell r="N3140">
            <v>630</v>
          </cell>
          <cell r="P3140">
            <v>630</v>
          </cell>
          <cell r="R3140">
            <v>630</v>
          </cell>
          <cell r="T3140">
            <v>630</v>
          </cell>
          <cell r="V3140">
            <v>630</v>
          </cell>
          <cell r="X3140">
            <v>630</v>
          </cell>
          <cell r="Z3140">
            <v>630</v>
          </cell>
          <cell r="AD3140">
            <v>0.16</v>
          </cell>
        </row>
        <row r="3141">
          <cell r="E3141" t="str">
            <v>導体取付金物 露出 40mmsq</v>
          </cell>
          <cell r="F3141" t="str">
            <v>個</v>
          </cell>
          <cell r="H3141">
            <v>600</v>
          </cell>
          <cell r="J3141">
            <v>600</v>
          </cell>
          <cell r="L3141">
            <v>600</v>
          </cell>
          <cell r="N3141">
            <v>600</v>
          </cell>
          <cell r="P3141">
            <v>600</v>
          </cell>
          <cell r="R3141">
            <v>600</v>
          </cell>
          <cell r="T3141">
            <v>600</v>
          </cell>
          <cell r="V3141">
            <v>600</v>
          </cell>
          <cell r="X3141">
            <v>600</v>
          </cell>
          <cell r="Z3141">
            <v>600</v>
          </cell>
          <cell r="AD3141">
            <v>0.01</v>
          </cell>
        </row>
        <row r="3142">
          <cell r="E3142" t="str">
            <v>導体取付金物 露出 60mmsq</v>
          </cell>
          <cell r="F3142" t="str">
            <v>個</v>
          </cell>
          <cell r="H3142">
            <v>600</v>
          </cell>
          <cell r="J3142">
            <v>600</v>
          </cell>
          <cell r="L3142">
            <v>600</v>
          </cell>
          <cell r="N3142">
            <v>600</v>
          </cell>
          <cell r="P3142">
            <v>600</v>
          </cell>
          <cell r="R3142">
            <v>600</v>
          </cell>
          <cell r="T3142">
            <v>600</v>
          </cell>
          <cell r="V3142">
            <v>600</v>
          </cell>
          <cell r="X3142">
            <v>600</v>
          </cell>
          <cell r="Z3142">
            <v>600</v>
          </cell>
          <cell r="AD3142">
            <v>0.01</v>
          </cell>
        </row>
        <row r="3143">
          <cell r="E3143" t="str">
            <v>突針 JIS 中型</v>
          </cell>
          <cell r="F3143" t="str">
            <v>基</v>
          </cell>
          <cell r="H3143">
            <v>10400</v>
          </cell>
          <cell r="J3143">
            <v>10400</v>
          </cell>
          <cell r="L3143">
            <v>10400</v>
          </cell>
          <cell r="N3143">
            <v>10400</v>
          </cell>
          <cell r="P3143">
            <v>10400</v>
          </cell>
          <cell r="R3143">
            <v>10400</v>
          </cell>
          <cell r="T3143">
            <v>10400</v>
          </cell>
          <cell r="V3143">
            <v>10400</v>
          </cell>
          <cell r="X3143">
            <v>10400</v>
          </cell>
          <cell r="Z3143">
            <v>10400</v>
          </cell>
          <cell r="AD3143">
            <v>2.7</v>
          </cell>
        </row>
        <row r="3144">
          <cell r="E3144" t="str">
            <v>突針 JIS 大型</v>
          </cell>
          <cell r="F3144" t="str">
            <v>基</v>
          </cell>
          <cell r="H3144">
            <v>12400</v>
          </cell>
          <cell r="J3144">
            <v>12400</v>
          </cell>
          <cell r="L3144">
            <v>12400</v>
          </cell>
          <cell r="N3144">
            <v>12400</v>
          </cell>
          <cell r="P3144">
            <v>12400</v>
          </cell>
          <cell r="R3144">
            <v>12400</v>
          </cell>
          <cell r="T3144">
            <v>12400</v>
          </cell>
          <cell r="V3144">
            <v>12400</v>
          </cell>
          <cell r="X3144">
            <v>12400</v>
          </cell>
          <cell r="Z3144">
            <v>12400</v>
          </cell>
          <cell r="AD3144">
            <v>2.7</v>
          </cell>
        </row>
        <row r="3145">
          <cell r="E3145" t="str">
            <v>突針 国土交通省型</v>
          </cell>
          <cell r="F3145" t="str">
            <v>基</v>
          </cell>
          <cell r="H3145">
            <v>11600</v>
          </cell>
          <cell r="J3145">
            <v>11600</v>
          </cell>
          <cell r="L3145">
            <v>11600</v>
          </cell>
          <cell r="N3145">
            <v>11600</v>
          </cell>
          <cell r="P3145">
            <v>11600</v>
          </cell>
          <cell r="R3145">
            <v>11600</v>
          </cell>
          <cell r="T3145">
            <v>11600</v>
          </cell>
          <cell r="V3145">
            <v>11600</v>
          </cell>
          <cell r="X3145">
            <v>11600</v>
          </cell>
          <cell r="Z3145">
            <v>11600</v>
          </cell>
          <cell r="AD3145">
            <v>2.7</v>
          </cell>
        </row>
        <row r="3146">
          <cell r="E3146" t="str">
            <v>突針 都市再生機構型</v>
          </cell>
          <cell r="F3146" t="str">
            <v>基</v>
          </cell>
          <cell r="H3146">
            <v>11200</v>
          </cell>
          <cell r="J3146">
            <v>11200</v>
          </cell>
          <cell r="L3146">
            <v>11200</v>
          </cell>
          <cell r="N3146">
            <v>11200</v>
          </cell>
          <cell r="P3146">
            <v>11200</v>
          </cell>
          <cell r="R3146">
            <v>11200</v>
          </cell>
          <cell r="T3146">
            <v>11200</v>
          </cell>
          <cell r="V3146">
            <v>11200</v>
          </cell>
          <cell r="X3146">
            <v>11200</v>
          </cell>
          <cell r="Z3146">
            <v>11200</v>
          </cell>
          <cell r="AD3146">
            <v>2.7</v>
          </cell>
        </row>
        <row r="3147">
          <cell r="E3147" t="str">
            <v>突針 NTT型</v>
          </cell>
          <cell r="F3147" t="str">
            <v>基</v>
          </cell>
          <cell r="H3147">
            <v>11200</v>
          </cell>
          <cell r="J3147">
            <v>11200</v>
          </cell>
          <cell r="L3147">
            <v>11200</v>
          </cell>
          <cell r="N3147">
            <v>11200</v>
          </cell>
          <cell r="P3147">
            <v>11200</v>
          </cell>
          <cell r="R3147">
            <v>11200</v>
          </cell>
          <cell r="T3147">
            <v>11200</v>
          </cell>
          <cell r="V3147">
            <v>11200</v>
          </cell>
          <cell r="X3147">
            <v>11200</v>
          </cell>
          <cell r="Z3147">
            <v>11200</v>
          </cell>
          <cell r="AD3147">
            <v>2.7</v>
          </cell>
        </row>
        <row r="3148">
          <cell r="E3148" t="str">
            <v>側壁型 φ48.6 4m STK</v>
          </cell>
          <cell r="F3148" t="str">
            <v>本</v>
          </cell>
          <cell r="H3148">
            <v>17700</v>
          </cell>
          <cell r="J3148">
            <v>17700</v>
          </cell>
          <cell r="L3148">
            <v>17700</v>
          </cell>
          <cell r="N3148">
            <v>17700</v>
          </cell>
          <cell r="P3148">
            <v>17700</v>
          </cell>
          <cell r="R3148">
            <v>17700</v>
          </cell>
          <cell r="T3148">
            <v>17700</v>
          </cell>
          <cell r="V3148">
            <v>17700</v>
          </cell>
          <cell r="X3148">
            <v>17700</v>
          </cell>
          <cell r="Z3148">
            <v>17700</v>
          </cell>
          <cell r="AD3148">
            <v>0.7</v>
          </cell>
        </row>
        <row r="3149">
          <cell r="E3149" t="str">
            <v>側壁型 φ48.6 5m STK</v>
          </cell>
          <cell r="F3149" t="str">
            <v>本</v>
          </cell>
          <cell r="H3149">
            <v>19800</v>
          </cell>
          <cell r="J3149">
            <v>19800</v>
          </cell>
          <cell r="L3149">
            <v>19800</v>
          </cell>
          <cell r="N3149">
            <v>19800</v>
          </cell>
          <cell r="P3149">
            <v>19800</v>
          </cell>
          <cell r="R3149">
            <v>19800</v>
          </cell>
          <cell r="T3149">
            <v>19800</v>
          </cell>
          <cell r="V3149">
            <v>19800</v>
          </cell>
          <cell r="X3149">
            <v>19800</v>
          </cell>
          <cell r="Z3149">
            <v>19800</v>
          </cell>
          <cell r="AD3149">
            <v>0.8</v>
          </cell>
        </row>
        <row r="3150">
          <cell r="E3150" t="str">
            <v>側壁型 φ48.6～60.3 6m STK</v>
          </cell>
          <cell r="F3150" t="str">
            <v>本</v>
          </cell>
          <cell r="H3150">
            <v>28400</v>
          </cell>
          <cell r="J3150">
            <v>28400</v>
          </cell>
          <cell r="L3150">
            <v>28400</v>
          </cell>
          <cell r="N3150">
            <v>28400</v>
          </cell>
          <cell r="P3150">
            <v>28400</v>
          </cell>
          <cell r="R3150">
            <v>28400</v>
          </cell>
          <cell r="T3150">
            <v>28400</v>
          </cell>
          <cell r="V3150">
            <v>28400</v>
          </cell>
          <cell r="X3150">
            <v>28400</v>
          </cell>
          <cell r="Z3150">
            <v>28400</v>
          </cell>
          <cell r="AD3150">
            <v>0.9</v>
          </cell>
        </row>
        <row r="3151">
          <cell r="E3151" t="str">
            <v>側壁型 φ48.6～76.3 6m STK</v>
          </cell>
          <cell r="F3151" t="str">
            <v>本</v>
          </cell>
          <cell r="H3151">
            <v>41800</v>
          </cell>
          <cell r="J3151">
            <v>41800</v>
          </cell>
          <cell r="L3151">
            <v>41800</v>
          </cell>
          <cell r="N3151">
            <v>41800</v>
          </cell>
          <cell r="P3151">
            <v>41800</v>
          </cell>
          <cell r="R3151">
            <v>41800</v>
          </cell>
          <cell r="T3151">
            <v>41800</v>
          </cell>
          <cell r="V3151">
            <v>41800</v>
          </cell>
          <cell r="X3151">
            <v>41800</v>
          </cell>
          <cell r="Z3151">
            <v>41800</v>
          </cell>
          <cell r="AD3151">
            <v>0.9</v>
          </cell>
        </row>
        <row r="3152">
          <cell r="E3152" t="str">
            <v>側壁型 φ48.6～76.3 7m STK</v>
          </cell>
          <cell r="F3152" t="str">
            <v>本</v>
          </cell>
          <cell r="H3152">
            <v>44700</v>
          </cell>
          <cell r="J3152">
            <v>44700</v>
          </cell>
          <cell r="L3152">
            <v>44700</v>
          </cell>
          <cell r="N3152">
            <v>44700</v>
          </cell>
          <cell r="P3152">
            <v>44700</v>
          </cell>
          <cell r="R3152">
            <v>44700</v>
          </cell>
          <cell r="T3152">
            <v>44700</v>
          </cell>
          <cell r="V3152">
            <v>44700</v>
          </cell>
          <cell r="X3152">
            <v>44700</v>
          </cell>
          <cell r="Z3152">
            <v>44700</v>
          </cell>
          <cell r="AD3152">
            <v>1</v>
          </cell>
        </row>
        <row r="3153">
          <cell r="E3153" t="str">
            <v>側壁型 φ48.6～76.3 8m STK</v>
          </cell>
          <cell r="F3153" t="str">
            <v>本</v>
          </cell>
          <cell r="H3153">
            <v>48200</v>
          </cell>
          <cell r="J3153">
            <v>48200</v>
          </cell>
          <cell r="L3153">
            <v>48200</v>
          </cell>
          <cell r="N3153">
            <v>48200</v>
          </cell>
          <cell r="P3153">
            <v>48200</v>
          </cell>
          <cell r="R3153">
            <v>48200</v>
          </cell>
          <cell r="T3153">
            <v>48200</v>
          </cell>
          <cell r="V3153">
            <v>48200</v>
          </cell>
          <cell r="X3153">
            <v>48200</v>
          </cell>
          <cell r="Z3153">
            <v>48200</v>
          </cell>
          <cell r="AD3153">
            <v>1.1000000000000001</v>
          </cell>
        </row>
        <row r="3154">
          <cell r="E3154" t="str">
            <v>側壁型 φ60.5～89.1 7m STK</v>
          </cell>
          <cell r="F3154" t="str">
            <v>本</v>
          </cell>
          <cell r="H3154">
            <v>52500</v>
          </cell>
          <cell r="J3154">
            <v>52500</v>
          </cell>
          <cell r="L3154">
            <v>52500</v>
          </cell>
          <cell r="N3154">
            <v>52500</v>
          </cell>
          <cell r="P3154">
            <v>52500</v>
          </cell>
          <cell r="R3154">
            <v>52500</v>
          </cell>
          <cell r="T3154">
            <v>52500</v>
          </cell>
          <cell r="V3154">
            <v>52500</v>
          </cell>
          <cell r="X3154">
            <v>52500</v>
          </cell>
          <cell r="Z3154">
            <v>52500</v>
          </cell>
          <cell r="AD3154">
            <v>1</v>
          </cell>
        </row>
        <row r="3155">
          <cell r="E3155" t="str">
            <v>側壁型 φ60.5～89.1 8m STK</v>
          </cell>
          <cell r="F3155" t="str">
            <v>本</v>
          </cell>
          <cell r="H3155">
            <v>56000</v>
          </cell>
          <cell r="J3155">
            <v>56000</v>
          </cell>
          <cell r="L3155">
            <v>56000</v>
          </cell>
          <cell r="N3155">
            <v>56000</v>
          </cell>
          <cell r="P3155">
            <v>56000</v>
          </cell>
          <cell r="R3155">
            <v>56000</v>
          </cell>
          <cell r="T3155">
            <v>56000</v>
          </cell>
          <cell r="V3155">
            <v>56000</v>
          </cell>
          <cell r="X3155">
            <v>56000</v>
          </cell>
          <cell r="Z3155">
            <v>56000</v>
          </cell>
          <cell r="AD3155">
            <v>1.1000000000000001</v>
          </cell>
        </row>
        <row r="3156">
          <cell r="E3156" t="str">
            <v>側壁型 φ48.6 5m SUS</v>
          </cell>
          <cell r="F3156" t="str">
            <v>本</v>
          </cell>
          <cell r="H3156">
            <v>21600</v>
          </cell>
          <cell r="J3156">
            <v>21600</v>
          </cell>
          <cell r="L3156">
            <v>21600</v>
          </cell>
          <cell r="N3156">
            <v>21600</v>
          </cell>
          <cell r="P3156">
            <v>21600</v>
          </cell>
          <cell r="R3156">
            <v>21600</v>
          </cell>
          <cell r="T3156">
            <v>21600</v>
          </cell>
          <cell r="V3156">
            <v>21600</v>
          </cell>
          <cell r="X3156">
            <v>21600</v>
          </cell>
          <cell r="Z3156">
            <v>21600</v>
          </cell>
          <cell r="AD3156">
            <v>0.8</v>
          </cell>
        </row>
        <row r="3157">
          <cell r="E3157" t="str">
            <v>側壁型 φ48.6～60.5 5m STK</v>
          </cell>
          <cell r="F3157" t="str">
            <v>本</v>
          </cell>
          <cell r="H3157">
            <v>34400</v>
          </cell>
          <cell r="J3157">
            <v>34400</v>
          </cell>
          <cell r="L3157">
            <v>34400</v>
          </cell>
          <cell r="N3157">
            <v>34400</v>
          </cell>
          <cell r="P3157">
            <v>34400</v>
          </cell>
          <cell r="R3157">
            <v>34400</v>
          </cell>
          <cell r="T3157">
            <v>34400</v>
          </cell>
          <cell r="V3157">
            <v>34400</v>
          </cell>
          <cell r="X3157">
            <v>34400</v>
          </cell>
          <cell r="Z3157">
            <v>34400</v>
          </cell>
          <cell r="AD3157">
            <v>0.9</v>
          </cell>
        </row>
        <row r="3158">
          <cell r="E3158" t="str">
            <v>側壁型 φ48.6～60.5 6m STK</v>
          </cell>
          <cell r="F3158" t="str">
            <v>本</v>
          </cell>
          <cell r="H3158">
            <v>39200</v>
          </cell>
          <cell r="J3158">
            <v>39200</v>
          </cell>
          <cell r="L3158">
            <v>39200</v>
          </cell>
          <cell r="N3158">
            <v>39200</v>
          </cell>
          <cell r="P3158">
            <v>39200</v>
          </cell>
          <cell r="R3158">
            <v>39200</v>
          </cell>
          <cell r="T3158">
            <v>39200</v>
          </cell>
          <cell r="V3158">
            <v>39200</v>
          </cell>
          <cell r="X3158">
            <v>39200</v>
          </cell>
          <cell r="Z3158">
            <v>39200</v>
          </cell>
          <cell r="AD3158">
            <v>0.9</v>
          </cell>
        </row>
        <row r="3159">
          <cell r="E3159" t="str">
            <v>側壁型 φ48.6～76.3 6m STK</v>
          </cell>
          <cell r="F3159" t="str">
            <v>本</v>
          </cell>
          <cell r="H3159">
            <v>44000</v>
          </cell>
          <cell r="J3159">
            <v>44000</v>
          </cell>
          <cell r="L3159">
            <v>44000</v>
          </cell>
          <cell r="N3159">
            <v>44000</v>
          </cell>
          <cell r="P3159">
            <v>44000</v>
          </cell>
          <cell r="R3159">
            <v>44000</v>
          </cell>
          <cell r="T3159">
            <v>44000</v>
          </cell>
          <cell r="V3159">
            <v>44000</v>
          </cell>
          <cell r="X3159">
            <v>44000</v>
          </cell>
          <cell r="Z3159">
            <v>44000</v>
          </cell>
          <cell r="AD3159">
            <v>0.9</v>
          </cell>
        </row>
        <row r="3160">
          <cell r="E3160" t="str">
            <v>側壁型 φ48.6～76.3 7m STK</v>
          </cell>
          <cell r="F3160" t="str">
            <v>本</v>
          </cell>
          <cell r="H3160">
            <v>48800</v>
          </cell>
          <cell r="J3160">
            <v>48800</v>
          </cell>
          <cell r="L3160">
            <v>48800</v>
          </cell>
          <cell r="N3160">
            <v>48800</v>
          </cell>
          <cell r="P3160">
            <v>48800</v>
          </cell>
          <cell r="R3160">
            <v>48800</v>
          </cell>
          <cell r="T3160">
            <v>48800</v>
          </cell>
          <cell r="V3160">
            <v>48800</v>
          </cell>
          <cell r="X3160">
            <v>48800</v>
          </cell>
          <cell r="Z3160">
            <v>48800</v>
          </cell>
          <cell r="AD3160">
            <v>1</v>
          </cell>
        </row>
        <row r="3161">
          <cell r="E3161" t="str">
            <v>側壁型 φ48.6～89.1 7m STK</v>
          </cell>
          <cell r="F3161" t="str">
            <v>本</v>
          </cell>
          <cell r="H3161">
            <v>52800</v>
          </cell>
          <cell r="J3161">
            <v>52800</v>
          </cell>
          <cell r="L3161">
            <v>52800</v>
          </cell>
          <cell r="N3161">
            <v>52800</v>
          </cell>
          <cell r="P3161">
            <v>52800</v>
          </cell>
          <cell r="R3161">
            <v>52800</v>
          </cell>
          <cell r="T3161">
            <v>52800</v>
          </cell>
          <cell r="V3161">
            <v>52800</v>
          </cell>
          <cell r="X3161">
            <v>52800</v>
          </cell>
          <cell r="Z3161">
            <v>52800</v>
          </cell>
          <cell r="AD3161">
            <v>1</v>
          </cell>
        </row>
        <row r="3162">
          <cell r="E3162" t="str">
            <v>支持管 自立型 φ60.5 4m STK</v>
          </cell>
          <cell r="F3162" t="str">
            <v>本</v>
          </cell>
          <cell r="H3162">
            <v>21300</v>
          </cell>
          <cell r="J3162">
            <v>21300</v>
          </cell>
          <cell r="L3162">
            <v>21300</v>
          </cell>
          <cell r="N3162">
            <v>21300</v>
          </cell>
          <cell r="P3162">
            <v>21300</v>
          </cell>
          <cell r="R3162">
            <v>21300</v>
          </cell>
          <cell r="T3162">
            <v>21300</v>
          </cell>
          <cell r="V3162">
            <v>21300</v>
          </cell>
          <cell r="X3162">
            <v>21300</v>
          </cell>
          <cell r="Z3162">
            <v>21300</v>
          </cell>
          <cell r="AD3162">
            <v>0.7</v>
          </cell>
        </row>
        <row r="3163">
          <cell r="E3163" t="str">
            <v>支持管 自立型 φ60.5 5m STK</v>
          </cell>
          <cell r="F3163" t="str">
            <v>本</v>
          </cell>
          <cell r="H3163">
            <v>23400</v>
          </cell>
          <cell r="J3163">
            <v>23400</v>
          </cell>
          <cell r="L3163">
            <v>23400</v>
          </cell>
          <cell r="N3163">
            <v>23400</v>
          </cell>
          <cell r="P3163">
            <v>23400</v>
          </cell>
          <cell r="R3163">
            <v>23400</v>
          </cell>
          <cell r="T3163">
            <v>23400</v>
          </cell>
          <cell r="V3163">
            <v>23400</v>
          </cell>
          <cell r="X3163">
            <v>23400</v>
          </cell>
          <cell r="Z3163">
            <v>23400</v>
          </cell>
          <cell r="AD3163">
            <v>0.8</v>
          </cell>
        </row>
        <row r="3164">
          <cell r="E3164" t="str">
            <v>支持管 自立型 φ76.3 5m STK</v>
          </cell>
          <cell r="F3164" t="str">
            <v>本</v>
          </cell>
          <cell r="H3164">
            <v>36900</v>
          </cell>
          <cell r="J3164">
            <v>36900</v>
          </cell>
          <cell r="L3164">
            <v>36900</v>
          </cell>
          <cell r="N3164">
            <v>36900</v>
          </cell>
          <cell r="P3164">
            <v>36900</v>
          </cell>
          <cell r="R3164">
            <v>36900</v>
          </cell>
          <cell r="T3164">
            <v>36900</v>
          </cell>
          <cell r="V3164">
            <v>36900</v>
          </cell>
          <cell r="X3164">
            <v>36900</v>
          </cell>
          <cell r="Z3164">
            <v>36900</v>
          </cell>
          <cell r="AD3164">
            <v>0.8</v>
          </cell>
        </row>
        <row r="3165">
          <cell r="E3165" t="str">
            <v>支持管 自立型 φ48.6～76.3 6m STK</v>
          </cell>
          <cell r="F3165" t="str">
            <v>本</v>
          </cell>
          <cell r="H3165">
            <v>41800</v>
          </cell>
          <cell r="J3165">
            <v>41800</v>
          </cell>
          <cell r="L3165">
            <v>41800</v>
          </cell>
          <cell r="N3165">
            <v>41800</v>
          </cell>
          <cell r="P3165">
            <v>41800</v>
          </cell>
          <cell r="R3165">
            <v>41800</v>
          </cell>
          <cell r="T3165">
            <v>41800</v>
          </cell>
          <cell r="V3165">
            <v>41800</v>
          </cell>
          <cell r="X3165">
            <v>41800</v>
          </cell>
          <cell r="Z3165">
            <v>41800</v>
          </cell>
          <cell r="AD3165">
            <v>0.9</v>
          </cell>
        </row>
        <row r="3166">
          <cell r="E3166" t="str">
            <v>支持管 自立型 φ60.5～89.1 6m STK</v>
          </cell>
          <cell r="F3166" t="str">
            <v>本</v>
          </cell>
          <cell r="H3166">
            <v>48200</v>
          </cell>
          <cell r="J3166">
            <v>48200</v>
          </cell>
          <cell r="L3166">
            <v>48200</v>
          </cell>
          <cell r="N3166">
            <v>48200</v>
          </cell>
          <cell r="P3166">
            <v>48200</v>
          </cell>
          <cell r="R3166">
            <v>48200</v>
          </cell>
          <cell r="T3166">
            <v>48200</v>
          </cell>
          <cell r="V3166">
            <v>48200</v>
          </cell>
          <cell r="X3166">
            <v>48200</v>
          </cell>
          <cell r="Z3166">
            <v>48200</v>
          </cell>
          <cell r="AD3166">
            <v>0.9</v>
          </cell>
        </row>
        <row r="3167">
          <cell r="E3167" t="str">
            <v>支持管 自立型 φ60.5～89.1 7m STK</v>
          </cell>
          <cell r="F3167" t="str">
            <v>本</v>
          </cell>
          <cell r="H3167">
            <v>52500</v>
          </cell>
          <cell r="J3167">
            <v>52500</v>
          </cell>
          <cell r="L3167">
            <v>52500</v>
          </cell>
          <cell r="N3167">
            <v>52500</v>
          </cell>
          <cell r="P3167">
            <v>52500</v>
          </cell>
          <cell r="R3167">
            <v>52500</v>
          </cell>
          <cell r="T3167">
            <v>52500</v>
          </cell>
          <cell r="V3167">
            <v>52500</v>
          </cell>
          <cell r="X3167">
            <v>52500</v>
          </cell>
          <cell r="Z3167">
            <v>52500</v>
          </cell>
          <cell r="AD3167">
            <v>1</v>
          </cell>
        </row>
        <row r="3168">
          <cell r="E3168" t="str">
            <v>支持管 自立型 φ76.3～101.6 7m STK</v>
          </cell>
          <cell r="F3168" t="str">
            <v>本</v>
          </cell>
          <cell r="H3168">
            <v>64600</v>
          </cell>
          <cell r="J3168">
            <v>64600</v>
          </cell>
          <cell r="L3168">
            <v>64600</v>
          </cell>
          <cell r="N3168">
            <v>64600</v>
          </cell>
          <cell r="P3168">
            <v>64600</v>
          </cell>
          <cell r="R3168">
            <v>64600</v>
          </cell>
          <cell r="T3168">
            <v>64600</v>
          </cell>
          <cell r="V3168">
            <v>64600</v>
          </cell>
          <cell r="X3168">
            <v>64600</v>
          </cell>
          <cell r="Z3168">
            <v>64600</v>
          </cell>
          <cell r="AD3168">
            <v>1.1000000000000001</v>
          </cell>
        </row>
        <row r="3169">
          <cell r="E3169" t="str">
            <v>支持管 自立型 φ76.3～101.6 8m STK</v>
          </cell>
          <cell r="F3169" t="str">
            <v>本</v>
          </cell>
          <cell r="H3169">
            <v>71000</v>
          </cell>
          <cell r="J3169">
            <v>71000</v>
          </cell>
          <cell r="L3169">
            <v>71000</v>
          </cell>
          <cell r="N3169">
            <v>71000</v>
          </cell>
          <cell r="P3169">
            <v>71000</v>
          </cell>
          <cell r="R3169">
            <v>71000</v>
          </cell>
          <cell r="T3169">
            <v>71000</v>
          </cell>
          <cell r="V3169">
            <v>71000</v>
          </cell>
          <cell r="X3169">
            <v>71000</v>
          </cell>
          <cell r="Z3169">
            <v>71000</v>
          </cell>
          <cell r="AD3169">
            <v>1.1000000000000001</v>
          </cell>
        </row>
        <row r="3170">
          <cell r="E3170" t="str">
            <v>支持管 自立型 φ76.3～114.3 8m STK</v>
          </cell>
          <cell r="F3170" t="str">
            <v>本</v>
          </cell>
          <cell r="H3170">
            <v>78100</v>
          </cell>
          <cell r="J3170">
            <v>78100</v>
          </cell>
          <cell r="L3170">
            <v>78100</v>
          </cell>
          <cell r="N3170">
            <v>78100</v>
          </cell>
          <cell r="P3170">
            <v>78100</v>
          </cell>
          <cell r="R3170">
            <v>78100</v>
          </cell>
          <cell r="T3170">
            <v>78100</v>
          </cell>
          <cell r="V3170">
            <v>78100</v>
          </cell>
          <cell r="X3170">
            <v>78100</v>
          </cell>
          <cell r="Z3170">
            <v>78100</v>
          </cell>
          <cell r="AD3170">
            <v>1.1000000000000001</v>
          </cell>
        </row>
        <row r="3171">
          <cell r="E3171" t="str">
            <v>支持管 自立型 アルミテーパーポール 10m</v>
          </cell>
          <cell r="F3171" t="str">
            <v>本</v>
          </cell>
          <cell r="H3171">
            <v>316000</v>
          </cell>
          <cell r="J3171">
            <v>316000</v>
          </cell>
          <cell r="L3171">
            <v>316000</v>
          </cell>
          <cell r="N3171">
            <v>316000</v>
          </cell>
          <cell r="P3171">
            <v>316000</v>
          </cell>
          <cell r="R3171">
            <v>316000</v>
          </cell>
          <cell r="T3171">
            <v>316000</v>
          </cell>
          <cell r="V3171">
            <v>316000</v>
          </cell>
          <cell r="X3171">
            <v>316000</v>
          </cell>
          <cell r="Z3171">
            <v>316000</v>
          </cell>
          <cell r="AD3171">
            <v>1.3</v>
          </cell>
        </row>
        <row r="3172">
          <cell r="E3172" t="str">
            <v>支持管 自立型 アルミテーパーポール 12m</v>
          </cell>
          <cell r="F3172" t="str">
            <v>本</v>
          </cell>
          <cell r="H3172">
            <v>361000</v>
          </cell>
          <cell r="J3172">
            <v>361000</v>
          </cell>
          <cell r="L3172">
            <v>361000</v>
          </cell>
          <cell r="N3172">
            <v>361000</v>
          </cell>
          <cell r="P3172">
            <v>361000</v>
          </cell>
          <cell r="R3172">
            <v>361000</v>
          </cell>
          <cell r="T3172">
            <v>361000</v>
          </cell>
          <cell r="V3172">
            <v>361000</v>
          </cell>
          <cell r="X3172">
            <v>361000</v>
          </cell>
          <cell r="Z3172">
            <v>361000</v>
          </cell>
          <cell r="AD3172">
            <v>1.5</v>
          </cell>
        </row>
        <row r="3173">
          <cell r="E3173" t="str">
            <v>支持管取付台 φ48.6用</v>
          </cell>
          <cell r="F3173" t="str">
            <v>台</v>
          </cell>
          <cell r="H3173">
            <v>22000</v>
          </cell>
          <cell r="J3173">
            <v>22000</v>
          </cell>
          <cell r="L3173">
            <v>22000</v>
          </cell>
          <cell r="N3173">
            <v>22000</v>
          </cell>
          <cell r="P3173">
            <v>22000</v>
          </cell>
          <cell r="R3173">
            <v>22000</v>
          </cell>
          <cell r="T3173">
            <v>22000</v>
          </cell>
          <cell r="V3173">
            <v>22000</v>
          </cell>
          <cell r="X3173">
            <v>22000</v>
          </cell>
          <cell r="Z3173">
            <v>22000</v>
          </cell>
          <cell r="AD3173">
            <v>0.05</v>
          </cell>
        </row>
        <row r="3174">
          <cell r="E3174" t="str">
            <v>支持管取付台 φ60.5用</v>
          </cell>
          <cell r="F3174" t="str">
            <v>台</v>
          </cell>
          <cell r="H3174">
            <v>24400</v>
          </cell>
          <cell r="J3174">
            <v>24400</v>
          </cell>
          <cell r="L3174">
            <v>24400</v>
          </cell>
          <cell r="N3174">
            <v>24400</v>
          </cell>
          <cell r="P3174">
            <v>24400</v>
          </cell>
          <cell r="R3174">
            <v>24400</v>
          </cell>
          <cell r="T3174">
            <v>24400</v>
          </cell>
          <cell r="V3174">
            <v>24400</v>
          </cell>
          <cell r="X3174">
            <v>24400</v>
          </cell>
          <cell r="Z3174">
            <v>24400</v>
          </cell>
          <cell r="AD3174">
            <v>0.05</v>
          </cell>
        </row>
        <row r="3175">
          <cell r="E3175" t="str">
            <v>支持管取付台 φ76.3用</v>
          </cell>
          <cell r="F3175" t="str">
            <v>台</v>
          </cell>
          <cell r="H3175">
            <v>30300</v>
          </cell>
          <cell r="J3175">
            <v>30300</v>
          </cell>
          <cell r="L3175">
            <v>30300</v>
          </cell>
          <cell r="N3175">
            <v>30300</v>
          </cell>
          <cell r="P3175">
            <v>30300</v>
          </cell>
          <cell r="R3175">
            <v>30300</v>
          </cell>
          <cell r="T3175">
            <v>30300</v>
          </cell>
          <cell r="V3175">
            <v>30300</v>
          </cell>
          <cell r="X3175">
            <v>30300</v>
          </cell>
          <cell r="Z3175">
            <v>30300</v>
          </cell>
          <cell r="AD3175">
            <v>0.05</v>
          </cell>
        </row>
        <row r="3176">
          <cell r="E3176" t="str">
            <v>支持管取付台 φ89.1用</v>
          </cell>
          <cell r="F3176" t="str">
            <v>台</v>
          </cell>
          <cell r="H3176">
            <v>35400</v>
          </cell>
          <cell r="J3176">
            <v>35400</v>
          </cell>
          <cell r="L3176">
            <v>35400</v>
          </cell>
          <cell r="N3176">
            <v>35400</v>
          </cell>
          <cell r="P3176">
            <v>35400</v>
          </cell>
          <cell r="R3176">
            <v>35400</v>
          </cell>
          <cell r="T3176">
            <v>35400</v>
          </cell>
          <cell r="V3176">
            <v>35400</v>
          </cell>
          <cell r="X3176">
            <v>35400</v>
          </cell>
          <cell r="Z3176">
            <v>35400</v>
          </cell>
          <cell r="AD3176">
            <v>0.05</v>
          </cell>
        </row>
        <row r="3177">
          <cell r="E3177" t="str">
            <v>支持管取付台 φ101.6用</v>
          </cell>
          <cell r="F3177" t="str">
            <v>台</v>
          </cell>
          <cell r="H3177">
            <v>39600</v>
          </cell>
          <cell r="J3177">
            <v>39600</v>
          </cell>
          <cell r="L3177">
            <v>39600</v>
          </cell>
          <cell r="N3177">
            <v>39600</v>
          </cell>
          <cell r="P3177">
            <v>39600</v>
          </cell>
          <cell r="R3177">
            <v>39600</v>
          </cell>
          <cell r="T3177">
            <v>39600</v>
          </cell>
          <cell r="V3177">
            <v>39600</v>
          </cell>
          <cell r="X3177">
            <v>39600</v>
          </cell>
          <cell r="Z3177">
            <v>39600</v>
          </cell>
          <cell r="AD3177">
            <v>0.05</v>
          </cell>
        </row>
        <row r="3178">
          <cell r="E3178" t="str">
            <v>導線引出金物 鉄骨用 黄銅製端子</v>
          </cell>
          <cell r="F3178" t="str">
            <v>個</v>
          </cell>
          <cell r="H3178">
            <v>2880</v>
          </cell>
          <cell r="J3178">
            <v>2880</v>
          </cell>
          <cell r="L3178">
            <v>2880</v>
          </cell>
          <cell r="N3178">
            <v>2880</v>
          </cell>
          <cell r="P3178">
            <v>2880</v>
          </cell>
          <cell r="R3178">
            <v>2880</v>
          </cell>
          <cell r="T3178">
            <v>2880</v>
          </cell>
          <cell r="V3178">
            <v>2880</v>
          </cell>
          <cell r="X3178">
            <v>2880</v>
          </cell>
          <cell r="Z3178">
            <v>2880</v>
          </cell>
          <cell r="AD3178">
            <v>0.05</v>
          </cell>
        </row>
        <row r="3179">
          <cell r="E3179" t="str">
            <v>接続端子 直線型</v>
          </cell>
          <cell r="F3179" t="str">
            <v>個</v>
          </cell>
          <cell r="H3179">
            <v>2270</v>
          </cell>
          <cell r="J3179">
            <v>2270</v>
          </cell>
          <cell r="L3179">
            <v>2270</v>
          </cell>
          <cell r="N3179">
            <v>2270</v>
          </cell>
          <cell r="P3179">
            <v>2270</v>
          </cell>
          <cell r="R3179">
            <v>2270</v>
          </cell>
          <cell r="T3179">
            <v>2270</v>
          </cell>
          <cell r="V3179">
            <v>2270</v>
          </cell>
          <cell r="X3179">
            <v>2270</v>
          </cell>
          <cell r="Z3179">
            <v>2270</v>
          </cell>
          <cell r="AD3179">
            <v>0.05</v>
          </cell>
        </row>
        <row r="3180">
          <cell r="E3180" t="str">
            <v>接続端子 Ｔ型</v>
          </cell>
          <cell r="F3180" t="str">
            <v>個</v>
          </cell>
          <cell r="H3180">
            <v>5390</v>
          </cell>
          <cell r="J3180">
            <v>5390</v>
          </cell>
          <cell r="L3180">
            <v>5390</v>
          </cell>
          <cell r="N3180">
            <v>5390</v>
          </cell>
          <cell r="P3180">
            <v>5390</v>
          </cell>
          <cell r="R3180">
            <v>5390</v>
          </cell>
          <cell r="T3180">
            <v>5390</v>
          </cell>
          <cell r="V3180">
            <v>5390</v>
          </cell>
          <cell r="X3180">
            <v>5390</v>
          </cell>
          <cell r="Z3180">
            <v>5390</v>
          </cell>
          <cell r="AD3180">
            <v>0.05</v>
          </cell>
        </row>
        <row r="3181">
          <cell r="E3181" t="str">
            <v>接続端子 十字型</v>
          </cell>
          <cell r="F3181" t="str">
            <v>個</v>
          </cell>
          <cell r="H3181">
            <v>7620</v>
          </cell>
          <cell r="J3181">
            <v>7620</v>
          </cell>
          <cell r="L3181">
            <v>7620</v>
          </cell>
          <cell r="N3181">
            <v>7620</v>
          </cell>
          <cell r="P3181">
            <v>7620</v>
          </cell>
          <cell r="R3181">
            <v>7620</v>
          </cell>
          <cell r="T3181">
            <v>7620</v>
          </cell>
          <cell r="V3181">
            <v>7620</v>
          </cell>
          <cell r="X3181">
            <v>7620</v>
          </cell>
          <cell r="Z3181">
            <v>7620</v>
          </cell>
          <cell r="AD3181">
            <v>0.05</v>
          </cell>
        </row>
        <row r="3182">
          <cell r="E3182" t="str">
            <v>接続端子 伸縮型</v>
          </cell>
          <cell r="F3182" t="str">
            <v>個</v>
          </cell>
          <cell r="H3182">
            <v>4130</v>
          </cell>
          <cell r="J3182">
            <v>4130</v>
          </cell>
          <cell r="L3182">
            <v>4130</v>
          </cell>
          <cell r="N3182">
            <v>4130</v>
          </cell>
          <cell r="P3182">
            <v>4130</v>
          </cell>
          <cell r="R3182">
            <v>4130</v>
          </cell>
          <cell r="T3182">
            <v>4130</v>
          </cell>
          <cell r="V3182">
            <v>4130</v>
          </cell>
          <cell r="X3182">
            <v>4130</v>
          </cell>
          <cell r="Z3182">
            <v>4130</v>
          </cell>
          <cell r="AD3182">
            <v>0.05</v>
          </cell>
        </row>
        <row r="3183">
          <cell r="E3183" t="str">
            <v>接続端子 水切型 パラペット</v>
          </cell>
          <cell r="F3183" t="str">
            <v>個</v>
          </cell>
          <cell r="H3183">
            <v>4000</v>
          </cell>
          <cell r="J3183">
            <v>4000</v>
          </cell>
          <cell r="L3183">
            <v>4000</v>
          </cell>
          <cell r="N3183">
            <v>4000</v>
          </cell>
          <cell r="P3183">
            <v>4000</v>
          </cell>
          <cell r="R3183">
            <v>4000</v>
          </cell>
          <cell r="T3183">
            <v>4000</v>
          </cell>
          <cell r="V3183">
            <v>4000</v>
          </cell>
          <cell r="X3183">
            <v>4000</v>
          </cell>
          <cell r="Z3183">
            <v>4000</v>
          </cell>
          <cell r="AD3183">
            <v>0.05</v>
          </cell>
        </row>
        <row r="3184">
          <cell r="E3184" t="str">
            <v>接続端子 水切型 ツバ付</v>
          </cell>
          <cell r="F3184" t="str">
            <v>個</v>
          </cell>
          <cell r="H3184">
            <v>1570</v>
          </cell>
          <cell r="J3184">
            <v>1570</v>
          </cell>
          <cell r="L3184">
            <v>1570</v>
          </cell>
          <cell r="N3184">
            <v>1570</v>
          </cell>
          <cell r="P3184">
            <v>1570</v>
          </cell>
          <cell r="R3184">
            <v>1570</v>
          </cell>
          <cell r="T3184">
            <v>1570</v>
          </cell>
          <cell r="V3184">
            <v>1570</v>
          </cell>
          <cell r="X3184">
            <v>1570</v>
          </cell>
          <cell r="Z3184">
            <v>1570</v>
          </cell>
          <cell r="AD3184">
            <v>0.05</v>
          </cell>
        </row>
        <row r="3185">
          <cell r="E3185" t="str">
            <v>避雷接地用端子箱 TB-AF1 埋込形</v>
          </cell>
          <cell r="F3185" t="str">
            <v>面</v>
          </cell>
          <cell r="H3185">
            <v>30300</v>
          </cell>
          <cell r="J3185">
            <v>30300</v>
          </cell>
          <cell r="L3185">
            <v>30300</v>
          </cell>
          <cell r="N3185">
            <v>30300</v>
          </cell>
          <cell r="P3185">
            <v>30300</v>
          </cell>
          <cell r="R3185">
            <v>30300</v>
          </cell>
          <cell r="T3185">
            <v>30300</v>
          </cell>
          <cell r="V3185">
            <v>30300</v>
          </cell>
          <cell r="X3185">
            <v>30300</v>
          </cell>
          <cell r="Z3185">
            <v>30300</v>
          </cell>
          <cell r="AD3185">
            <v>0.25</v>
          </cell>
        </row>
        <row r="3186">
          <cell r="E3186" t="str">
            <v>避雷接地用端子箱 TB-AF1A 埋込形</v>
          </cell>
          <cell r="F3186" t="str">
            <v>面</v>
          </cell>
          <cell r="H3186">
            <v>40000</v>
          </cell>
          <cell r="J3186">
            <v>40000</v>
          </cell>
          <cell r="L3186">
            <v>40000</v>
          </cell>
          <cell r="N3186">
            <v>40000</v>
          </cell>
          <cell r="P3186">
            <v>40000</v>
          </cell>
          <cell r="R3186">
            <v>40000</v>
          </cell>
          <cell r="T3186">
            <v>40000</v>
          </cell>
          <cell r="V3186">
            <v>40000</v>
          </cell>
          <cell r="X3186">
            <v>40000</v>
          </cell>
          <cell r="Z3186">
            <v>40000</v>
          </cell>
          <cell r="AD3186">
            <v>0.44</v>
          </cell>
        </row>
        <row r="3187">
          <cell r="E3187" t="str">
            <v>避雷接地用端子箱 TB-AFY 埋込形</v>
          </cell>
          <cell r="F3187" t="str">
            <v>面</v>
          </cell>
          <cell r="H3187">
            <v>40800</v>
          </cell>
          <cell r="J3187">
            <v>40800</v>
          </cell>
          <cell r="L3187">
            <v>40800</v>
          </cell>
          <cell r="N3187">
            <v>40800</v>
          </cell>
          <cell r="P3187">
            <v>40800</v>
          </cell>
          <cell r="R3187">
            <v>40800</v>
          </cell>
          <cell r="T3187">
            <v>40800</v>
          </cell>
          <cell r="V3187">
            <v>40800</v>
          </cell>
          <cell r="X3187">
            <v>40800</v>
          </cell>
          <cell r="Z3187">
            <v>40800</v>
          </cell>
          <cell r="AD3187">
            <v>0.44</v>
          </cell>
        </row>
        <row r="3188">
          <cell r="E3188" t="str">
            <v>避雷接地用端子箱 TB-AF2 埋込形</v>
          </cell>
          <cell r="F3188" t="str">
            <v>面</v>
          </cell>
          <cell r="H3188">
            <v>42300</v>
          </cell>
          <cell r="J3188">
            <v>42300</v>
          </cell>
          <cell r="L3188">
            <v>42300</v>
          </cell>
          <cell r="N3188">
            <v>42300</v>
          </cell>
          <cell r="P3188">
            <v>42300</v>
          </cell>
          <cell r="R3188">
            <v>42300</v>
          </cell>
          <cell r="T3188">
            <v>42300</v>
          </cell>
          <cell r="V3188">
            <v>42300</v>
          </cell>
          <cell r="X3188">
            <v>42300</v>
          </cell>
          <cell r="Z3188">
            <v>42300</v>
          </cell>
          <cell r="AD3188">
            <v>0.6</v>
          </cell>
        </row>
        <row r="3189">
          <cell r="E3189" t="str">
            <v>避雷接地用端子箱 TB-AF2A 埋込形</v>
          </cell>
          <cell r="F3189" t="str">
            <v>面</v>
          </cell>
          <cell r="H3189">
            <v>50000</v>
          </cell>
          <cell r="J3189">
            <v>50000</v>
          </cell>
          <cell r="L3189">
            <v>50000</v>
          </cell>
          <cell r="N3189">
            <v>50000</v>
          </cell>
          <cell r="P3189">
            <v>50000</v>
          </cell>
          <cell r="R3189">
            <v>50000</v>
          </cell>
          <cell r="T3189">
            <v>50000</v>
          </cell>
          <cell r="V3189">
            <v>50000</v>
          </cell>
          <cell r="X3189">
            <v>50000</v>
          </cell>
          <cell r="Z3189">
            <v>50000</v>
          </cell>
          <cell r="AD3189">
            <v>0.6</v>
          </cell>
        </row>
        <row r="3190">
          <cell r="E3190" t="str">
            <v>避雷接地用端子箱 TB-AS1 露出形</v>
          </cell>
          <cell r="F3190" t="str">
            <v>面</v>
          </cell>
          <cell r="H3190">
            <v>30300</v>
          </cell>
          <cell r="J3190">
            <v>30300</v>
          </cell>
          <cell r="L3190">
            <v>30300</v>
          </cell>
          <cell r="N3190">
            <v>30300</v>
          </cell>
          <cell r="P3190">
            <v>30300</v>
          </cell>
          <cell r="R3190">
            <v>30300</v>
          </cell>
          <cell r="T3190">
            <v>30300</v>
          </cell>
          <cell r="V3190">
            <v>30300</v>
          </cell>
          <cell r="X3190">
            <v>30300</v>
          </cell>
          <cell r="Z3190">
            <v>30300</v>
          </cell>
          <cell r="AD3190">
            <v>0.25</v>
          </cell>
        </row>
        <row r="3191">
          <cell r="E3191" t="str">
            <v>避雷接地用端子箱 TB-AS1A 露出形</v>
          </cell>
          <cell r="F3191" t="str">
            <v>面</v>
          </cell>
          <cell r="H3191">
            <v>40000</v>
          </cell>
          <cell r="J3191">
            <v>40000</v>
          </cell>
          <cell r="L3191">
            <v>40000</v>
          </cell>
          <cell r="N3191">
            <v>40000</v>
          </cell>
          <cell r="P3191">
            <v>40000</v>
          </cell>
          <cell r="R3191">
            <v>40000</v>
          </cell>
          <cell r="T3191">
            <v>40000</v>
          </cell>
          <cell r="V3191">
            <v>40000</v>
          </cell>
          <cell r="X3191">
            <v>40000</v>
          </cell>
          <cell r="Z3191">
            <v>40000</v>
          </cell>
          <cell r="AD3191">
            <v>0.44</v>
          </cell>
        </row>
        <row r="3192">
          <cell r="E3192" t="str">
            <v>避雷接地用端子箱 TB-ASY 露出形</v>
          </cell>
          <cell r="F3192" t="str">
            <v>面</v>
          </cell>
          <cell r="H3192">
            <v>40800</v>
          </cell>
          <cell r="J3192">
            <v>40800</v>
          </cell>
          <cell r="L3192">
            <v>40800</v>
          </cell>
          <cell r="N3192">
            <v>40800</v>
          </cell>
          <cell r="P3192">
            <v>40800</v>
          </cell>
          <cell r="R3192">
            <v>40800</v>
          </cell>
          <cell r="T3192">
            <v>40800</v>
          </cell>
          <cell r="V3192">
            <v>40800</v>
          </cell>
          <cell r="X3192">
            <v>40800</v>
          </cell>
          <cell r="Z3192">
            <v>40800</v>
          </cell>
          <cell r="AD3192">
            <v>0.44</v>
          </cell>
        </row>
        <row r="3193">
          <cell r="E3193" t="str">
            <v>避雷接地用端子箱 TB-AS2 露出形</v>
          </cell>
          <cell r="F3193" t="str">
            <v>面</v>
          </cell>
          <cell r="H3193">
            <v>42300</v>
          </cell>
          <cell r="J3193">
            <v>42300</v>
          </cell>
          <cell r="L3193">
            <v>42300</v>
          </cell>
          <cell r="N3193">
            <v>42300</v>
          </cell>
          <cell r="P3193">
            <v>42300</v>
          </cell>
          <cell r="R3193">
            <v>42300</v>
          </cell>
          <cell r="T3193">
            <v>42300</v>
          </cell>
          <cell r="V3193">
            <v>42300</v>
          </cell>
          <cell r="X3193">
            <v>42300</v>
          </cell>
          <cell r="Z3193">
            <v>42300</v>
          </cell>
          <cell r="AD3193">
            <v>0.6</v>
          </cell>
        </row>
        <row r="3194">
          <cell r="E3194" t="str">
            <v>避雷接地用端子箱 TB-AS2A 露出形</v>
          </cell>
          <cell r="F3194" t="str">
            <v>面</v>
          </cell>
          <cell r="H3194">
            <v>50000</v>
          </cell>
          <cell r="J3194">
            <v>50000</v>
          </cell>
          <cell r="L3194">
            <v>50000</v>
          </cell>
          <cell r="N3194">
            <v>50000</v>
          </cell>
          <cell r="P3194">
            <v>50000</v>
          </cell>
          <cell r="R3194">
            <v>50000</v>
          </cell>
          <cell r="T3194">
            <v>50000</v>
          </cell>
          <cell r="V3194">
            <v>50000</v>
          </cell>
          <cell r="X3194">
            <v>50000</v>
          </cell>
          <cell r="Z3194">
            <v>50000</v>
          </cell>
          <cell r="AD3194">
            <v>0.6</v>
          </cell>
        </row>
        <row r="3195">
          <cell r="E3195" t="str">
            <v>避雷接地用端子箱 TB-SG1 埋込形</v>
          </cell>
          <cell r="F3195" t="str">
            <v>面</v>
          </cell>
          <cell r="H3195">
            <v>33100</v>
          </cell>
          <cell r="J3195">
            <v>33100</v>
          </cell>
          <cell r="L3195">
            <v>33100</v>
          </cell>
          <cell r="N3195">
            <v>33100</v>
          </cell>
          <cell r="P3195">
            <v>33100</v>
          </cell>
          <cell r="R3195">
            <v>33100</v>
          </cell>
          <cell r="T3195">
            <v>33100</v>
          </cell>
          <cell r="V3195">
            <v>33100</v>
          </cell>
          <cell r="X3195">
            <v>33100</v>
          </cell>
          <cell r="Z3195">
            <v>33100</v>
          </cell>
          <cell r="AD3195">
            <v>0.25</v>
          </cell>
        </row>
        <row r="3196">
          <cell r="E3196" t="str">
            <v>避雷接地用端子箱 TB-SG1A 埋込形</v>
          </cell>
          <cell r="F3196" t="str">
            <v>面</v>
          </cell>
          <cell r="H3196">
            <v>41500</v>
          </cell>
          <cell r="J3196">
            <v>41500</v>
          </cell>
          <cell r="L3196">
            <v>41500</v>
          </cell>
          <cell r="N3196">
            <v>41500</v>
          </cell>
          <cell r="P3196">
            <v>41500</v>
          </cell>
          <cell r="R3196">
            <v>41500</v>
          </cell>
          <cell r="T3196">
            <v>41500</v>
          </cell>
          <cell r="V3196">
            <v>41500</v>
          </cell>
          <cell r="X3196">
            <v>41500</v>
          </cell>
          <cell r="Z3196">
            <v>41500</v>
          </cell>
          <cell r="AD3196">
            <v>0.44</v>
          </cell>
        </row>
        <row r="3197">
          <cell r="E3197" t="str">
            <v>避雷接地用端子箱 TB-SGY 埋込形</v>
          </cell>
          <cell r="F3197" t="str">
            <v>面</v>
          </cell>
          <cell r="H3197">
            <v>42900</v>
          </cell>
          <cell r="J3197">
            <v>42900</v>
          </cell>
          <cell r="L3197">
            <v>42900</v>
          </cell>
          <cell r="N3197">
            <v>42900</v>
          </cell>
          <cell r="P3197">
            <v>42900</v>
          </cell>
          <cell r="R3197">
            <v>42900</v>
          </cell>
          <cell r="T3197">
            <v>42900</v>
          </cell>
          <cell r="V3197">
            <v>42900</v>
          </cell>
          <cell r="X3197">
            <v>42900</v>
          </cell>
          <cell r="Z3197">
            <v>42900</v>
          </cell>
          <cell r="AD3197">
            <v>0.44</v>
          </cell>
        </row>
        <row r="3198">
          <cell r="E3198" t="str">
            <v>避雷接地用端子箱 TB-SG2 埋込形</v>
          </cell>
          <cell r="F3198" t="str">
            <v>面</v>
          </cell>
          <cell r="H3198">
            <v>46200</v>
          </cell>
          <cell r="J3198">
            <v>46200</v>
          </cell>
          <cell r="L3198">
            <v>46200</v>
          </cell>
          <cell r="N3198">
            <v>46200</v>
          </cell>
          <cell r="P3198">
            <v>46200</v>
          </cell>
          <cell r="R3198">
            <v>46200</v>
          </cell>
          <cell r="T3198">
            <v>46200</v>
          </cell>
          <cell r="V3198">
            <v>46200</v>
          </cell>
          <cell r="X3198">
            <v>46200</v>
          </cell>
          <cell r="Z3198">
            <v>46200</v>
          </cell>
          <cell r="AD3198">
            <v>0.6</v>
          </cell>
        </row>
        <row r="3199">
          <cell r="E3199" t="str">
            <v>避雷接地用端子箱 TB-SG2A 埋込形</v>
          </cell>
          <cell r="F3199" t="str">
            <v>面</v>
          </cell>
          <cell r="H3199">
            <v>53200</v>
          </cell>
          <cell r="J3199">
            <v>53200</v>
          </cell>
          <cell r="L3199">
            <v>53200</v>
          </cell>
          <cell r="N3199">
            <v>53200</v>
          </cell>
          <cell r="P3199">
            <v>53200</v>
          </cell>
          <cell r="R3199">
            <v>53200</v>
          </cell>
          <cell r="T3199">
            <v>53200</v>
          </cell>
          <cell r="V3199">
            <v>53200</v>
          </cell>
          <cell r="X3199">
            <v>53200</v>
          </cell>
          <cell r="Z3199">
            <v>53200</v>
          </cell>
          <cell r="AD3199">
            <v>0.6</v>
          </cell>
        </row>
        <row r="3200">
          <cell r="E3200" t="str">
            <v>避雷接地用端子箱 TB-ST1 露出形</v>
          </cell>
          <cell r="F3200" t="str">
            <v>面</v>
          </cell>
          <cell r="H3200">
            <v>33100</v>
          </cell>
          <cell r="J3200">
            <v>33100</v>
          </cell>
          <cell r="L3200">
            <v>33100</v>
          </cell>
          <cell r="N3200">
            <v>33100</v>
          </cell>
          <cell r="P3200">
            <v>33100</v>
          </cell>
          <cell r="R3200">
            <v>33100</v>
          </cell>
          <cell r="T3200">
            <v>33100</v>
          </cell>
          <cell r="V3200">
            <v>33100</v>
          </cell>
          <cell r="X3200">
            <v>33100</v>
          </cell>
          <cell r="Z3200">
            <v>33100</v>
          </cell>
          <cell r="AD3200">
            <v>0.25</v>
          </cell>
        </row>
        <row r="3201">
          <cell r="E3201" t="str">
            <v>避雷接地用端子箱 TB-ST1A 露出形</v>
          </cell>
          <cell r="F3201" t="str">
            <v>面</v>
          </cell>
          <cell r="H3201">
            <v>41500</v>
          </cell>
          <cell r="J3201">
            <v>41500</v>
          </cell>
          <cell r="L3201">
            <v>41500</v>
          </cell>
          <cell r="N3201">
            <v>41500</v>
          </cell>
          <cell r="P3201">
            <v>41500</v>
          </cell>
          <cell r="R3201">
            <v>41500</v>
          </cell>
          <cell r="T3201">
            <v>41500</v>
          </cell>
          <cell r="V3201">
            <v>41500</v>
          </cell>
          <cell r="X3201">
            <v>41500</v>
          </cell>
          <cell r="Z3201">
            <v>41500</v>
          </cell>
          <cell r="AD3201">
            <v>0.44</v>
          </cell>
        </row>
        <row r="3202">
          <cell r="E3202" t="str">
            <v>避雷接地用端子箱 TB-STY 露出形</v>
          </cell>
          <cell r="F3202" t="str">
            <v>面</v>
          </cell>
          <cell r="H3202">
            <v>42900</v>
          </cell>
          <cell r="J3202">
            <v>42900</v>
          </cell>
          <cell r="L3202">
            <v>42900</v>
          </cell>
          <cell r="N3202">
            <v>42900</v>
          </cell>
          <cell r="P3202">
            <v>42900</v>
          </cell>
          <cell r="R3202">
            <v>42900</v>
          </cell>
          <cell r="T3202">
            <v>42900</v>
          </cell>
          <cell r="V3202">
            <v>42900</v>
          </cell>
          <cell r="X3202">
            <v>42900</v>
          </cell>
          <cell r="Z3202">
            <v>42900</v>
          </cell>
          <cell r="AD3202">
            <v>0.44</v>
          </cell>
        </row>
        <row r="3203">
          <cell r="E3203" t="str">
            <v>避雷接地用端子箱 TB-ST2 露出形</v>
          </cell>
          <cell r="F3203" t="str">
            <v>面</v>
          </cell>
          <cell r="H3203">
            <v>46200</v>
          </cell>
          <cell r="J3203">
            <v>46200</v>
          </cell>
          <cell r="L3203">
            <v>46200</v>
          </cell>
          <cell r="N3203">
            <v>46200</v>
          </cell>
          <cell r="P3203">
            <v>46200</v>
          </cell>
          <cell r="R3203">
            <v>46200</v>
          </cell>
          <cell r="T3203">
            <v>46200</v>
          </cell>
          <cell r="V3203">
            <v>46200</v>
          </cell>
          <cell r="X3203">
            <v>46200</v>
          </cell>
          <cell r="Z3203">
            <v>46200</v>
          </cell>
          <cell r="AD3203">
            <v>0.6</v>
          </cell>
        </row>
        <row r="3204">
          <cell r="E3204" t="str">
            <v>避雷接地用端子箱 TB-ST2A 露出形</v>
          </cell>
          <cell r="F3204" t="str">
            <v>面</v>
          </cell>
          <cell r="H3204">
            <v>53200</v>
          </cell>
          <cell r="J3204">
            <v>53200</v>
          </cell>
          <cell r="L3204">
            <v>53200</v>
          </cell>
          <cell r="N3204">
            <v>53200</v>
          </cell>
          <cell r="P3204">
            <v>53200</v>
          </cell>
          <cell r="R3204">
            <v>53200</v>
          </cell>
          <cell r="T3204">
            <v>53200</v>
          </cell>
          <cell r="V3204">
            <v>53200</v>
          </cell>
          <cell r="X3204">
            <v>53200</v>
          </cell>
          <cell r="Z3204">
            <v>53200</v>
          </cell>
          <cell r="AD3204">
            <v>0.6</v>
          </cell>
        </row>
        <row r="3205">
          <cell r="E3205" t="str">
            <v>接地極埋設標示板 国交省型 黄銅製</v>
          </cell>
          <cell r="F3205" t="str">
            <v>枚</v>
          </cell>
          <cell r="H3205">
            <v>900</v>
          </cell>
          <cell r="J3205">
            <v>900</v>
          </cell>
          <cell r="L3205">
            <v>900</v>
          </cell>
          <cell r="N3205">
            <v>900</v>
          </cell>
          <cell r="P3205">
            <v>900</v>
          </cell>
          <cell r="R3205">
            <v>900</v>
          </cell>
          <cell r="T3205">
            <v>900</v>
          </cell>
          <cell r="V3205">
            <v>900</v>
          </cell>
          <cell r="X3205">
            <v>900</v>
          </cell>
          <cell r="Z3205">
            <v>900</v>
          </cell>
          <cell r="AD3205">
            <v>0.4</v>
          </cell>
        </row>
        <row r="3206">
          <cell r="E3206" t="str">
            <v>接地極埋設標示板 国交省型 SUS製</v>
          </cell>
          <cell r="F3206" t="str">
            <v>枚</v>
          </cell>
          <cell r="H3206">
            <v>1100</v>
          </cell>
          <cell r="J3206">
            <v>1100</v>
          </cell>
          <cell r="L3206">
            <v>1100</v>
          </cell>
          <cell r="N3206">
            <v>1100</v>
          </cell>
          <cell r="P3206">
            <v>1100</v>
          </cell>
          <cell r="R3206">
            <v>1100</v>
          </cell>
          <cell r="T3206">
            <v>1100</v>
          </cell>
          <cell r="V3206">
            <v>1100</v>
          </cell>
          <cell r="X3206">
            <v>1100</v>
          </cell>
          <cell r="Z3206">
            <v>1100</v>
          </cell>
          <cell r="AD3206">
            <v>0.4</v>
          </cell>
        </row>
        <row r="3207">
          <cell r="E3207" t="str">
            <v>接地極埋設標示板 都再機構型 黄銅製</v>
          </cell>
          <cell r="F3207" t="str">
            <v>枚</v>
          </cell>
          <cell r="H3207">
            <v>910</v>
          </cell>
          <cell r="J3207">
            <v>910</v>
          </cell>
          <cell r="L3207">
            <v>910</v>
          </cell>
          <cell r="N3207">
            <v>910</v>
          </cell>
          <cell r="P3207">
            <v>910</v>
          </cell>
          <cell r="R3207">
            <v>910</v>
          </cell>
          <cell r="T3207">
            <v>910</v>
          </cell>
          <cell r="V3207">
            <v>910</v>
          </cell>
          <cell r="X3207">
            <v>910</v>
          </cell>
          <cell r="Z3207">
            <v>910</v>
          </cell>
          <cell r="AD3207">
            <v>0.4</v>
          </cell>
        </row>
        <row r="3208">
          <cell r="E3208" t="str">
            <v>接地極埋設標示板 NTT型 黄銅製</v>
          </cell>
          <cell r="F3208" t="str">
            <v>枚</v>
          </cell>
          <cell r="H3208">
            <v>1700</v>
          </cell>
          <cell r="J3208">
            <v>1700</v>
          </cell>
          <cell r="L3208">
            <v>1700</v>
          </cell>
          <cell r="N3208">
            <v>1700</v>
          </cell>
          <cell r="P3208">
            <v>1700</v>
          </cell>
          <cell r="R3208">
            <v>1700</v>
          </cell>
          <cell r="T3208">
            <v>1700</v>
          </cell>
          <cell r="V3208">
            <v>1700</v>
          </cell>
          <cell r="X3208">
            <v>1700</v>
          </cell>
          <cell r="Z3208">
            <v>1700</v>
          </cell>
          <cell r="AD3208">
            <v>0.4</v>
          </cell>
        </row>
        <row r="3209">
          <cell r="E3209" t="str">
            <v>接地極銅板 600角 黄銅ロウ付</v>
          </cell>
          <cell r="F3209" t="str">
            <v>枚</v>
          </cell>
          <cell r="H3209">
            <v>15400</v>
          </cell>
          <cell r="J3209">
            <v>15400</v>
          </cell>
          <cell r="L3209">
            <v>15400</v>
          </cell>
          <cell r="N3209">
            <v>15400</v>
          </cell>
          <cell r="P3209">
            <v>15400</v>
          </cell>
          <cell r="R3209">
            <v>15400</v>
          </cell>
          <cell r="T3209">
            <v>15400</v>
          </cell>
          <cell r="V3209">
            <v>15400</v>
          </cell>
          <cell r="X3209">
            <v>15400</v>
          </cell>
          <cell r="Z3209">
            <v>15400</v>
          </cell>
          <cell r="AD3209">
            <v>2.0259999999999998</v>
          </cell>
        </row>
        <row r="3210">
          <cell r="E3210" t="str">
            <v>接地極銅板 900角 黄銅ロウ付</v>
          </cell>
          <cell r="F3210" t="str">
            <v>枚</v>
          </cell>
          <cell r="H3210">
            <v>21000</v>
          </cell>
          <cell r="J3210">
            <v>21000</v>
          </cell>
          <cell r="L3210">
            <v>21000</v>
          </cell>
          <cell r="N3210">
            <v>21000</v>
          </cell>
          <cell r="P3210">
            <v>21000</v>
          </cell>
          <cell r="R3210">
            <v>21000</v>
          </cell>
          <cell r="T3210">
            <v>21000</v>
          </cell>
          <cell r="V3210">
            <v>21000</v>
          </cell>
          <cell r="X3210">
            <v>21000</v>
          </cell>
          <cell r="Z3210">
            <v>21000</v>
          </cell>
          <cell r="AD3210">
            <v>3.7330000000000001</v>
          </cell>
        </row>
        <row r="3211">
          <cell r="E3211" t="str">
            <v>接地極銅板 900角 テルミット２点溶接</v>
          </cell>
          <cell r="F3211" t="str">
            <v>枚</v>
          </cell>
          <cell r="H3211">
            <v>19000</v>
          </cell>
          <cell r="J3211">
            <v>19000</v>
          </cell>
          <cell r="L3211">
            <v>19000</v>
          </cell>
          <cell r="N3211">
            <v>19000</v>
          </cell>
          <cell r="P3211">
            <v>19000</v>
          </cell>
          <cell r="R3211">
            <v>19000</v>
          </cell>
          <cell r="T3211">
            <v>19000</v>
          </cell>
          <cell r="V3211">
            <v>19000</v>
          </cell>
          <cell r="X3211">
            <v>19000</v>
          </cell>
          <cell r="Z3211">
            <v>19000</v>
          </cell>
          <cell r="AD3211">
            <v>3.7330000000000001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E712"/>
  <sheetViews>
    <sheetView tabSelected="1" view="pageBreakPreview" zoomScale="120" zoomScaleSheetLayoutView="120" workbookViewId="0">
      <selection activeCell="C110" sqref="C110:E110"/>
    </sheetView>
  </sheetViews>
  <sheetFormatPr defaultRowHeight="13.5" x14ac:dyDescent="0.15"/>
  <cols>
    <col min="1" max="1" width="1.25" style="1" customWidth="1"/>
    <col min="2" max="17" width="3.25" style="1" customWidth="1"/>
    <col min="18" max="20" width="3.75" style="1" customWidth="1"/>
    <col min="21" max="21" width="2.875" style="1" customWidth="1"/>
    <col min="22" max="22" width="3" style="1" customWidth="1"/>
    <col min="23" max="24" width="3.75" style="1" customWidth="1"/>
    <col min="25" max="26" width="3.125" style="1" customWidth="1"/>
    <col min="27" max="28" width="3" style="1" customWidth="1"/>
    <col min="29" max="29" width="0.5" style="1" customWidth="1"/>
    <col min="30" max="30" width="1.25" style="1" customWidth="1"/>
    <col min="31" max="31" width="5" style="1" customWidth="1"/>
    <col min="32" max="42" width="6.25" style="1" customWidth="1"/>
    <col min="43" max="48" width="6.125" style="1" customWidth="1"/>
    <col min="49" max="57" width="9" style="1"/>
    <col min="58" max="256" width="9" style="383"/>
    <col min="257" max="258" width="1.25" style="383" customWidth="1"/>
    <col min="259" max="274" width="3.25" style="383" customWidth="1"/>
    <col min="275" max="276" width="3.75" style="383" customWidth="1"/>
    <col min="277" max="277" width="3.25" style="383" customWidth="1"/>
    <col min="278" max="278" width="2.875" style="383" customWidth="1"/>
    <col min="279" max="279" width="3" style="383" customWidth="1"/>
    <col min="280" max="281" width="3.75" style="383" customWidth="1"/>
    <col min="282" max="283" width="3.125" style="383" customWidth="1"/>
    <col min="284" max="284" width="3" style="383" customWidth="1"/>
    <col min="285" max="285" width="3.125" style="383" customWidth="1"/>
    <col min="286" max="286" width="1.25" style="383" customWidth="1"/>
    <col min="287" max="287" width="5" style="383" customWidth="1"/>
    <col min="288" max="298" width="6.25" style="383" customWidth="1"/>
    <col min="299" max="304" width="6.125" style="383" customWidth="1"/>
    <col min="305" max="512" width="9" style="383"/>
    <col min="513" max="514" width="1.25" style="383" customWidth="1"/>
    <col min="515" max="530" width="3.25" style="383" customWidth="1"/>
    <col min="531" max="532" width="3.75" style="383" customWidth="1"/>
    <col min="533" max="533" width="3.25" style="383" customWidth="1"/>
    <col min="534" max="534" width="2.875" style="383" customWidth="1"/>
    <col min="535" max="535" width="3" style="383" customWidth="1"/>
    <col min="536" max="537" width="3.75" style="383" customWidth="1"/>
    <col min="538" max="539" width="3.125" style="383" customWidth="1"/>
    <col min="540" max="540" width="3" style="383" customWidth="1"/>
    <col min="541" max="541" width="3.125" style="383" customWidth="1"/>
    <col min="542" max="542" width="1.25" style="383" customWidth="1"/>
    <col min="543" max="543" width="5" style="383" customWidth="1"/>
    <col min="544" max="554" width="6.25" style="383" customWidth="1"/>
    <col min="555" max="560" width="6.125" style="383" customWidth="1"/>
    <col min="561" max="768" width="9" style="383"/>
    <col min="769" max="770" width="1.25" style="383" customWidth="1"/>
    <col min="771" max="786" width="3.25" style="383" customWidth="1"/>
    <col min="787" max="788" width="3.75" style="383" customWidth="1"/>
    <col min="789" max="789" width="3.25" style="383" customWidth="1"/>
    <col min="790" max="790" width="2.875" style="383" customWidth="1"/>
    <col min="791" max="791" width="3" style="383" customWidth="1"/>
    <col min="792" max="793" width="3.75" style="383" customWidth="1"/>
    <col min="794" max="795" width="3.125" style="383" customWidth="1"/>
    <col min="796" max="796" width="3" style="383" customWidth="1"/>
    <col min="797" max="797" width="3.125" style="383" customWidth="1"/>
    <col min="798" max="798" width="1.25" style="383" customWidth="1"/>
    <col min="799" max="799" width="5" style="383" customWidth="1"/>
    <col min="800" max="810" width="6.25" style="383" customWidth="1"/>
    <col min="811" max="816" width="6.125" style="383" customWidth="1"/>
    <col min="817" max="1024" width="9" style="383"/>
    <col min="1025" max="1026" width="1.25" style="383" customWidth="1"/>
    <col min="1027" max="1042" width="3.25" style="383" customWidth="1"/>
    <col min="1043" max="1044" width="3.75" style="383" customWidth="1"/>
    <col min="1045" max="1045" width="3.25" style="383" customWidth="1"/>
    <col min="1046" max="1046" width="2.875" style="383" customWidth="1"/>
    <col min="1047" max="1047" width="3" style="383" customWidth="1"/>
    <col min="1048" max="1049" width="3.75" style="383" customWidth="1"/>
    <col min="1050" max="1051" width="3.125" style="383" customWidth="1"/>
    <col min="1052" max="1052" width="3" style="383" customWidth="1"/>
    <col min="1053" max="1053" width="3.125" style="383" customWidth="1"/>
    <col min="1054" max="1054" width="1.25" style="383" customWidth="1"/>
    <col min="1055" max="1055" width="5" style="383" customWidth="1"/>
    <col min="1056" max="1066" width="6.25" style="383" customWidth="1"/>
    <col min="1067" max="1072" width="6.125" style="383" customWidth="1"/>
    <col min="1073" max="1280" width="9" style="383"/>
    <col min="1281" max="1282" width="1.25" style="383" customWidth="1"/>
    <col min="1283" max="1298" width="3.25" style="383" customWidth="1"/>
    <col min="1299" max="1300" width="3.75" style="383" customWidth="1"/>
    <col min="1301" max="1301" width="3.25" style="383" customWidth="1"/>
    <col min="1302" max="1302" width="2.875" style="383" customWidth="1"/>
    <col min="1303" max="1303" width="3" style="383" customWidth="1"/>
    <col min="1304" max="1305" width="3.75" style="383" customWidth="1"/>
    <col min="1306" max="1307" width="3.125" style="383" customWidth="1"/>
    <col min="1308" max="1308" width="3" style="383" customWidth="1"/>
    <col min="1309" max="1309" width="3.125" style="383" customWidth="1"/>
    <col min="1310" max="1310" width="1.25" style="383" customWidth="1"/>
    <col min="1311" max="1311" width="5" style="383" customWidth="1"/>
    <col min="1312" max="1322" width="6.25" style="383" customWidth="1"/>
    <col min="1323" max="1328" width="6.125" style="383" customWidth="1"/>
    <col min="1329" max="1536" width="9" style="383"/>
    <col min="1537" max="1538" width="1.25" style="383" customWidth="1"/>
    <col min="1539" max="1554" width="3.25" style="383" customWidth="1"/>
    <col min="1555" max="1556" width="3.75" style="383" customWidth="1"/>
    <col min="1557" max="1557" width="3.25" style="383" customWidth="1"/>
    <col min="1558" max="1558" width="2.875" style="383" customWidth="1"/>
    <col min="1559" max="1559" width="3" style="383" customWidth="1"/>
    <col min="1560" max="1561" width="3.75" style="383" customWidth="1"/>
    <col min="1562" max="1563" width="3.125" style="383" customWidth="1"/>
    <col min="1564" max="1564" width="3" style="383" customWidth="1"/>
    <col min="1565" max="1565" width="3.125" style="383" customWidth="1"/>
    <col min="1566" max="1566" width="1.25" style="383" customWidth="1"/>
    <col min="1567" max="1567" width="5" style="383" customWidth="1"/>
    <col min="1568" max="1578" width="6.25" style="383" customWidth="1"/>
    <col min="1579" max="1584" width="6.125" style="383" customWidth="1"/>
    <col min="1585" max="1792" width="9" style="383"/>
    <col min="1793" max="1794" width="1.25" style="383" customWidth="1"/>
    <col min="1795" max="1810" width="3.25" style="383" customWidth="1"/>
    <col min="1811" max="1812" width="3.75" style="383" customWidth="1"/>
    <col min="1813" max="1813" width="3.25" style="383" customWidth="1"/>
    <col min="1814" max="1814" width="2.875" style="383" customWidth="1"/>
    <col min="1815" max="1815" width="3" style="383" customWidth="1"/>
    <col min="1816" max="1817" width="3.75" style="383" customWidth="1"/>
    <col min="1818" max="1819" width="3.125" style="383" customWidth="1"/>
    <col min="1820" max="1820" width="3" style="383" customWidth="1"/>
    <col min="1821" max="1821" width="3.125" style="383" customWidth="1"/>
    <col min="1822" max="1822" width="1.25" style="383" customWidth="1"/>
    <col min="1823" max="1823" width="5" style="383" customWidth="1"/>
    <col min="1824" max="1834" width="6.25" style="383" customWidth="1"/>
    <col min="1835" max="1840" width="6.125" style="383" customWidth="1"/>
    <col min="1841" max="2048" width="9" style="383"/>
    <col min="2049" max="2050" width="1.25" style="383" customWidth="1"/>
    <col min="2051" max="2066" width="3.25" style="383" customWidth="1"/>
    <col min="2067" max="2068" width="3.75" style="383" customWidth="1"/>
    <col min="2069" max="2069" width="3.25" style="383" customWidth="1"/>
    <col min="2070" max="2070" width="2.875" style="383" customWidth="1"/>
    <col min="2071" max="2071" width="3" style="383" customWidth="1"/>
    <col min="2072" max="2073" width="3.75" style="383" customWidth="1"/>
    <col min="2074" max="2075" width="3.125" style="383" customWidth="1"/>
    <col min="2076" max="2076" width="3" style="383" customWidth="1"/>
    <col min="2077" max="2077" width="3.125" style="383" customWidth="1"/>
    <col min="2078" max="2078" width="1.25" style="383" customWidth="1"/>
    <col min="2079" max="2079" width="5" style="383" customWidth="1"/>
    <col min="2080" max="2090" width="6.25" style="383" customWidth="1"/>
    <col min="2091" max="2096" width="6.125" style="383" customWidth="1"/>
    <col min="2097" max="2304" width="9" style="383"/>
    <col min="2305" max="2306" width="1.25" style="383" customWidth="1"/>
    <col min="2307" max="2322" width="3.25" style="383" customWidth="1"/>
    <col min="2323" max="2324" width="3.75" style="383" customWidth="1"/>
    <col min="2325" max="2325" width="3.25" style="383" customWidth="1"/>
    <col min="2326" max="2326" width="2.875" style="383" customWidth="1"/>
    <col min="2327" max="2327" width="3" style="383" customWidth="1"/>
    <col min="2328" max="2329" width="3.75" style="383" customWidth="1"/>
    <col min="2330" max="2331" width="3.125" style="383" customWidth="1"/>
    <col min="2332" max="2332" width="3" style="383" customWidth="1"/>
    <col min="2333" max="2333" width="3.125" style="383" customWidth="1"/>
    <col min="2334" max="2334" width="1.25" style="383" customWidth="1"/>
    <col min="2335" max="2335" width="5" style="383" customWidth="1"/>
    <col min="2336" max="2346" width="6.25" style="383" customWidth="1"/>
    <col min="2347" max="2352" width="6.125" style="383" customWidth="1"/>
    <col min="2353" max="2560" width="9" style="383"/>
    <col min="2561" max="2562" width="1.25" style="383" customWidth="1"/>
    <col min="2563" max="2578" width="3.25" style="383" customWidth="1"/>
    <col min="2579" max="2580" width="3.75" style="383" customWidth="1"/>
    <col min="2581" max="2581" width="3.25" style="383" customWidth="1"/>
    <col min="2582" max="2582" width="2.875" style="383" customWidth="1"/>
    <col min="2583" max="2583" width="3" style="383" customWidth="1"/>
    <col min="2584" max="2585" width="3.75" style="383" customWidth="1"/>
    <col min="2586" max="2587" width="3.125" style="383" customWidth="1"/>
    <col min="2588" max="2588" width="3" style="383" customWidth="1"/>
    <col min="2589" max="2589" width="3.125" style="383" customWidth="1"/>
    <col min="2590" max="2590" width="1.25" style="383" customWidth="1"/>
    <col min="2591" max="2591" width="5" style="383" customWidth="1"/>
    <col min="2592" max="2602" width="6.25" style="383" customWidth="1"/>
    <col min="2603" max="2608" width="6.125" style="383" customWidth="1"/>
    <col min="2609" max="2816" width="9" style="383"/>
    <col min="2817" max="2818" width="1.25" style="383" customWidth="1"/>
    <col min="2819" max="2834" width="3.25" style="383" customWidth="1"/>
    <col min="2835" max="2836" width="3.75" style="383" customWidth="1"/>
    <col min="2837" max="2837" width="3.25" style="383" customWidth="1"/>
    <col min="2838" max="2838" width="2.875" style="383" customWidth="1"/>
    <col min="2839" max="2839" width="3" style="383" customWidth="1"/>
    <col min="2840" max="2841" width="3.75" style="383" customWidth="1"/>
    <col min="2842" max="2843" width="3.125" style="383" customWidth="1"/>
    <col min="2844" max="2844" width="3" style="383" customWidth="1"/>
    <col min="2845" max="2845" width="3.125" style="383" customWidth="1"/>
    <col min="2846" max="2846" width="1.25" style="383" customWidth="1"/>
    <col min="2847" max="2847" width="5" style="383" customWidth="1"/>
    <col min="2848" max="2858" width="6.25" style="383" customWidth="1"/>
    <col min="2859" max="2864" width="6.125" style="383" customWidth="1"/>
    <col min="2865" max="3072" width="9" style="383"/>
    <col min="3073" max="3074" width="1.25" style="383" customWidth="1"/>
    <col min="3075" max="3090" width="3.25" style="383" customWidth="1"/>
    <col min="3091" max="3092" width="3.75" style="383" customWidth="1"/>
    <col min="3093" max="3093" width="3.25" style="383" customWidth="1"/>
    <col min="3094" max="3094" width="2.875" style="383" customWidth="1"/>
    <col min="3095" max="3095" width="3" style="383" customWidth="1"/>
    <col min="3096" max="3097" width="3.75" style="383" customWidth="1"/>
    <col min="3098" max="3099" width="3.125" style="383" customWidth="1"/>
    <col min="3100" max="3100" width="3" style="383" customWidth="1"/>
    <col min="3101" max="3101" width="3.125" style="383" customWidth="1"/>
    <col min="3102" max="3102" width="1.25" style="383" customWidth="1"/>
    <col min="3103" max="3103" width="5" style="383" customWidth="1"/>
    <col min="3104" max="3114" width="6.25" style="383" customWidth="1"/>
    <col min="3115" max="3120" width="6.125" style="383" customWidth="1"/>
    <col min="3121" max="3328" width="9" style="383"/>
    <col min="3329" max="3330" width="1.25" style="383" customWidth="1"/>
    <col min="3331" max="3346" width="3.25" style="383" customWidth="1"/>
    <col min="3347" max="3348" width="3.75" style="383" customWidth="1"/>
    <col min="3349" max="3349" width="3.25" style="383" customWidth="1"/>
    <col min="3350" max="3350" width="2.875" style="383" customWidth="1"/>
    <col min="3351" max="3351" width="3" style="383" customWidth="1"/>
    <col min="3352" max="3353" width="3.75" style="383" customWidth="1"/>
    <col min="3354" max="3355" width="3.125" style="383" customWidth="1"/>
    <col min="3356" max="3356" width="3" style="383" customWidth="1"/>
    <col min="3357" max="3357" width="3.125" style="383" customWidth="1"/>
    <col min="3358" max="3358" width="1.25" style="383" customWidth="1"/>
    <col min="3359" max="3359" width="5" style="383" customWidth="1"/>
    <col min="3360" max="3370" width="6.25" style="383" customWidth="1"/>
    <col min="3371" max="3376" width="6.125" style="383" customWidth="1"/>
    <col min="3377" max="3584" width="9" style="383"/>
    <col min="3585" max="3586" width="1.25" style="383" customWidth="1"/>
    <col min="3587" max="3602" width="3.25" style="383" customWidth="1"/>
    <col min="3603" max="3604" width="3.75" style="383" customWidth="1"/>
    <col min="3605" max="3605" width="3.25" style="383" customWidth="1"/>
    <col min="3606" max="3606" width="2.875" style="383" customWidth="1"/>
    <col min="3607" max="3607" width="3" style="383" customWidth="1"/>
    <col min="3608" max="3609" width="3.75" style="383" customWidth="1"/>
    <col min="3610" max="3611" width="3.125" style="383" customWidth="1"/>
    <col min="3612" max="3612" width="3" style="383" customWidth="1"/>
    <col min="3613" max="3613" width="3.125" style="383" customWidth="1"/>
    <col min="3614" max="3614" width="1.25" style="383" customWidth="1"/>
    <col min="3615" max="3615" width="5" style="383" customWidth="1"/>
    <col min="3616" max="3626" width="6.25" style="383" customWidth="1"/>
    <col min="3627" max="3632" width="6.125" style="383" customWidth="1"/>
    <col min="3633" max="3840" width="9" style="383"/>
    <col min="3841" max="3842" width="1.25" style="383" customWidth="1"/>
    <col min="3843" max="3858" width="3.25" style="383" customWidth="1"/>
    <col min="3859" max="3860" width="3.75" style="383" customWidth="1"/>
    <col min="3861" max="3861" width="3.25" style="383" customWidth="1"/>
    <col min="3862" max="3862" width="2.875" style="383" customWidth="1"/>
    <col min="3863" max="3863" width="3" style="383" customWidth="1"/>
    <col min="3864" max="3865" width="3.75" style="383" customWidth="1"/>
    <col min="3866" max="3867" width="3.125" style="383" customWidth="1"/>
    <col min="3868" max="3868" width="3" style="383" customWidth="1"/>
    <col min="3869" max="3869" width="3.125" style="383" customWidth="1"/>
    <col min="3870" max="3870" width="1.25" style="383" customWidth="1"/>
    <col min="3871" max="3871" width="5" style="383" customWidth="1"/>
    <col min="3872" max="3882" width="6.25" style="383" customWidth="1"/>
    <col min="3883" max="3888" width="6.125" style="383" customWidth="1"/>
    <col min="3889" max="4096" width="9" style="383"/>
    <col min="4097" max="4098" width="1.25" style="383" customWidth="1"/>
    <col min="4099" max="4114" width="3.25" style="383" customWidth="1"/>
    <col min="4115" max="4116" width="3.75" style="383" customWidth="1"/>
    <col min="4117" max="4117" width="3.25" style="383" customWidth="1"/>
    <col min="4118" max="4118" width="2.875" style="383" customWidth="1"/>
    <col min="4119" max="4119" width="3" style="383" customWidth="1"/>
    <col min="4120" max="4121" width="3.75" style="383" customWidth="1"/>
    <col min="4122" max="4123" width="3.125" style="383" customWidth="1"/>
    <col min="4124" max="4124" width="3" style="383" customWidth="1"/>
    <col min="4125" max="4125" width="3.125" style="383" customWidth="1"/>
    <col min="4126" max="4126" width="1.25" style="383" customWidth="1"/>
    <col min="4127" max="4127" width="5" style="383" customWidth="1"/>
    <col min="4128" max="4138" width="6.25" style="383" customWidth="1"/>
    <col min="4139" max="4144" width="6.125" style="383" customWidth="1"/>
    <col min="4145" max="4352" width="9" style="383"/>
    <col min="4353" max="4354" width="1.25" style="383" customWidth="1"/>
    <col min="4355" max="4370" width="3.25" style="383" customWidth="1"/>
    <col min="4371" max="4372" width="3.75" style="383" customWidth="1"/>
    <col min="4373" max="4373" width="3.25" style="383" customWidth="1"/>
    <col min="4374" max="4374" width="2.875" style="383" customWidth="1"/>
    <col min="4375" max="4375" width="3" style="383" customWidth="1"/>
    <col min="4376" max="4377" width="3.75" style="383" customWidth="1"/>
    <col min="4378" max="4379" width="3.125" style="383" customWidth="1"/>
    <col min="4380" max="4380" width="3" style="383" customWidth="1"/>
    <col min="4381" max="4381" width="3.125" style="383" customWidth="1"/>
    <col min="4382" max="4382" width="1.25" style="383" customWidth="1"/>
    <col min="4383" max="4383" width="5" style="383" customWidth="1"/>
    <col min="4384" max="4394" width="6.25" style="383" customWidth="1"/>
    <col min="4395" max="4400" width="6.125" style="383" customWidth="1"/>
    <col min="4401" max="4608" width="9" style="383"/>
    <col min="4609" max="4610" width="1.25" style="383" customWidth="1"/>
    <col min="4611" max="4626" width="3.25" style="383" customWidth="1"/>
    <col min="4627" max="4628" width="3.75" style="383" customWidth="1"/>
    <col min="4629" max="4629" width="3.25" style="383" customWidth="1"/>
    <col min="4630" max="4630" width="2.875" style="383" customWidth="1"/>
    <col min="4631" max="4631" width="3" style="383" customWidth="1"/>
    <col min="4632" max="4633" width="3.75" style="383" customWidth="1"/>
    <col min="4634" max="4635" width="3.125" style="383" customWidth="1"/>
    <col min="4636" max="4636" width="3" style="383" customWidth="1"/>
    <col min="4637" max="4637" width="3.125" style="383" customWidth="1"/>
    <col min="4638" max="4638" width="1.25" style="383" customWidth="1"/>
    <col min="4639" max="4639" width="5" style="383" customWidth="1"/>
    <col min="4640" max="4650" width="6.25" style="383" customWidth="1"/>
    <col min="4651" max="4656" width="6.125" style="383" customWidth="1"/>
    <col min="4657" max="4864" width="9" style="383"/>
    <col min="4865" max="4866" width="1.25" style="383" customWidth="1"/>
    <col min="4867" max="4882" width="3.25" style="383" customWidth="1"/>
    <col min="4883" max="4884" width="3.75" style="383" customWidth="1"/>
    <col min="4885" max="4885" width="3.25" style="383" customWidth="1"/>
    <col min="4886" max="4886" width="2.875" style="383" customWidth="1"/>
    <col min="4887" max="4887" width="3" style="383" customWidth="1"/>
    <col min="4888" max="4889" width="3.75" style="383" customWidth="1"/>
    <col min="4890" max="4891" width="3.125" style="383" customWidth="1"/>
    <col min="4892" max="4892" width="3" style="383" customWidth="1"/>
    <col min="4893" max="4893" width="3.125" style="383" customWidth="1"/>
    <col min="4894" max="4894" width="1.25" style="383" customWidth="1"/>
    <col min="4895" max="4895" width="5" style="383" customWidth="1"/>
    <col min="4896" max="4906" width="6.25" style="383" customWidth="1"/>
    <col min="4907" max="4912" width="6.125" style="383" customWidth="1"/>
    <col min="4913" max="5120" width="9" style="383"/>
    <col min="5121" max="5122" width="1.25" style="383" customWidth="1"/>
    <col min="5123" max="5138" width="3.25" style="383" customWidth="1"/>
    <col min="5139" max="5140" width="3.75" style="383" customWidth="1"/>
    <col min="5141" max="5141" width="3.25" style="383" customWidth="1"/>
    <col min="5142" max="5142" width="2.875" style="383" customWidth="1"/>
    <col min="5143" max="5143" width="3" style="383" customWidth="1"/>
    <col min="5144" max="5145" width="3.75" style="383" customWidth="1"/>
    <col min="5146" max="5147" width="3.125" style="383" customWidth="1"/>
    <col min="5148" max="5148" width="3" style="383" customWidth="1"/>
    <col min="5149" max="5149" width="3.125" style="383" customWidth="1"/>
    <col min="5150" max="5150" width="1.25" style="383" customWidth="1"/>
    <col min="5151" max="5151" width="5" style="383" customWidth="1"/>
    <col min="5152" max="5162" width="6.25" style="383" customWidth="1"/>
    <col min="5163" max="5168" width="6.125" style="383" customWidth="1"/>
    <col min="5169" max="5376" width="9" style="383"/>
    <col min="5377" max="5378" width="1.25" style="383" customWidth="1"/>
    <col min="5379" max="5394" width="3.25" style="383" customWidth="1"/>
    <col min="5395" max="5396" width="3.75" style="383" customWidth="1"/>
    <col min="5397" max="5397" width="3.25" style="383" customWidth="1"/>
    <col min="5398" max="5398" width="2.875" style="383" customWidth="1"/>
    <col min="5399" max="5399" width="3" style="383" customWidth="1"/>
    <col min="5400" max="5401" width="3.75" style="383" customWidth="1"/>
    <col min="5402" max="5403" width="3.125" style="383" customWidth="1"/>
    <col min="5404" max="5404" width="3" style="383" customWidth="1"/>
    <col min="5405" max="5405" width="3.125" style="383" customWidth="1"/>
    <col min="5406" max="5406" width="1.25" style="383" customWidth="1"/>
    <col min="5407" max="5407" width="5" style="383" customWidth="1"/>
    <col min="5408" max="5418" width="6.25" style="383" customWidth="1"/>
    <col min="5419" max="5424" width="6.125" style="383" customWidth="1"/>
    <col min="5425" max="5632" width="9" style="383"/>
    <col min="5633" max="5634" width="1.25" style="383" customWidth="1"/>
    <col min="5635" max="5650" width="3.25" style="383" customWidth="1"/>
    <col min="5651" max="5652" width="3.75" style="383" customWidth="1"/>
    <col min="5653" max="5653" width="3.25" style="383" customWidth="1"/>
    <col min="5654" max="5654" width="2.875" style="383" customWidth="1"/>
    <col min="5655" max="5655" width="3" style="383" customWidth="1"/>
    <col min="5656" max="5657" width="3.75" style="383" customWidth="1"/>
    <col min="5658" max="5659" width="3.125" style="383" customWidth="1"/>
    <col min="5660" max="5660" width="3" style="383" customWidth="1"/>
    <col min="5661" max="5661" width="3.125" style="383" customWidth="1"/>
    <col min="5662" max="5662" width="1.25" style="383" customWidth="1"/>
    <col min="5663" max="5663" width="5" style="383" customWidth="1"/>
    <col min="5664" max="5674" width="6.25" style="383" customWidth="1"/>
    <col min="5675" max="5680" width="6.125" style="383" customWidth="1"/>
    <col min="5681" max="5888" width="9" style="383"/>
    <col min="5889" max="5890" width="1.25" style="383" customWidth="1"/>
    <col min="5891" max="5906" width="3.25" style="383" customWidth="1"/>
    <col min="5907" max="5908" width="3.75" style="383" customWidth="1"/>
    <col min="5909" max="5909" width="3.25" style="383" customWidth="1"/>
    <col min="5910" max="5910" width="2.875" style="383" customWidth="1"/>
    <col min="5911" max="5911" width="3" style="383" customWidth="1"/>
    <col min="5912" max="5913" width="3.75" style="383" customWidth="1"/>
    <col min="5914" max="5915" width="3.125" style="383" customWidth="1"/>
    <col min="5916" max="5916" width="3" style="383" customWidth="1"/>
    <col min="5917" max="5917" width="3.125" style="383" customWidth="1"/>
    <col min="5918" max="5918" width="1.25" style="383" customWidth="1"/>
    <col min="5919" max="5919" width="5" style="383" customWidth="1"/>
    <col min="5920" max="5930" width="6.25" style="383" customWidth="1"/>
    <col min="5931" max="5936" width="6.125" style="383" customWidth="1"/>
    <col min="5937" max="6144" width="9" style="383"/>
    <col min="6145" max="6146" width="1.25" style="383" customWidth="1"/>
    <col min="6147" max="6162" width="3.25" style="383" customWidth="1"/>
    <col min="6163" max="6164" width="3.75" style="383" customWidth="1"/>
    <col min="6165" max="6165" width="3.25" style="383" customWidth="1"/>
    <col min="6166" max="6166" width="2.875" style="383" customWidth="1"/>
    <col min="6167" max="6167" width="3" style="383" customWidth="1"/>
    <col min="6168" max="6169" width="3.75" style="383" customWidth="1"/>
    <col min="6170" max="6171" width="3.125" style="383" customWidth="1"/>
    <col min="6172" max="6172" width="3" style="383" customWidth="1"/>
    <col min="6173" max="6173" width="3.125" style="383" customWidth="1"/>
    <col min="6174" max="6174" width="1.25" style="383" customWidth="1"/>
    <col min="6175" max="6175" width="5" style="383" customWidth="1"/>
    <col min="6176" max="6186" width="6.25" style="383" customWidth="1"/>
    <col min="6187" max="6192" width="6.125" style="383" customWidth="1"/>
    <col min="6193" max="6400" width="9" style="383"/>
    <col min="6401" max="6402" width="1.25" style="383" customWidth="1"/>
    <col min="6403" max="6418" width="3.25" style="383" customWidth="1"/>
    <col min="6419" max="6420" width="3.75" style="383" customWidth="1"/>
    <col min="6421" max="6421" width="3.25" style="383" customWidth="1"/>
    <col min="6422" max="6422" width="2.875" style="383" customWidth="1"/>
    <col min="6423" max="6423" width="3" style="383" customWidth="1"/>
    <col min="6424" max="6425" width="3.75" style="383" customWidth="1"/>
    <col min="6426" max="6427" width="3.125" style="383" customWidth="1"/>
    <col min="6428" max="6428" width="3" style="383" customWidth="1"/>
    <col min="6429" max="6429" width="3.125" style="383" customWidth="1"/>
    <col min="6430" max="6430" width="1.25" style="383" customWidth="1"/>
    <col min="6431" max="6431" width="5" style="383" customWidth="1"/>
    <col min="6432" max="6442" width="6.25" style="383" customWidth="1"/>
    <col min="6443" max="6448" width="6.125" style="383" customWidth="1"/>
    <col min="6449" max="6656" width="9" style="383"/>
    <col min="6657" max="6658" width="1.25" style="383" customWidth="1"/>
    <col min="6659" max="6674" width="3.25" style="383" customWidth="1"/>
    <col min="6675" max="6676" width="3.75" style="383" customWidth="1"/>
    <col min="6677" max="6677" width="3.25" style="383" customWidth="1"/>
    <col min="6678" max="6678" width="2.875" style="383" customWidth="1"/>
    <col min="6679" max="6679" width="3" style="383" customWidth="1"/>
    <col min="6680" max="6681" width="3.75" style="383" customWidth="1"/>
    <col min="6682" max="6683" width="3.125" style="383" customWidth="1"/>
    <col min="6684" max="6684" width="3" style="383" customWidth="1"/>
    <col min="6685" max="6685" width="3.125" style="383" customWidth="1"/>
    <col min="6686" max="6686" width="1.25" style="383" customWidth="1"/>
    <col min="6687" max="6687" width="5" style="383" customWidth="1"/>
    <col min="6688" max="6698" width="6.25" style="383" customWidth="1"/>
    <col min="6699" max="6704" width="6.125" style="383" customWidth="1"/>
    <col min="6705" max="6912" width="9" style="383"/>
    <col min="6913" max="6914" width="1.25" style="383" customWidth="1"/>
    <col min="6915" max="6930" width="3.25" style="383" customWidth="1"/>
    <col min="6931" max="6932" width="3.75" style="383" customWidth="1"/>
    <col min="6933" max="6933" width="3.25" style="383" customWidth="1"/>
    <col min="6934" max="6934" width="2.875" style="383" customWidth="1"/>
    <col min="6935" max="6935" width="3" style="383" customWidth="1"/>
    <col min="6936" max="6937" width="3.75" style="383" customWidth="1"/>
    <col min="6938" max="6939" width="3.125" style="383" customWidth="1"/>
    <col min="6940" max="6940" width="3" style="383" customWidth="1"/>
    <col min="6941" max="6941" width="3.125" style="383" customWidth="1"/>
    <col min="6942" max="6942" width="1.25" style="383" customWidth="1"/>
    <col min="6943" max="6943" width="5" style="383" customWidth="1"/>
    <col min="6944" max="6954" width="6.25" style="383" customWidth="1"/>
    <col min="6955" max="6960" width="6.125" style="383" customWidth="1"/>
    <col min="6961" max="7168" width="9" style="383"/>
    <col min="7169" max="7170" width="1.25" style="383" customWidth="1"/>
    <col min="7171" max="7186" width="3.25" style="383" customWidth="1"/>
    <col min="7187" max="7188" width="3.75" style="383" customWidth="1"/>
    <col min="7189" max="7189" width="3.25" style="383" customWidth="1"/>
    <col min="7190" max="7190" width="2.875" style="383" customWidth="1"/>
    <col min="7191" max="7191" width="3" style="383" customWidth="1"/>
    <col min="7192" max="7193" width="3.75" style="383" customWidth="1"/>
    <col min="7194" max="7195" width="3.125" style="383" customWidth="1"/>
    <col min="7196" max="7196" width="3" style="383" customWidth="1"/>
    <col min="7197" max="7197" width="3.125" style="383" customWidth="1"/>
    <col min="7198" max="7198" width="1.25" style="383" customWidth="1"/>
    <col min="7199" max="7199" width="5" style="383" customWidth="1"/>
    <col min="7200" max="7210" width="6.25" style="383" customWidth="1"/>
    <col min="7211" max="7216" width="6.125" style="383" customWidth="1"/>
    <col min="7217" max="7424" width="9" style="383"/>
    <col min="7425" max="7426" width="1.25" style="383" customWidth="1"/>
    <col min="7427" max="7442" width="3.25" style="383" customWidth="1"/>
    <col min="7443" max="7444" width="3.75" style="383" customWidth="1"/>
    <col min="7445" max="7445" width="3.25" style="383" customWidth="1"/>
    <col min="7446" max="7446" width="2.875" style="383" customWidth="1"/>
    <col min="7447" max="7447" width="3" style="383" customWidth="1"/>
    <col min="7448" max="7449" width="3.75" style="383" customWidth="1"/>
    <col min="7450" max="7451" width="3.125" style="383" customWidth="1"/>
    <col min="7452" max="7452" width="3" style="383" customWidth="1"/>
    <col min="7453" max="7453" width="3.125" style="383" customWidth="1"/>
    <col min="7454" max="7454" width="1.25" style="383" customWidth="1"/>
    <col min="7455" max="7455" width="5" style="383" customWidth="1"/>
    <col min="7456" max="7466" width="6.25" style="383" customWidth="1"/>
    <col min="7467" max="7472" width="6.125" style="383" customWidth="1"/>
    <col min="7473" max="7680" width="9" style="383"/>
    <col min="7681" max="7682" width="1.25" style="383" customWidth="1"/>
    <col min="7683" max="7698" width="3.25" style="383" customWidth="1"/>
    <col min="7699" max="7700" width="3.75" style="383" customWidth="1"/>
    <col min="7701" max="7701" width="3.25" style="383" customWidth="1"/>
    <col min="7702" max="7702" width="2.875" style="383" customWidth="1"/>
    <col min="7703" max="7703" width="3" style="383" customWidth="1"/>
    <col min="7704" max="7705" width="3.75" style="383" customWidth="1"/>
    <col min="7706" max="7707" width="3.125" style="383" customWidth="1"/>
    <col min="7708" max="7708" width="3" style="383" customWidth="1"/>
    <col min="7709" max="7709" width="3.125" style="383" customWidth="1"/>
    <col min="7710" max="7710" width="1.25" style="383" customWidth="1"/>
    <col min="7711" max="7711" width="5" style="383" customWidth="1"/>
    <col min="7712" max="7722" width="6.25" style="383" customWidth="1"/>
    <col min="7723" max="7728" width="6.125" style="383" customWidth="1"/>
    <col min="7729" max="7936" width="9" style="383"/>
    <col min="7937" max="7938" width="1.25" style="383" customWidth="1"/>
    <col min="7939" max="7954" width="3.25" style="383" customWidth="1"/>
    <col min="7955" max="7956" width="3.75" style="383" customWidth="1"/>
    <col min="7957" max="7957" width="3.25" style="383" customWidth="1"/>
    <col min="7958" max="7958" width="2.875" style="383" customWidth="1"/>
    <col min="7959" max="7959" width="3" style="383" customWidth="1"/>
    <col min="7960" max="7961" width="3.75" style="383" customWidth="1"/>
    <col min="7962" max="7963" width="3.125" style="383" customWidth="1"/>
    <col min="7964" max="7964" width="3" style="383" customWidth="1"/>
    <col min="7965" max="7965" width="3.125" style="383" customWidth="1"/>
    <col min="7966" max="7966" width="1.25" style="383" customWidth="1"/>
    <col min="7967" max="7967" width="5" style="383" customWidth="1"/>
    <col min="7968" max="7978" width="6.25" style="383" customWidth="1"/>
    <col min="7979" max="7984" width="6.125" style="383" customWidth="1"/>
    <col min="7985" max="8192" width="9" style="383"/>
    <col min="8193" max="8194" width="1.25" style="383" customWidth="1"/>
    <col min="8195" max="8210" width="3.25" style="383" customWidth="1"/>
    <col min="8211" max="8212" width="3.75" style="383" customWidth="1"/>
    <col min="8213" max="8213" width="3.25" style="383" customWidth="1"/>
    <col min="8214" max="8214" width="2.875" style="383" customWidth="1"/>
    <col min="8215" max="8215" width="3" style="383" customWidth="1"/>
    <col min="8216" max="8217" width="3.75" style="383" customWidth="1"/>
    <col min="8218" max="8219" width="3.125" style="383" customWidth="1"/>
    <col min="8220" max="8220" width="3" style="383" customWidth="1"/>
    <col min="8221" max="8221" width="3.125" style="383" customWidth="1"/>
    <col min="8222" max="8222" width="1.25" style="383" customWidth="1"/>
    <col min="8223" max="8223" width="5" style="383" customWidth="1"/>
    <col min="8224" max="8234" width="6.25" style="383" customWidth="1"/>
    <col min="8235" max="8240" width="6.125" style="383" customWidth="1"/>
    <col min="8241" max="8448" width="9" style="383"/>
    <col min="8449" max="8450" width="1.25" style="383" customWidth="1"/>
    <col min="8451" max="8466" width="3.25" style="383" customWidth="1"/>
    <col min="8467" max="8468" width="3.75" style="383" customWidth="1"/>
    <col min="8469" max="8469" width="3.25" style="383" customWidth="1"/>
    <col min="8470" max="8470" width="2.875" style="383" customWidth="1"/>
    <col min="8471" max="8471" width="3" style="383" customWidth="1"/>
    <col min="8472" max="8473" width="3.75" style="383" customWidth="1"/>
    <col min="8474" max="8475" width="3.125" style="383" customWidth="1"/>
    <col min="8476" max="8476" width="3" style="383" customWidth="1"/>
    <col min="8477" max="8477" width="3.125" style="383" customWidth="1"/>
    <col min="8478" max="8478" width="1.25" style="383" customWidth="1"/>
    <col min="8479" max="8479" width="5" style="383" customWidth="1"/>
    <col min="8480" max="8490" width="6.25" style="383" customWidth="1"/>
    <col min="8491" max="8496" width="6.125" style="383" customWidth="1"/>
    <col min="8497" max="8704" width="9" style="383"/>
    <col min="8705" max="8706" width="1.25" style="383" customWidth="1"/>
    <col min="8707" max="8722" width="3.25" style="383" customWidth="1"/>
    <col min="8723" max="8724" width="3.75" style="383" customWidth="1"/>
    <col min="8725" max="8725" width="3.25" style="383" customWidth="1"/>
    <col min="8726" max="8726" width="2.875" style="383" customWidth="1"/>
    <col min="8727" max="8727" width="3" style="383" customWidth="1"/>
    <col min="8728" max="8729" width="3.75" style="383" customWidth="1"/>
    <col min="8730" max="8731" width="3.125" style="383" customWidth="1"/>
    <col min="8732" max="8732" width="3" style="383" customWidth="1"/>
    <col min="8733" max="8733" width="3.125" style="383" customWidth="1"/>
    <col min="8734" max="8734" width="1.25" style="383" customWidth="1"/>
    <col min="8735" max="8735" width="5" style="383" customWidth="1"/>
    <col min="8736" max="8746" width="6.25" style="383" customWidth="1"/>
    <col min="8747" max="8752" width="6.125" style="383" customWidth="1"/>
    <col min="8753" max="8960" width="9" style="383"/>
    <col min="8961" max="8962" width="1.25" style="383" customWidth="1"/>
    <col min="8963" max="8978" width="3.25" style="383" customWidth="1"/>
    <col min="8979" max="8980" width="3.75" style="383" customWidth="1"/>
    <col min="8981" max="8981" width="3.25" style="383" customWidth="1"/>
    <col min="8982" max="8982" width="2.875" style="383" customWidth="1"/>
    <col min="8983" max="8983" width="3" style="383" customWidth="1"/>
    <col min="8984" max="8985" width="3.75" style="383" customWidth="1"/>
    <col min="8986" max="8987" width="3.125" style="383" customWidth="1"/>
    <col min="8988" max="8988" width="3" style="383" customWidth="1"/>
    <col min="8989" max="8989" width="3.125" style="383" customWidth="1"/>
    <col min="8990" max="8990" width="1.25" style="383" customWidth="1"/>
    <col min="8991" max="8991" width="5" style="383" customWidth="1"/>
    <col min="8992" max="9002" width="6.25" style="383" customWidth="1"/>
    <col min="9003" max="9008" width="6.125" style="383" customWidth="1"/>
    <col min="9009" max="9216" width="9" style="383"/>
    <col min="9217" max="9218" width="1.25" style="383" customWidth="1"/>
    <col min="9219" max="9234" width="3.25" style="383" customWidth="1"/>
    <col min="9235" max="9236" width="3.75" style="383" customWidth="1"/>
    <col min="9237" max="9237" width="3.25" style="383" customWidth="1"/>
    <col min="9238" max="9238" width="2.875" style="383" customWidth="1"/>
    <col min="9239" max="9239" width="3" style="383" customWidth="1"/>
    <col min="9240" max="9241" width="3.75" style="383" customWidth="1"/>
    <col min="9242" max="9243" width="3.125" style="383" customWidth="1"/>
    <col min="9244" max="9244" width="3" style="383" customWidth="1"/>
    <col min="9245" max="9245" width="3.125" style="383" customWidth="1"/>
    <col min="9246" max="9246" width="1.25" style="383" customWidth="1"/>
    <col min="9247" max="9247" width="5" style="383" customWidth="1"/>
    <col min="9248" max="9258" width="6.25" style="383" customWidth="1"/>
    <col min="9259" max="9264" width="6.125" style="383" customWidth="1"/>
    <col min="9265" max="9472" width="9" style="383"/>
    <col min="9473" max="9474" width="1.25" style="383" customWidth="1"/>
    <col min="9475" max="9490" width="3.25" style="383" customWidth="1"/>
    <col min="9491" max="9492" width="3.75" style="383" customWidth="1"/>
    <col min="9493" max="9493" width="3.25" style="383" customWidth="1"/>
    <col min="9494" max="9494" width="2.875" style="383" customWidth="1"/>
    <col min="9495" max="9495" width="3" style="383" customWidth="1"/>
    <col min="9496" max="9497" width="3.75" style="383" customWidth="1"/>
    <col min="9498" max="9499" width="3.125" style="383" customWidth="1"/>
    <col min="9500" max="9500" width="3" style="383" customWidth="1"/>
    <col min="9501" max="9501" width="3.125" style="383" customWidth="1"/>
    <col min="9502" max="9502" width="1.25" style="383" customWidth="1"/>
    <col min="9503" max="9503" width="5" style="383" customWidth="1"/>
    <col min="9504" max="9514" width="6.25" style="383" customWidth="1"/>
    <col min="9515" max="9520" width="6.125" style="383" customWidth="1"/>
    <col min="9521" max="9728" width="9" style="383"/>
    <col min="9729" max="9730" width="1.25" style="383" customWidth="1"/>
    <col min="9731" max="9746" width="3.25" style="383" customWidth="1"/>
    <col min="9747" max="9748" width="3.75" style="383" customWidth="1"/>
    <col min="9749" max="9749" width="3.25" style="383" customWidth="1"/>
    <col min="9750" max="9750" width="2.875" style="383" customWidth="1"/>
    <col min="9751" max="9751" width="3" style="383" customWidth="1"/>
    <col min="9752" max="9753" width="3.75" style="383" customWidth="1"/>
    <col min="9754" max="9755" width="3.125" style="383" customWidth="1"/>
    <col min="9756" max="9756" width="3" style="383" customWidth="1"/>
    <col min="9757" max="9757" width="3.125" style="383" customWidth="1"/>
    <col min="9758" max="9758" width="1.25" style="383" customWidth="1"/>
    <col min="9759" max="9759" width="5" style="383" customWidth="1"/>
    <col min="9760" max="9770" width="6.25" style="383" customWidth="1"/>
    <col min="9771" max="9776" width="6.125" style="383" customWidth="1"/>
    <col min="9777" max="9984" width="9" style="383"/>
    <col min="9985" max="9986" width="1.25" style="383" customWidth="1"/>
    <col min="9987" max="10002" width="3.25" style="383" customWidth="1"/>
    <col min="10003" max="10004" width="3.75" style="383" customWidth="1"/>
    <col min="10005" max="10005" width="3.25" style="383" customWidth="1"/>
    <col min="10006" max="10006" width="2.875" style="383" customWidth="1"/>
    <col min="10007" max="10007" width="3" style="383" customWidth="1"/>
    <col min="10008" max="10009" width="3.75" style="383" customWidth="1"/>
    <col min="10010" max="10011" width="3.125" style="383" customWidth="1"/>
    <col min="10012" max="10012" width="3" style="383" customWidth="1"/>
    <col min="10013" max="10013" width="3.125" style="383" customWidth="1"/>
    <col min="10014" max="10014" width="1.25" style="383" customWidth="1"/>
    <col min="10015" max="10015" width="5" style="383" customWidth="1"/>
    <col min="10016" max="10026" width="6.25" style="383" customWidth="1"/>
    <col min="10027" max="10032" width="6.125" style="383" customWidth="1"/>
    <col min="10033" max="10240" width="9" style="383"/>
    <col min="10241" max="10242" width="1.25" style="383" customWidth="1"/>
    <col min="10243" max="10258" width="3.25" style="383" customWidth="1"/>
    <col min="10259" max="10260" width="3.75" style="383" customWidth="1"/>
    <col min="10261" max="10261" width="3.25" style="383" customWidth="1"/>
    <col min="10262" max="10262" width="2.875" style="383" customWidth="1"/>
    <col min="10263" max="10263" width="3" style="383" customWidth="1"/>
    <col min="10264" max="10265" width="3.75" style="383" customWidth="1"/>
    <col min="10266" max="10267" width="3.125" style="383" customWidth="1"/>
    <col min="10268" max="10268" width="3" style="383" customWidth="1"/>
    <col min="10269" max="10269" width="3.125" style="383" customWidth="1"/>
    <col min="10270" max="10270" width="1.25" style="383" customWidth="1"/>
    <col min="10271" max="10271" width="5" style="383" customWidth="1"/>
    <col min="10272" max="10282" width="6.25" style="383" customWidth="1"/>
    <col min="10283" max="10288" width="6.125" style="383" customWidth="1"/>
    <col min="10289" max="10496" width="9" style="383"/>
    <col min="10497" max="10498" width="1.25" style="383" customWidth="1"/>
    <col min="10499" max="10514" width="3.25" style="383" customWidth="1"/>
    <col min="10515" max="10516" width="3.75" style="383" customWidth="1"/>
    <col min="10517" max="10517" width="3.25" style="383" customWidth="1"/>
    <col min="10518" max="10518" width="2.875" style="383" customWidth="1"/>
    <col min="10519" max="10519" width="3" style="383" customWidth="1"/>
    <col min="10520" max="10521" width="3.75" style="383" customWidth="1"/>
    <col min="10522" max="10523" width="3.125" style="383" customWidth="1"/>
    <col min="10524" max="10524" width="3" style="383" customWidth="1"/>
    <col min="10525" max="10525" width="3.125" style="383" customWidth="1"/>
    <col min="10526" max="10526" width="1.25" style="383" customWidth="1"/>
    <col min="10527" max="10527" width="5" style="383" customWidth="1"/>
    <col min="10528" max="10538" width="6.25" style="383" customWidth="1"/>
    <col min="10539" max="10544" width="6.125" style="383" customWidth="1"/>
    <col min="10545" max="10752" width="9" style="383"/>
    <col min="10753" max="10754" width="1.25" style="383" customWidth="1"/>
    <col min="10755" max="10770" width="3.25" style="383" customWidth="1"/>
    <col min="10771" max="10772" width="3.75" style="383" customWidth="1"/>
    <col min="10773" max="10773" width="3.25" style="383" customWidth="1"/>
    <col min="10774" max="10774" width="2.875" style="383" customWidth="1"/>
    <col min="10775" max="10775" width="3" style="383" customWidth="1"/>
    <col min="10776" max="10777" width="3.75" style="383" customWidth="1"/>
    <col min="10778" max="10779" width="3.125" style="383" customWidth="1"/>
    <col min="10780" max="10780" width="3" style="383" customWidth="1"/>
    <col min="10781" max="10781" width="3.125" style="383" customWidth="1"/>
    <col min="10782" max="10782" width="1.25" style="383" customWidth="1"/>
    <col min="10783" max="10783" width="5" style="383" customWidth="1"/>
    <col min="10784" max="10794" width="6.25" style="383" customWidth="1"/>
    <col min="10795" max="10800" width="6.125" style="383" customWidth="1"/>
    <col min="10801" max="11008" width="9" style="383"/>
    <col min="11009" max="11010" width="1.25" style="383" customWidth="1"/>
    <col min="11011" max="11026" width="3.25" style="383" customWidth="1"/>
    <col min="11027" max="11028" width="3.75" style="383" customWidth="1"/>
    <col min="11029" max="11029" width="3.25" style="383" customWidth="1"/>
    <col min="11030" max="11030" width="2.875" style="383" customWidth="1"/>
    <col min="11031" max="11031" width="3" style="383" customWidth="1"/>
    <col min="11032" max="11033" width="3.75" style="383" customWidth="1"/>
    <col min="11034" max="11035" width="3.125" style="383" customWidth="1"/>
    <col min="11036" max="11036" width="3" style="383" customWidth="1"/>
    <col min="11037" max="11037" width="3.125" style="383" customWidth="1"/>
    <col min="11038" max="11038" width="1.25" style="383" customWidth="1"/>
    <col min="11039" max="11039" width="5" style="383" customWidth="1"/>
    <col min="11040" max="11050" width="6.25" style="383" customWidth="1"/>
    <col min="11051" max="11056" width="6.125" style="383" customWidth="1"/>
    <col min="11057" max="11264" width="9" style="383"/>
    <col min="11265" max="11266" width="1.25" style="383" customWidth="1"/>
    <col min="11267" max="11282" width="3.25" style="383" customWidth="1"/>
    <col min="11283" max="11284" width="3.75" style="383" customWidth="1"/>
    <col min="11285" max="11285" width="3.25" style="383" customWidth="1"/>
    <col min="11286" max="11286" width="2.875" style="383" customWidth="1"/>
    <col min="11287" max="11287" width="3" style="383" customWidth="1"/>
    <col min="11288" max="11289" width="3.75" style="383" customWidth="1"/>
    <col min="11290" max="11291" width="3.125" style="383" customWidth="1"/>
    <col min="11292" max="11292" width="3" style="383" customWidth="1"/>
    <col min="11293" max="11293" width="3.125" style="383" customWidth="1"/>
    <col min="11294" max="11294" width="1.25" style="383" customWidth="1"/>
    <col min="11295" max="11295" width="5" style="383" customWidth="1"/>
    <col min="11296" max="11306" width="6.25" style="383" customWidth="1"/>
    <col min="11307" max="11312" width="6.125" style="383" customWidth="1"/>
    <col min="11313" max="11520" width="9" style="383"/>
    <col min="11521" max="11522" width="1.25" style="383" customWidth="1"/>
    <col min="11523" max="11538" width="3.25" style="383" customWidth="1"/>
    <col min="11539" max="11540" width="3.75" style="383" customWidth="1"/>
    <col min="11541" max="11541" width="3.25" style="383" customWidth="1"/>
    <col min="11542" max="11542" width="2.875" style="383" customWidth="1"/>
    <col min="11543" max="11543" width="3" style="383" customWidth="1"/>
    <col min="11544" max="11545" width="3.75" style="383" customWidth="1"/>
    <col min="11546" max="11547" width="3.125" style="383" customWidth="1"/>
    <col min="11548" max="11548" width="3" style="383" customWidth="1"/>
    <col min="11549" max="11549" width="3.125" style="383" customWidth="1"/>
    <col min="11550" max="11550" width="1.25" style="383" customWidth="1"/>
    <col min="11551" max="11551" width="5" style="383" customWidth="1"/>
    <col min="11552" max="11562" width="6.25" style="383" customWidth="1"/>
    <col min="11563" max="11568" width="6.125" style="383" customWidth="1"/>
    <col min="11569" max="11776" width="9" style="383"/>
    <col min="11777" max="11778" width="1.25" style="383" customWidth="1"/>
    <col min="11779" max="11794" width="3.25" style="383" customWidth="1"/>
    <col min="11795" max="11796" width="3.75" style="383" customWidth="1"/>
    <col min="11797" max="11797" width="3.25" style="383" customWidth="1"/>
    <col min="11798" max="11798" width="2.875" style="383" customWidth="1"/>
    <col min="11799" max="11799" width="3" style="383" customWidth="1"/>
    <col min="11800" max="11801" width="3.75" style="383" customWidth="1"/>
    <col min="11802" max="11803" width="3.125" style="383" customWidth="1"/>
    <col min="11804" max="11804" width="3" style="383" customWidth="1"/>
    <col min="11805" max="11805" width="3.125" style="383" customWidth="1"/>
    <col min="11806" max="11806" width="1.25" style="383" customWidth="1"/>
    <col min="11807" max="11807" width="5" style="383" customWidth="1"/>
    <col min="11808" max="11818" width="6.25" style="383" customWidth="1"/>
    <col min="11819" max="11824" width="6.125" style="383" customWidth="1"/>
    <col min="11825" max="12032" width="9" style="383"/>
    <col min="12033" max="12034" width="1.25" style="383" customWidth="1"/>
    <col min="12035" max="12050" width="3.25" style="383" customWidth="1"/>
    <col min="12051" max="12052" width="3.75" style="383" customWidth="1"/>
    <col min="12053" max="12053" width="3.25" style="383" customWidth="1"/>
    <col min="12054" max="12054" width="2.875" style="383" customWidth="1"/>
    <col min="12055" max="12055" width="3" style="383" customWidth="1"/>
    <col min="12056" max="12057" width="3.75" style="383" customWidth="1"/>
    <col min="12058" max="12059" width="3.125" style="383" customWidth="1"/>
    <col min="12060" max="12060" width="3" style="383" customWidth="1"/>
    <col min="12061" max="12061" width="3.125" style="383" customWidth="1"/>
    <col min="12062" max="12062" width="1.25" style="383" customWidth="1"/>
    <col min="12063" max="12063" width="5" style="383" customWidth="1"/>
    <col min="12064" max="12074" width="6.25" style="383" customWidth="1"/>
    <col min="12075" max="12080" width="6.125" style="383" customWidth="1"/>
    <col min="12081" max="12288" width="9" style="383"/>
    <col min="12289" max="12290" width="1.25" style="383" customWidth="1"/>
    <col min="12291" max="12306" width="3.25" style="383" customWidth="1"/>
    <col min="12307" max="12308" width="3.75" style="383" customWidth="1"/>
    <col min="12309" max="12309" width="3.25" style="383" customWidth="1"/>
    <col min="12310" max="12310" width="2.875" style="383" customWidth="1"/>
    <col min="12311" max="12311" width="3" style="383" customWidth="1"/>
    <col min="12312" max="12313" width="3.75" style="383" customWidth="1"/>
    <col min="12314" max="12315" width="3.125" style="383" customWidth="1"/>
    <col min="12316" max="12316" width="3" style="383" customWidth="1"/>
    <col min="12317" max="12317" width="3.125" style="383" customWidth="1"/>
    <col min="12318" max="12318" width="1.25" style="383" customWidth="1"/>
    <col min="12319" max="12319" width="5" style="383" customWidth="1"/>
    <col min="12320" max="12330" width="6.25" style="383" customWidth="1"/>
    <col min="12331" max="12336" width="6.125" style="383" customWidth="1"/>
    <col min="12337" max="12544" width="9" style="383"/>
    <col min="12545" max="12546" width="1.25" style="383" customWidth="1"/>
    <col min="12547" max="12562" width="3.25" style="383" customWidth="1"/>
    <col min="12563" max="12564" width="3.75" style="383" customWidth="1"/>
    <col min="12565" max="12565" width="3.25" style="383" customWidth="1"/>
    <col min="12566" max="12566" width="2.875" style="383" customWidth="1"/>
    <col min="12567" max="12567" width="3" style="383" customWidth="1"/>
    <col min="12568" max="12569" width="3.75" style="383" customWidth="1"/>
    <col min="12570" max="12571" width="3.125" style="383" customWidth="1"/>
    <col min="12572" max="12572" width="3" style="383" customWidth="1"/>
    <col min="12573" max="12573" width="3.125" style="383" customWidth="1"/>
    <col min="12574" max="12574" width="1.25" style="383" customWidth="1"/>
    <col min="12575" max="12575" width="5" style="383" customWidth="1"/>
    <col min="12576" max="12586" width="6.25" style="383" customWidth="1"/>
    <col min="12587" max="12592" width="6.125" style="383" customWidth="1"/>
    <col min="12593" max="12800" width="9" style="383"/>
    <col min="12801" max="12802" width="1.25" style="383" customWidth="1"/>
    <col min="12803" max="12818" width="3.25" style="383" customWidth="1"/>
    <col min="12819" max="12820" width="3.75" style="383" customWidth="1"/>
    <col min="12821" max="12821" width="3.25" style="383" customWidth="1"/>
    <col min="12822" max="12822" width="2.875" style="383" customWidth="1"/>
    <col min="12823" max="12823" width="3" style="383" customWidth="1"/>
    <col min="12824" max="12825" width="3.75" style="383" customWidth="1"/>
    <col min="12826" max="12827" width="3.125" style="383" customWidth="1"/>
    <col min="12828" max="12828" width="3" style="383" customWidth="1"/>
    <col min="12829" max="12829" width="3.125" style="383" customWidth="1"/>
    <col min="12830" max="12830" width="1.25" style="383" customWidth="1"/>
    <col min="12831" max="12831" width="5" style="383" customWidth="1"/>
    <col min="12832" max="12842" width="6.25" style="383" customWidth="1"/>
    <col min="12843" max="12848" width="6.125" style="383" customWidth="1"/>
    <col min="12849" max="13056" width="9" style="383"/>
    <col min="13057" max="13058" width="1.25" style="383" customWidth="1"/>
    <col min="13059" max="13074" width="3.25" style="383" customWidth="1"/>
    <col min="13075" max="13076" width="3.75" style="383" customWidth="1"/>
    <col min="13077" max="13077" width="3.25" style="383" customWidth="1"/>
    <col min="13078" max="13078" width="2.875" style="383" customWidth="1"/>
    <col min="13079" max="13079" width="3" style="383" customWidth="1"/>
    <col min="13080" max="13081" width="3.75" style="383" customWidth="1"/>
    <col min="13082" max="13083" width="3.125" style="383" customWidth="1"/>
    <col min="13084" max="13084" width="3" style="383" customWidth="1"/>
    <col min="13085" max="13085" width="3.125" style="383" customWidth="1"/>
    <col min="13086" max="13086" width="1.25" style="383" customWidth="1"/>
    <col min="13087" max="13087" width="5" style="383" customWidth="1"/>
    <col min="13088" max="13098" width="6.25" style="383" customWidth="1"/>
    <col min="13099" max="13104" width="6.125" style="383" customWidth="1"/>
    <col min="13105" max="13312" width="9" style="383"/>
    <col min="13313" max="13314" width="1.25" style="383" customWidth="1"/>
    <col min="13315" max="13330" width="3.25" style="383" customWidth="1"/>
    <col min="13331" max="13332" width="3.75" style="383" customWidth="1"/>
    <col min="13333" max="13333" width="3.25" style="383" customWidth="1"/>
    <col min="13334" max="13334" width="2.875" style="383" customWidth="1"/>
    <col min="13335" max="13335" width="3" style="383" customWidth="1"/>
    <col min="13336" max="13337" width="3.75" style="383" customWidth="1"/>
    <col min="13338" max="13339" width="3.125" style="383" customWidth="1"/>
    <col min="13340" max="13340" width="3" style="383" customWidth="1"/>
    <col min="13341" max="13341" width="3.125" style="383" customWidth="1"/>
    <col min="13342" max="13342" width="1.25" style="383" customWidth="1"/>
    <col min="13343" max="13343" width="5" style="383" customWidth="1"/>
    <col min="13344" max="13354" width="6.25" style="383" customWidth="1"/>
    <col min="13355" max="13360" width="6.125" style="383" customWidth="1"/>
    <col min="13361" max="13568" width="9" style="383"/>
    <col min="13569" max="13570" width="1.25" style="383" customWidth="1"/>
    <col min="13571" max="13586" width="3.25" style="383" customWidth="1"/>
    <col min="13587" max="13588" width="3.75" style="383" customWidth="1"/>
    <col min="13589" max="13589" width="3.25" style="383" customWidth="1"/>
    <col min="13590" max="13590" width="2.875" style="383" customWidth="1"/>
    <col min="13591" max="13591" width="3" style="383" customWidth="1"/>
    <col min="13592" max="13593" width="3.75" style="383" customWidth="1"/>
    <col min="13594" max="13595" width="3.125" style="383" customWidth="1"/>
    <col min="13596" max="13596" width="3" style="383" customWidth="1"/>
    <col min="13597" max="13597" width="3.125" style="383" customWidth="1"/>
    <col min="13598" max="13598" width="1.25" style="383" customWidth="1"/>
    <col min="13599" max="13599" width="5" style="383" customWidth="1"/>
    <col min="13600" max="13610" width="6.25" style="383" customWidth="1"/>
    <col min="13611" max="13616" width="6.125" style="383" customWidth="1"/>
    <col min="13617" max="13824" width="9" style="383"/>
    <col min="13825" max="13826" width="1.25" style="383" customWidth="1"/>
    <col min="13827" max="13842" width="3.25" style="383" customWidth="1"/>
    <col min="13843" max="13844" width="3.75" style="383" customWidth="1"/>
    <col min="13845" max="13845" width="3.25" style="383" customWidth="1"/>
    <col min="13846" max="13846" width="2.875" style="383" customWidth="1"/>
    <col min="13847" max="13847" width="3" style="383" customWidth="1"/>
    <col min="13848" max="13849" width="3.75" style="383" customWidth="1"/>
    <col min="13850" max="13851" width="3.125" style="383" customWidth="1"/>
    <col min="13852" max="13852" width="3" style="383" customWidth="1"/>
    <col min="13853" max="13853" width="3.125" style="383" customWidth="1"/>
    <col min="13854" max="13854" width="1.25" style="383" customWidth="1"/>
    <col min="13855" max="13855" width="5" style="383" customWidth="1"/>
    <col min="13856" max="13866" width="6.25" style="383" customWidth="1"/>
    <col min="13867" max="13872" width="6.125" style="383" customWidth="1"/>
    <col min="13873" max="14080" width="9" style="383"/>
    <col min="14081" max="14082" width="1.25" style="383" customWidth="1"/>
    <col min="14083" max="14098" width="3.25" style="383" customWidth="1"/>
    <col min="14099" max="14100" width="3.75" style="383" customWidth="1"/>
    <col min="14101" max="14101" width="3.25" style="383" customWidth="1"/>
    <col min="14102" max="14102" width="2.875" style="383" customWidth="1"/>
    <col min="14103" max="14103" width="3" style="383" customWidth="1"/>
    <col min="14104" max="14105" width="3.75" style="383" customWidth="1"/>
    <col min="14106" max="14107" width="3.125" style="383" customWidth="1"/>
    <col min="14108" max="14108" width="3" style="383" customWidth="1"/>
    <col min="14109" max="14109" width="3.125" style="383" customWidth="1"/>
    <col min="14110" max="14110" width="1.25" style="383" customWidth="1"/>
    <col min="14111" max="14111" width="5" style="383" customWidth="1"/>
    <col min="14112" max="14122" width="6.25" style="383" customWidth="1"/>
    <col min="14123" max="14128" width="6.125" style="383" customWidth="1"/>
    <col min="14129" max="14336" width="9" style="383"/>
    <col min="14337" max="14338" width="1.25" style="383" customWidth="1"/>
    <col min="14339" max="14354" width="3.25" style="383" customWidth="1"/>
    <col min="14355" max="14356" width="3.75" style="383" customWidth="1"/>
    <col min="14357" max="14357" width="3.25" style="383" customWidth="1"/>
    <col min="14358" max="14358" width="2.875" style="383" customWidth="1"/>
    <col min="14359" max="14359" width="3" style="383" customWidth="1"/>
    <col min="14360" max="14361" width="3.75" style="383" customWidth="1"/>
    <col min="14362" max="14363" width="3.125" style="383" customWidth="1"/>
    <col min="14364" max="14364" width="3" style="383" customWidth="1"/>
    <col min="14365" max="14365" width="3.125" style="383" customWidth="1"/>
    <col min="14366" max="14366" width="1.25" style="383" customWidth="1"/>
    <col min="14367" max="14367" width="5" style="383" customWidth="1"/>
    <col min="14368" max="14378" width="6.25" style="383" customWidth="1"/>
    <col min="14379" max="14384" width="6.125" style="383" customWidth="1"/>
    <col min="14385" max="14592" width="9" style="383"/>
    <col min="14593" max="14594" width="1.25" style="383" customWidth="1"/>
    <col min="14595" max="14610" width="3.25" style="383" customWidth="1"/>
    <col min="14611" max="14612" width="3.75" style="383" customWidth="1"/>
    <col min="14613" max="14613" width="3.25" style="383" customWidth="1"/>
    <col min="14614" max="14614" width="2.875" style="383" customWidth="1"/>
    <col min="14615" max="14615" width="3" style="383" customWidth="1"/>
    <col min="14616" max="14617" width="3.75" style="383" customWidth="1"/>
    <col min="14618" max="14619" width="3.125" style="383" customWidth="1"/>
    <col min="14620" max="14620" width="3" style="383" customWidth="1"/>
    <col min="14621" max="14621" width="3.125" style="383" customWidth="1"/>
    <col min="14622" max="14622" width="1.25" style="383" customWidth="1"/>
    <col min="14623" max="14623" width="5" style="383" customWidth="1"/>
    <col min="14624" max="14634" width="6.25" style="383" customWidth="1"/>
    <col min="14635" max="14640" width="6.125" style="383" customWidth="1"/>
    <col min="14641" max="14848" width="9" style="383"/>
    <col min="14849" max="14850" width="1.25" style="383" customWidth="1"/>
    <col min="14851" max="14866" width="3.25" style="383" customWidth="1"/>
    <col min="14867" max="14868" width="3.75" style="383" customWidth="1"/>
    <col min="14869" max="14869" width="3.25" style="383" customWidth="1"/>
    <col min="14870" max="14870" width="2.875" style="383" customWidth="1"/>
    <col min="14871" max="14871" width="3" style="383" customWidth="1"/>
    <col min="14872" max="14873" width="3.75" style="383" customWidth="1"/>
    <col min="14874" max="14875" width="3.125" style="383" customWidth="1"/>
    <col min="14876" max="14876" width="3" style="383" customWidth="1"/>
    <col min="14877" max="14877" width="3.125" style="383" customWidth="1"/>
    <col min="14878" max="14878" width="1.25" style="383" customWidth="1"/>
    <col min="14879" max="14879" width="5" style="383" customWidth="1"/>
    <col min="14880" max="14890" width="6.25" style="383" customWidth="1"/>
    <col min="14891" max="14896" width="6.125" style="383" customWidth="1"/>
    <col min="14897" max="15104" width="9" style="383"/>
    <col min="15105" max="15106" width="1.25" style="383" customWidth="1"/>
    <col min="15107" max="15122" width="3.25" style="383" customWidth="1"/>
    <col min="15123" max="15124" width="3.75" style="383" customWidth="1"/>
    <col min="15125" max="15125" width="3.25" style="383" customWidth="1"/>
    <col min="15126" max="15126" width="2.875" style="383" customWidth="1"/>
    <col min="15127" max="15127" width="3" style="383" customWidth="1"/>
    <col min="15128" max="15129" width="3.75" style="383" customWidth="1"/>
    <col min="15130" max="15131" width="3.125" style="383" customWidth="1"/>
    <col min="15132" max="15132" width="3" style="383" customWidth="1"/>
    <col min="15133" max="15133" width="3.125" style="383" customWidth="1"/>
    <col min="15134" max="15134" width="1.25" style="383" customWidth="1"/>
    <col min="15135" max="15135" width="5" style="383" customWidth="1"/>
    <col min="15136" max="15146" width="6.25" style="383" customWidth="1"/>
    <col min="15147" max="15152" width="6.125" style="383" customWidth="1"/>
    <col min="15153" max="15360" width="9" style="383"/>
    <col min="15361" max="15362" width="1.25" style="383" customWidth="1"/>
    <col min="15363" max="15378" width="3.25" style="383" customWidth="1"/>
    <col min="15379" max="15380" width="3.75" style="383" customWidth="1"/>
    <col min="15381" max="15381" width="3.25" style="383" customWidth="1"/>
    <col min="15382" max="15382" width="2.875" style="383" customWidth="1"/>
    <col min="15383" max="15383" width="3" style="383" customWidth="1"/>
    <col min="15384" max="15385" width="3.75" style="383" customWidth="1"/>
    <col min="15386" max="15387" width="3.125" style="383" customWidth="1"/>
    <col min="15388" max="15388" width="3" style="383" customWidth="1"/>
    <col min="15389" max="15389" width="3.125" style="383" customWidth="1"/>
    <col min="15390" max="15390" width="1.25" style="383" customWidth="1"/>
    <col min="15391" max="15391" width="5" style="383" customWidth="1"/>
    <col min="15392" max="15402" width="6.25" style="383" customWidth="1"/>
    <col min="15403" max="15408" width="6.125" style="383" customWidth="1"/>
    <col min="15409" max="15616" width="9" style="383"/>
    <col min="15617" max="15618" width="1.25" style="383" customWidth="1"/>
    <col min="15619" max="15634" width="3.25" style="383" customWidth="1"/>
    <col min="15635" max="15636" width="3.75" style="383" customWidth="1"/>
    <col min="15637" max="15637" width="3.25" style="383" customWidth="1"/>
    <col min="15638" max="15638" width="2.875" style="383" customWidth="1"/>
    <col min="15639" max="15639" width="3" style="383" customWidth="1"/>
    <col min="15640" max="15641" width="3.75" style="383" customWidth="1"/>
    <col min="15642" max="15643" width="3.125" style="383" customWidth="1"/>
    <col min="15644" max="15644" width="3" style="383" customWidth="1"/>
    <col min="15645" max="15645" width="3.125" style="383" customWidth="1"/>
    <col min="15646" max="15646" width="1.25" style="383" customWidth="1"/>
    <col min="15647" max="15647" width="5" style="383" customWidth="1"/>
    <col min="15648" max="15658" width="6.25" style="383" customWidth="1"/>
    <col min="15659" max="15664" width="6.125" style="383" customWidth="1"/>
    <col min="15665" max="15872" width="9" style="383"/>
    <col min="15873" max="15874" width="1.25" style="383" customWidth="1"/>
    <col min="15875" max="15890" width="3.25" style="383" customWidth="1"/>
    <col min="15891" max="15892" width="3.75" style="383" customWidth="1"/>
    <col min="15893" max="15893" width="3.25" style="383" customWidth="1"/>
    <col min="15894" max="15894" width="2.875" style="383" customWidth="1"/>
    <col min="15895" max="15895" width="3" style="383" customWidth="1"/>
    <col min="15896" max="15897" width="3.75" style="383" customWidth="1"/>
    <col min="15898" max="15899" width="3.125" style="383" customWidth="1"/>
    <col min="15900" max="15900" width="3" style="383" customWidth="1"/>
    <col min="15901" max="15901" width="3.125" style="383" customWidth="1"/>
    <col min="15902" max="15902" width="1.25" style="383" customWidth="1"/>
    <col min="15903" max="15903" width="5" style="383" customWidth="1"/>
    <col min="15904" max="15914" width="6.25" style="383" customWidth="1"/>
    <col min="15915" max="15920" width="6.125" style="383" customWidth="1"/>
    <col min="15921" max="16128" width="9" style="383"/>
    <col min="16129" max="16130" width="1.25" style="383" customWidth="1"/>
    <col min="16131" max="16146" width="3.25" style="383" customWidth="1"/>
    <col min="16147" max="16148" width="3.75" style="383" customWidth="1"/>
    <col min="16149" max="16149" width="3.25" style="383" customWidth="1"/>
    <col min="16150" max="16150" width="2.875" style="383" customWidth="1"/>
    <col min="16151" max="16151" width="3" style="383" customWidth="1"/>
    <col min="16152" max="16153" width="3.75" style="383" customWidth="1"/>
    <col min="16154" max="16155" width="3.125" style="383" customWidth="1"/>
    <col min="16156" max="16156" width="3" style="383" customWidth="1"/>
    <col min="16157" max="16157" width="3.125" style="383" customWidth="1"/>
    <col min="16158" max="16158" width="1.25" style="383" customWidth="1"/>
    <col min="16159" max="16159" width="5" style="383" customWidth="1"/>
    <col min="16160" max="16170" width="6.25" style="383" customWidth="1"/>
    <col min="16171" max="16176" width="6.125" style="383" customWidth="1"/>
    <col min="16177" max="16384" width="9" style="383"/>
  </cols>
  <sheetData>
    <row r="1" spans="1:36" s="1" customFormat="1" ht="7.5" customHeight="1" thickBot="1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36" s="1" customFormat="1" ht="3" customHeight="1" thickBot="1" x14ac:dyDescent="0.2"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5"/>
    </row>
    <row r="3" spans="1:36" s="1" customFormat="1" ht="18" customHeight="1" x14ac:dyDescent="0.15">
      <c r="A3" s="6"/>
      <c r="B3" s="3"/>
      <c r="C3" s="656"/>
      <c r="D3" s="656"/>
      <c r="E3" s="656"/>
      <c r="F3" s="4"/>
      <c r="G3" s="4"/>
      <c r="H3" s="4"/>
      <c r="I3" s="4"/>
      <c r="J3" s="7"/>
      <c r="K3" s="7"/>
      <c r="L3" s="4"/>
      <c r="M3" s="4"/>
      <c r="N3" s="4"/>
      <c r="O3" s="4"/>
      <c r="P3" s="4"/>
      <c r="Q3" s="4"/>
      <c r="R3" s="8"/>
      <c r="S3" s="9"/>
      <c r="T3" s="4"/>
      <c r="U3" s="4"/>
      <c r="V3" s="9"/>
      <c r="W3" s="9"/>
      <c r="X3" s="4"/>
      <c r="Y3" s="4"/>
      <c r="Z3" s="4"/>
      <c r="AA3" s="4"/>
      <c r="AB3" s="4"/>
      <c r="AC3" s="10"/>
      <c r="AD3" s="11"/>
    </row>
    <row r="4" spans="1:36" s="1" customFormat="1" ht="18" hidden="1" customHeight="1" x14ac:dyDescent="0.15">
      <c r="A4" s="6"/>
      <c r="B4" s="12"/>
      <c r="C4" s="657"/>
      <c r="D4" s="657"/>
      <c r="E4" s="657"/>
      <c r="F4" s="13"/>
      <c r="G4" s="13"/>
      <c r="H4" s="13"/>
      <c r="I4" s="13"/>
      <c r="J4" s="14"/>
      <c r="K4" s="14"/>
      <c r="L4" s="13"/>
      <c r="M4" s="13"/>
      <c r="N4" s="13"/>
      <c r="O4" s="13"/>
      <c r="P4" s="13"/>
      <c r="Q4" s="13"/>
      <c r="R4" s="15"/>
      <c r="S4" s="16"/>
      <c r="T4" s="13"/>
      <c r="U4" s="13"/>
      <c r="V4" s="13"/>
      <c r="W4" s="17"/>
      <c r="X4" s="17"/>
      <c r="Y4" s="17"/>
      <c r="Z4" s="18"/>
      <c r="AA4" s="19"/>
      <c r="AB4" s="19"/>
      <c r="AC4" s="20"/>
      <c r="AD4" s="11"/>
    </row>
    <row r="5" spans="1:36" s="1" customFormat="1" ht="18" customHeight="1" x14ac:dyDescent="0.15">
      <c r="A5" s="6"/>
      <c r="B5" s="21"/>
      <c r="C5" s="459" t="s">
        <v>223</v>
      </c>
      <c r="D5" s="666"/>
      <c r="E5" s="667"/>
      <c r="F5" s="22"/>
      <c r="G5" s="460" t="s">
        <v>0</v>
      </c>
      <c r="H5" s="460"/>
      <c r="I5" s="460"/>
      <c r="J5" s="460"/>
      <c r="K5" s="460"/>
      <c r="L5" s="460"/>
      <c r="M5" s="460"/>
      <c r="N5" s="460"/>
      <c r="O5" s="460"/>
      <c r="P5" s="460"/>
      <c r="Q5" s="460"/>
      <c r="R5" s="23"/>
      <c r="S5" s="24"/>
      <c r="T5" s="25"/>
      <c r="U5" s="26" t="s">
        <v>1</v>
      </c>
      <c r="V5" s="27"/>
      <c r="W5" s="28"/>
      <c r="X5" s="658"/>
      <c r="Y5" s="26" t="s">
        <v>2</v>
      </c>
      <c r="Z5" s="29"/>
      <c r="AA5" s="30"/>
      <c r="AB5" s="30"/>
      <c r="AC5" s="31"/>
      <c r="AD5" s="11"/>
    </row>
    <row r="6" spans="1:36" s="1" customFormat="1" ht="13.5" customHeight="1" thickBot="1" x14ac:dyDescent="0.2">
      <c r="A6" s="6"/>
      <c r="B6" s="32"/>
      <c r="C6" s="13"/>
      <c r="D6" s="13"/>
      <c r="E6" s="13"/>
      <c r="F6" s="33"/>
      <c r="G6" s="33"/>
      <c r="H6" s="33"/>
      <c r="I6" s="33"/>
      <c r="J6" s="34"/>
      <c r="K6" s="34"/>
      <c r="L6" s="33"/>
      <c r="M6" s="33"/>
      <c r="N6" s="33"/>
      <c r="O6" s="33"/>
      <c r="P6" s="33"/>
      <c r="Q6" s="33"/>
      <c r="R6" s="35"/>
      <c r="S6" s="659" t="s">
        <v>219</v>
      </c>
      <c r="T6" s="659"/>
      <c r="U6" s="659" t="s">
        <v>220</v>
      </c>
      <c r="V6" s="659"/>
      <c r="W6" s="659"/>
      <c r="X6" s="660" t="s">
        <v>221</v>
      </c>
      <c r="Y6" s="660"/>
      <c r="Z6" s="661"/>
      <c r="AA6" s="661"/>
      <c r="AB6" s="661"/>
      <c r="AC6" s="662"/>
      <c r="AD6" s="11"/>
    </row>
    <row r="7" spans="1:36" s="1" customFormat="1" ht="12" customHeight="1" x14ac:dyDescent="0.2">
      <c r="A7" s="6"/>
      <c r="B7" s="634" t="s">
        <v>3</v>
      </c>
      <c r="C7" s="637" t="s">
        <v>4</v>
      </c>
      <c r="D7" s="638"/>
      <c r="E7" s="638"/>
      <c r="F7" s="638"/>
      <c r="G7" s="638"/>
      <c r="H7" s="638"/>
      <c r="I7" s="638"/>
      <c r="J7" s="638"/>
      <c r="K7" s="639"/>
      <c r="L7" s="640" t="s">
        <v>5</v>
      </c>
      <c r="M7" s="641"/>
      <c r="N7" s="646" t="s">
        <v>6</v>
      </c>
      <c r="O7" s="647"/>
      <c r="P7" s="647"/>
      <c r="Q7" s="647"/>
      <c r="R7" s="647"/>
      <c r="S7" s="647"/>
      <c r="T7" s="647"/>
      <c r="U7" s="647"/>
      <c r="V7" s="647"/>
      <c r="W7" s="647"/>
      <c r="X7" s="647"/>
      <c r="Y7" s="647"/>
      <c r="Z7" s="647"/>
      <c r="AA7" s="647"/>
      <c r="AB7" s="647"/>
      <c r="AC7" s="648"/>
      <c r="AD7" s="11"/>
    </row>
    <row r="8" spans="1:36" s="1" customFormat="1" ht="12" customHeight="1" x14ac:dyDescent="0.2">
      <c r="A8" s="6"/>
      <c r="B8" s="635"/>
      <c r="C8" s="649" t="s">
        <v>7</v>
      </c>
      <c r="D8" s="650"/>
      <c r="E8" s="651"/>
      <c r="F8" s="652" t="s">
        <v>8</v>
      </c>
      <c r="G8" s="653"/>
      <c r="H8" s="629" t="s">
        <v>9</v>
      </c>
      <c r="I8" s="649" t="s">
        <v>10</v>
      </c>
      <c r="J8" s="650"/>
      <c r="K8" s="651"/>
      <c r="L8" s="642"/>
      <c r="M8" s="643"/>
      <c r="N8" s="654" t="s">
        <v>11</v>
      </c>
      <c r="O8" s="655"/>
      <c r="P8" s="654" t="s">
        <v>12</v>
      </c>
      <c r="Q8" s="655"/>
      <c r="R8" s="629" t="s">
        <v>13</v>
      </c>
      <c r="S8" s="629" t="s">
        <v>14</v>
      </c>
      <c r="T8" s="632" t="s">
        <v>15</v>
      </c>
      <c r="U8" s="605" t="s">
        <v>16</v>
      </c>
      <c r="V8" s="606"/>
      <c r="W8" s="629" t="s">
        <v>17</v>
      </c>
      <c r="X8" s="629" t="s">
        <v>18</v>
      </c>
      <c r="Y8" s="605" t="s">
        <v>19</v>
      </c>
      <c r="Z8" s="606"/>
      <c r="AA8" s="605" t="s">
        <v>20</v>
      </c>
      <c r="AB8" s="609"/>
      <c r="AC8" s="610"/>
      <c r="AD8" s="11"/>
    </row>
    <row r="9" spans="1:36" s="1" customFormat="1" ht="12" customHeight="1" thickBot="1" x14ac:dyDescent="0.3">
      <c r="A9" s="6"/>
      <c r="B9" s="636"/>
      <c r="C9" s="36" t="s">
        <v>21</v>
      </c>
      <c r="D9" s="37" t="s">
        <v>22</v>
      </c>
      <c r="E9" s="36" t="s">
        <v>23</v>
      </c>
      <c r="F9" s="613" t="s">
        <v>24</v>
      </c>
      <c r="G9" s="614"/>
      <c r="H9" s="631"/>
      <c r="I9" s="37" t="s">
        <v>25</v>
      </c>
      <c r="J9" s="38" t="s">
        <v>26</v>
      </c>
      <c r="K9" s="38" t="s">
        <v>27</v>
      </c>
      <c r="L9" s="644"/>
      <c r="M9" s="645"/>
      <c r="N9" s="613"/>
      <c r="O9" s="614"/>
      <c r="P9" s="613"/>
      <c r="Q9" s="614"/>
      <c r="R9" s="630"/>
      <c r="S9" s="631"/>
      <c r="T9" s="633"/>
      <c r="U9" s="607"/>
      <c r="V9" s="608"/>
      <c r="W9" s="631"/>
      <c r="X9" s="631"/>
      <c r="Y9" s="607"/>
      <c r="Z9" s="608"/>
      <c r="AA9" s="607"/>
      <c r="AB9" s="611"/>
      <c r="AC9" s="612"/>
      <c r="AD9" s="11"/>
      <c r="AE9" s="39"/>
      <c r="AF9" s="40" t="s">
        <v>28</v>
      </c>
      <c r="AG9" s="40" t="s">
        <v>29</v>
      </c>
      <c r="AH9" s="40" t="s">
        <v>30</v>
      </c>
      <c r="AI9" s="40" t="s">
        <v>31</v>
      </c>
      <c r="AJ9" s="41"/>
    </row>
    <row r="10" spans="1:36" s="1" customFormat="1" ht="13.5" customHeight="1" x14ac:dyDescent="0.2">
      <c r="A10" s="6"/>
      <c r="B10" s="42">
        <f>IF(T10="","",1)</f>
        <v>1</v>
      </c>
      <c r="C10" s="43">
        <v>20</v>
      </c>
      <c r="D10" s="44">
        <v>8.58</v>
      </c>
      <c r="E10" s="43">
        <v>3</v>
      </c>
      <c r="F10" s="615">
        <f t="shared" ref="F10:F19" si="0">IF(OR(C10="",D10="",E10=""),"",C10*D10)</f>
        <v>171.6</v>
      </c>
      <c r="G10" s="616"/>
      <c r="H10" s="45">
        <f t="shared" ref="H10:H19" si="1">IF(AF10="","",AF10)</f>
        <v>2.0013995801259621</v>
      </c>
      <c r="I10" s="46">
        <v>75</v>
      </c>
      <c r="J10" s="47">
        <v>50</v>
      </c>
      <c r="K10" s="47">
        <v>10</v>
      </c>
      <c r="L10" s="617">
        <v>750</v>
      </c>
      <c r="M10" s="618"/>
      <c r="N10" s="619" t="s">
        <v>32</v>
      </c>
      <c r="O10" s="620"/>
      <c r="P10" s="621" t="s">
        <v>33</v>
      </c>
      <c r="Q10" s="622"/>
      <c r="R10" s="48">
        <f t="shared" ref="R10:R19" si="2">IF(OR(C10="",D10="",E10=""),"",IF(N10&lt;&gt;"ルーバー",AG10^0.8*85*((I10+J10)/(2*I10))^0.333*(1+(I10*K10*10^-4)+(I10^2*K10^2*10^-8))+9*((E10/C10)+(E10/D10))^0.25*(J10/100+I10*J10*10^-4+I10*J10*K10*10^-6),0.62*(AG10^0.8*85*((I10+J10)/(2*I10))^0.333*(1+(I10*K10*10^-4)+(I10^2*K10^2*10^-8))+9*((E10/C10)+(E10/D10))^0.25*(J10/100+I10*J10*10^-4+I10*J10*K10*10^-6))))</f>
        <v>65.740924229766208</v>
      </c>
      <c r="S10" s="49">
        <v>0.7</v>
      </c>
      <c r="T10" s="50">
        <v>2</v>
      </c>
      <c r="U10" s="623">
        <v>3400</v>
      </c>
      <c r="V10" s="624"/>
      <c r="W10" s="51">
        <f t="shared" ref="W10:W19" si="3">IF(U10="","",L10*C10*D10/(R10*S10*U10*T10/100))</f>
        <v>41.127829343488642</v>
      </c>
      <c r="X10" s="52">
        <v>42</v>
      </c>
      <c r="Y10" s="625">
        <f t="shared" ref="Y10:Y19" si="4">IF(X10="","",L10*X10/W10)</f>
        <v>765.90475361391952</v>
      </c>
      <c r="Z10" s="626"/>
      <c r="AA10" s="625">
        <f t="shared" ref="AA10:AA19" si="5">IF(Y10="","",Y10/S10)</f>
        <v>1094.149648019885</v>
      </c>
      <c r="AB10" s="627"/>
      <c r="AC10" s="628"/>
      <c r="AD10" s="11"/>
      <c r="AF10" s="53">
        <f t="shared" ref="AF10:AF19" si="6">IF(C10="","",C10*D10/(E10*(C10+D10)))</f>
        <v>2.0013995801259621</v>
      </c>
      <c r="AG10" s="53">
        <f t="shared" ref="AG10:AG19" si="7">IF(C10="","",(SQRT(AF10^2+1)-1)/AF10)</f>
        <v>0.61822731445503742</v>
      </c>
      <c r="AH10" s="54"/>
      <c r="AI10" s="55"/>
      <c r="AJ10" s="41"/>
    </row>
    <row r="11" spans="1:36" s="1" customFormat="1" ht="13.5" customHeight="1" x14ac:dyDescent="0.2">
      <c r="A11" s="6"/>
      <c r="B11" s="56">
        <f t="shared" ref="B11:B19" si="8">IF(T11="","",IF(B10&lt;&gt;"",B10+1,1))</f>
        <v>2</v>
      </c>
      <c r="C11" s="57">
        <v>20</v>
      </c>
      <c r="D11" s="58">
        <v>8.58</v>
      </c>
      <c r="E11" s="57">
        <v>3</v>
      </c>
      <c r="F11" s="594">
        <f t="shared" si="0"/>
        <v>171.6</v>
      </c>
      <c r="G11" s="595"/>
      <c r="H11" s="59">
        <f t="shared" si="1"/>
        <v>2.0013995801259621</v>
      </c>
      <c r="I11" s="60">
        <v>75</v>
      </c>
      <c r="J11" s="61">
        <v>50</v>
      </c>
      <c r="K11" s="61">
        <v>15</v>
      </c>
      <c r="L11" s="596">
        <v>750</v>
      </c>
      <c r="M11" s="597"/>
      <c r="N11" s="598" t="s">
        <v>32</v>
      </c>
      <c r="O11" s="599"/>
      <c r="P11" s="600" t="s">
        <v>33</v>
      </c>
      <c r="Q11" s="601"/>
      <c r="R11" s="62">
        <f t="shared" si="2"/>
        <v>68.307372253606999</v>
      </c>
      <c r="S11" s="63">
        <v>0.7</v>
      </c>
      <c r="T11" s="64">
        <v>2</v>
      </c>
      <c r="U11" s="602">
        <v>3400</v>
      </c>
      <c r="V11" s="603"/>
      <c r="W11" s="65">
        <f t="shared" si="3"/>
        <v>39.582572472069707</v>
      </c>
      <c r="X11" s="66"/>
      <c r="Y11" s="591" t="str">
        <f t="shared" si="4"/>
        <v/>
      </c>
      <c r="Z11" s="604"/>
      <c r="AA11" s="591" t="str">
        <f t="shared" si="5"/>
        <v/>
      </c>
      <c r="AB11" s="592"/>
      <c r="AC11" s="593"/>
      <c r="AD11" s="11"/>
      <c r="AE11" s="67" t="s">
        <v>34</v>
      </c>
      <c r="AF11" s="53">
        <f t="shared" si="6"/>
        <v>2.0013995801259621</v>
      </c>
      <c r="AG11" s="53">
        <f t="shared" si="7"/>
        <v>0.61822731445503742</v>
      </c>
      <c r="AH11" s="54">
        <v>10</v>
      </c>
      <c r="AI11" s="55" t="s">
        <v>35</v>
      </c>
      <c r="AJ11" s="41"/>
    </row>
    <row r="12" spans="1:36" s="1" customFormat="1" ht="13.5" customHeight="1" x14ac:dyDescent="0.2">
      <c r="A12" s="6"/>
      <c r="B12" s="56">
        <f t="shared" si="8"/>
        <v>3</v>
      </c>
      <c r="C12" s="57">
        <v>20</v>
      </c>
      <c r="D12" s="58">
        <v>8.58</v>
      </c>
      <c r="E12" s="57">
        <v>3</v>
      </c>
      <c r="F12" s="594">
        <f t="shared" si="0"/>
        <v>171.6</v>
      </c>
      <c r="G12" s="595"/>
      <c r="H12" s="59">
        <f t="shared" si="1"/>
        <v>2.0013995801259621</v>
      </c>
      <c r="I12" s="60">
        <v>75</v>
      </c>
      <c r="J12" s="61">
        <v>30</v>
      </c>
      <c r="K12" s="61">
        <v>10</v>
      </c>
      <c r="L12" s="596">
        <v>750</v>
      </c>
      <c r="M12" s="597"/>
      <c r="N12" s="598" t="s">
        <v>32</v>
      </c>
      <c r="O12" s="599"/>
      <c r="P12" s="600" t="s">
        <v>33</v>
      </c>
      <c r="Q12" s="601"/>
      <c r="R12" s="62">
        <f t="shared" si="2"/>
        <v>59.66032238001776</v>
      </c>
      <c r="S12" s="63">
        <v>0.7</v>
      </c>
      <c r="T12" s="64">
        <v>2</v>
      </c>
      <c r="U12" s="602">
        <v>3400</v>
      </c>
      <c r="V12" s="603"/>
      <c r="W12" s="65">
        <f t="shared" si="3"/>
        <v>45.319592733388063</v>
      </c>
      <c r="X12" s="66"/>
      <c r="Y12" s="591" t="str">
        <f t="shared" si="4"/>
        <v/>
      </c>
      <c r="Z12" s="604"/>
      <c r="AA12" s="591" t="str">
        <f t="shared" si="5"/>
        <v/>
      </c>
      <c r="AB12" s="592"/>
      <c r="AC12" s="593"/>
      <c r="AD12" s="11"/>
      <c r="AF12" s="53">
        <f t="shared" si="6"/>
        <v>2.0013995801259621</v>
      </c>
      <c r="AG12" s="53">
        <f t="shared" si="7"/>
        <v>0.61822731445503742</v>
      </c>
      <c r="AH12" s="54">
        <v>20</v>
      </c>
      <c r="AI12" s="55" t="s">
        <v>36</v>
      </c>
      <c r="AJ12" s="41"/>
    </row>
    <row r="13" spans="1:36" s="1" customFormat="1" ht="13.5" customHeight="1" x14ac:dyDescent="0.2">
      <c r="A13" s="6"/>
      <c r="B13" s="56">
        <f t="shared" si="8"/>
        <v>4</v>
      </c>
      <c r="C13" s="57">
        <v>20</v>
      </c>
      <c r="D13" s="58">
        <v>8.58</v>
      </c>
      <c r="E13" s="57">
        <v>3</v>
      </c>
      <c r="F13" s="594">
        <f t="shared" si="0"/>
        <v>171.6</v>
      </c>
      <c r="G13" s="595"/>
      <c r="H13" s="59">
        <f t="shared" si="1"/>
        <v>2.0013995801259621</v>
      </c>
      <c r="I13" s="60">
        <v>75</v>
      </c>
      <c r="J13" s="61">
        <v>30</v>
      </c>
      <c r="K13" s="61">
        <v>15</v>
      </c>
      <c r="L13" s="596">
        <v>750</v>
      </c>
      <c r="M13" s="597"/>
      <c r="N13" s="598" t="s">
        <v>32</v>
      </c>
      <c r="O13" s="599"/>
      <c r="P13" s="600" t="s">
        <v>33</v>
      </c>
      <c r="Q13" s="601"/>
      <c r="R13" s="62">
        <f t="shared" si="2"/>
        <v>62.03325855045513</v>
      </c>
      <c r="S13" s="63">
        <v>0.7</v>
      </c>
      <c r="T13" s="64">
        <v>2</v>
      </c>
      <c r="U13" s="602">
        <v>3400</v>
      </c>
      <c r="V13" s="603"/>
      <c r="W13" s="65">
        <f t="shared" si="3"/>
        <v>43.585998475413064</v>
      </c>
      <c r="X13" s="66"/>
      <c r="Y13" s="591" t="str">
        <f t="shared" si="4"/>
        <v/>
      </c>
      <c r="Z13" s="604"/>
      <c r="AA13" s="591" t="str">
        <f t="shared" si="5"/>
        <v/>
      </c>
      <c r="AB13" s="592"/>
      <c r="AC13" s="593"/>
      <c r="AD13" s="11"/>
      <c r="AF13" s="53">
        <f t="shared" si="6"/>
        <v>2.0013995801259621</v>
      </c>
      <c r="AG13" s="53">
        <f t="shared" si="7"/>
        <v>0.61822731445503742</v>
      </c>
      <c r="AH13" s="54">
        <v>30</v>
      </c>
      <c r="AI13" s="55" t="s">
        <v>37</v>
      </c>
      <c r="AJ13" s="41"/>
    </row>
    <row r="14" spans="1:36" s="1" customFormat="1" ht="13.5" customHeight="1" x14ac:dyDescent="0.2">
      <c r="A14" s="6"/>
      <c r="B14" s="56" t="str">
        <f t="shared" si="8"/>
        <v/>
      </c>
      <c r="C14" s="57"/>
      <c r="D14" s="58"/>
      <c r="E14" s="57"/>
      <c r="F14" s="594" t="str">
        <f t="shared" si="0"/>
        <v/>
      </c>
      <c r="G14" s="595"/>
      <c r="H14" s="59" t="str">
        <f t="shared" si="1"/>
        <v/>
      </c>
      <c r="I14" s="60"/>
      <c r="J14" s="61"/>
      <c r="K14" s="61"/>
      <c r="L14" s="596"/>
      <c r="M14" s="597"/>
      <c r="N14" s="598"/>
      <c r="O14" s="599"/>
      <c r="P14" s="600"/>
      <c r="Q14" s="601"/>
      <c r="R14" s="62" t="str">
        <f t="shared" si="2"/>
        <v/>
      </c>
      <c r="S14" s="63"/>
      <c r="T14" s="64"/>
      <c r="U14" s="602"/>
      <c r="V14" s="603"/>
      <c r="W14" s="65" t="str">
        <f t="shared" si="3"/>
        <v/>
      </c>
      <c r="X14" s="66"/>
      <c r="Y14" s="591" t="str">
        <f t="shared" si="4"/>
        <v/>
      </c>
      <c r="Z14" s="604"/>
      <c r="AA14" s="591" t="str">
        <f t="shared" si="5"/>
        <v/>
      </c>
      <c r="AB14" s="592"/>
      <c r="AC14" s="593"/>
      <c r="AD14" s="11"/>
      <c r="AF14" s="53" t="str">
        <f t="shared" si="6"/>
        <v/>
      </c>
      <c r="AG14" s="53" t="str">
        <f t="shared" si="7"/>
        <v/>
      </c>
      <c r="AH14" s="54">
        <v>50</v>
      </c>
      <c r="AI14" s="55" t="s">
        <v>32</v>
      </c>
      <c r="AJ14" s="41"/>
    </row>
    <row r="15" spans="1:36" s="1" customFormat="1" ht="13.5" customHeight="1" x14ac:dyDescent="0.2">
      <c r="A15" s="6"/>
      <c r="B15" s="56">
        <f t="shared" si="8"/>
        <v>1</v>
      </c>
      <c r="C15" s="57">
        <v>30</v>
      </c>
      <c r="D15" s="58">
        <v>30</v>
      </c>
      <c r="E15" s="57">
        <v>3</v>
      </c>
      <c r="F15" s="594">
        <f t="shared" si="0"/>
        <v>900</v>
      </c>
      <c r="G15" s="595"/>
      <c r="H15" s="59">
        <f t="shared" si="1"/>
        <v>5</v>
      </c>
      <c r="I15" s="60">
        <v>70</v>
      </c>
      <c r="J15" s="61">
        <v>50</v>
      </c>
      <c r="K15" s="61">
        <v>10</v>
      </c>
      <c r="L15" s="596">
        <v>500</v>
      </c>
      <c r="M15" s="597"/>
      <c r="N15" s="598" t="s">
        <v>32</v>
      </c>
      <c r="O15" s="599"/>
      <c r="P15" s="600" t="s">
        <v>38</v>
      </c>
      <c r="Q15" s="601"/>
      <c r="R15" s="62">
        <f t="shared" si="2"/>
        <v>79.365712319911864</v>
      </c>
      <c r="S15" s="63">
        <v>0.7</v>
      </c>
      <c r="T15" s="64">
        <v>2</v>
      </c>
      <c r="U15" s="602">
        <v>4950</v>
      </c>
      <c r="V15" s="603"/>
      <c r="W15" s="65">
        <f t="shared" si="3"/>
        <v>81.817529304494812</v>
      </c>
      <c r="X15" s="66"/>
      <c r="Y15" s="591" t="str">
        <f t="shared" si="4"/>
        <v/>
      </c>
      <c r="Z15" s="604"/>
      <c r="AA15" s="591" t="str">
        <f t="shared" si="5"/>
        <v/>
      </c>
      <c r="AB15" s="592"/>
      <c r="AC15" s="593"/>
      <c r="AD15" s="11"/>
      <c r="AF15" s="53">
        <f t="shared" si="6"/>
        <v>5</v>
      </c>
      <c r="AG15" s="53">
        <f t="shared" si="7"/>
        <v>0.81980390271855685</v>
      </c>
      <c r="AH15" s="54">
        <v>75</v>
      </c>
      <c r="AI15" s="55" t="s">
        <v>39</v>
      </c>
      <c r="AJ15" s="41"/>
    </row>
    <row r="16" spans="1:36" s="1" customFormat="1" ht="13.5" customHeight="1" x14ac:dyDescent="0.2">
      <c r="A16" s="6"/>
      <c r="B16" s="56">
        <f t="shared" si="8"/>
        <v>2</v>
      </c>
      <c r="C16" s="57">
        <v>30</v>
      </c>
      <c r="D16" s="58">
        <v>30</v>
      </c>
      <c r="E16" s="57">
        <v>3</v>
      </c>
      <c r="F16" s="594">
        <f t="shared" si="0"/>
        <v>900</v>
      </c>
      <c r="G16" s="595"/>
      <c r="H16" s="59">
        <f t="shared" si="1"/>
        <v>5</v>
      </c>
      <c r="I16" s="60">
        <v>70</v>
      </c>
      <c r="J16" s="61">
        <v>50</v>
      </c>
      <c r="K16" s="61">
        <v>20</v>
      </c>
      <c r="L16" s="596">
        <v>500</v>
      </c>
      <c r="M16" s="597"/>
      <c r="N16" s="598" t="s">
        <v>40</v>
      </c>
      <c r="O16" s="599"/>
      <c r="P16" s="600" t="s">
        <v>41</v>
      </c>
      <c r="Q16" s="601"/>
      <c r="R16" s="62">
        <f t="shared" si="2"/>
        <v>52.954515033486885</v>
      </c>
      <c r="S16" s="63">
        <v>0.7</v>
      </c>
      <c r="T16" s="64">
        <v>2</v>
      </c>
      <c r="U16" s="602">
        <v>4950</v>
      </c>
      <c r="V16" s="603"/>
      <c r="W16" s="65">
        <f t="shared" si="3"/>
        <v>122.62422740346486</v>
      </c>
      <c r="X16" s="66">
        <v>120</v>
      </c>
      <c r="Y16" s="591">
        <f t="shared" si="4"/>
        <v>489.29971890941874</v>
      </c>
      <c r="Z16" s="604"/>
      <c r="AA16" s="591">
        <f t="shared" si="5"/>
        <v>698.99959844202681</v>
      </c>
      <c r="AB16" s="592"/>
      <c r="AC16" s="593"/>
      <c r="AD16" s="11"/>
      <c r="AF16" s="53">
        <f t="shared" si="6"/>
        <v>5</v>
      </c>
      <c r="AG16" s="53">
        <f t="shared" si="7"/>
        <v>0.81980390271855685</v>
      </c>
      <c r="AH16" s="54">
        <v>100</v>
      </c>
      <c r="AI16" s="55" t="s">
        <v>42</v>
      </c>
      <c r="AJ16" s="41"/>
    </row>
    <row r="17" spans="1:36" s="1" customFormat="1" ht="13.5" customHeight="1" x14ac:dyDescent="0.2">
      <c r="A17" s="6"/>
      <c r="B17" s="56">
        <f t="shared" si="8"/>
        <v>3</v>
      </c>
      <c r="C17" s="57">
        <v>10</v>
      </c>
      <c r="D17" s="58">
        <v>15</v>
      </c>
      <c r="E17" s="57">
        <v>2.4</v>
      </c>
      <c r="F17" s="594">
        <f t="shared" si="0"/>
        <v>150</v>
      </c>
      <c r="G17" s="595"/>
      <c r="H17" s="59">
        <f t="shared" si="1"/>
        <v>2.5</v>
      </c>
      <c r="I17" s="60">
        <v>75</v>
      </c>
      <c r="J17" s="61">
        <v>40</v>
      </c>
      <c r="K17" s="61">
        <v>10</v>
      </c>
      <c r="L17" s="596">
        <v>300</v>
      </c>
      <c r="M17" s="597"/>
      <c r="N17" s="598" t="s">
        <v>39</v>
      </c>
      <c r="O17" s="599"/>
      <c r="P17" s="600" t="s">
        <v>43</v>
      </c>
      <c r="Q17" s="601"/>
      <c r="R17" s="62">
        <f t="shared" si="2"/>
        <v>66.764685854480263</v>
      </c>
      <c r="S17" s="63">
        <v>0.79</v>
      </c>
      <c r="T17" s="64">
        <v>1</v>
      </c>
      <c r="U17" s="602">
        <v>1800</v>
      </c>
      <c r="V17" s="603"/>
      <c r="W17" s="65">
        <f t="shared" si="3"/>
        <v>47.398664751044556</v>
      </c>
      <c r="X17" s="66">
        <v>48</v>
      </c>
      <c r="Y17" s="591">
        <f t="shared" si="4"/>
        <v>303.80602651222694</v>
      </c>
      <c r="Z17" s="604"/>
      <c r="AA17" s="591">
        <f t="shared" si="5"/>
        <v>384.56459052180622</v>
      </c>
      <c r="AB17" s="592"/>
      <c r="AC17" s="593"/>
      <c r="AD17" s="11"/>
      <c r="AF17" s="53">
        <f t="shared" si="6"/>
        <v>2.5</v>
      </c>
      <c r="AG17" s="53">
        <f t="shared" si="7"/>
        <v>0.67703296142690073</v>
      </c>
      <c r="AH17" s="54">
        <v>150</v>
      </c>
      <c r="AI17" s="55" t="s">
        <v>44</v>
      </c>
      <c r="AJ17" s="41"/>
    </row>
    <row r="18" spans="1:36" s="1" customFormat="1" ht="13.5" customHeight="1" x14ac:dyDescent="0.2">
      <c r="A18" s="6"/>
      <c r="B18" s="56">
        <f t="shared" si="8"/>
        <v>4</v>
      </c>
      <c r="C18" s="57">
        <v>10</v>
      </c>
      <c r="D18" s="58">
        <v>15</v>
      </c>
      <c r="E18" s="57">
        <v>2.4</v>
      </c>
      <c r="F18" s="594">
        <f t="shared" si="0"/>
        <v>150</v>
      </c>
      <c r="G18" s="595"/>
      <c r="H18" s="59">
        <f t="shared" si="1"/>
        <v>2.5</v>
      </c>
      <c r="I18" s="60">
        <v>75</v>
      </c>
      <c r="J18" s="61">
        <v>40</v>
      </c>
      <c r="K18" s="61">
        <v>10</v>
      </c>
      <c r="L18" s="596">
        <v>300</v>
      </c>
      <c r="M18" s="597"/>
      <c r="N18" s="598" t="s">
        <v>39</v>
      </c>
      <c r="O18" s="599"/>
      <c r="P18" s="600" t="s">
        <v>45</v>
      </c>
      <c r="Q18" s="601"/>
      <c r="R18" s="62">
        <f t="shared" si="2"/>
        <v>66.764685854480263</v>
      </c>
      <c r="S18" s="63">
        <v>0.79</v>
      </c>
      <c r="T18" s="64">
        <v>1</v>
      </c>
      <c r="U18" s="602">
        <v>3200</v>
      </c>
      <c r="V18" s="603"/>
      <c r="W18" s="65">
        <f t="shared" si="3"/>
        <v>26.661748922462561</v>
      </c>
      <c r="X18" s="66"/>
      <c r="Y18" s="591" t="str">
        <f t="shared" si="4"/>
        <v/>
      </c>
      <c r="Z18" s="604"/>
      <c r="AA18" s="591" t="str">
        <f t="shared" si="5"/>
        <v/>
      </c>
      <c r="AB18" s="592"/>
      <c r="AC18" s="593"/>
      <c r="AD18" s="11"/>
      <c r="AF18" s="53">
        <f t="shared" si="6"/>
        <v>2.5</v>
      </c>
      <c r="AG18" s="53">
        <f t="shared" si="7"/>
        <v>0.67703296142690073</v>
      </c>
      <c r="AH18" s="54">
        <v>200</v>
      </c>
      <c r="AI18" s="55"/>
      <c r="AJ18" s="41"/>
    </row>
    <row r="19" spans="1:36" s="1" customFormat="1" ht="13.5" customHeight="1" thickBot="1" x14ac:dyDescent="0.25">
      <c r="A19" s="6"/>
      <c r="B19" s="68">
        <f t="shared" si="8"/>
        <v>5</v>
      </c>
      <c r="C19" s="69">
        <v>10</v>
      </c>
      <c r="D19" s="70">
        <v>15</v>
      </c>
      <c r="E19" s="69">
        <v>2.4</v>
      </c>
      <c r="F19" s="580">
        <f t="shared" si="0"/>
        <v>150</v>
      </c>
      <c r="G19" s="581"/>
      <c r="H19" s="71">
        <f t="shared" si="1"/>
        <v>2.5</v>
      </c>
      <c r="I19" s="72">
        <v>75</v>
      </c>
      <c r="J19" s="73">
        <v>40</v>
      </c>
      <c r="K19" s="73">
        <v>20</v>
      </c>
      <c r="L19" s="582">
        <v>300</v>
      </c>
      <c r="M19" s="583"/>
      <c r="N19" s="584" t="s">
        <v>39</v>
      </c>
      <c r="O19" s="585"/>
      <c r="P19" s="586" t="s">
        <v>46</v>
      </c>
      <c r="Q19" s="587"/>
      <c r="R19" s="74">
        <f t="shared" si="2"/>
        <v>72.21153405447042</v>
      </c>
      <c r="S19" s="75">
        <v>0.79</v>
      </c>
      <c r="T19" s="76">
        <v>1</v>
      </c>
      <c r="U19" s="588">
        <v>3200</v>
      </c>
      <c r="V19" s="589"/>
      <c r="W19" s="77">
        <f t="shared" si="3"/>
        <v>24.65067823924787</v>
      </c>
      <c r="X19" s="78"/>
      <c r="Y19" s="573" t="str">
        <f t="shared" si="4"/>
        <v/>
      </c>
      <c r="Z19" s="590"/>
      <c r="AA19" s="573" t="str">
        <f t="shared" si="5"/>
        <v/>
      </c>
      <c r="AB19" s="574"/>
      <c r="AC19" s="575"/>
      <c r="AD19" s="11"/>
      <c r="AF19" s="53">
        <f t="shared" si="6"/>
        <v>2.5</v>
      </c>
      <c r="AG19" s="53">
        <f t="shared" si="7"/>
        <v>0.67703296142690073</v>
      </c>
      <c r="AH19" s="54">
        <v>300</v>
      </c>
      <c r="AI19" s="55"/>
      <c r="AJ19" s="41"/>
    </row>
    <row r="20" spans="1:36" s="1" customFormat="1" ht="13.5" customHeight="1" x14ac:dyDescent="0.15">
      <c r="A20" s="6"/>
      <c r="B20" s="79"/>
      <c r="C20" s="80"/>
      <c r="D20" s="80"/>
      <c r="E20" s="80"/>
      <c r="F20" s="80"/>
      <c r="G20" s="80"/>
      <c r="H20" s="80"/>
      <c r="I20" s="80"/>
      <c r="J20" s="81"/>
      <c r="K20" s="81"/>
      <c r="L20" s="80"/>
      <c r="M20" s="80"/>
      <c r="N20" s="80"/>
      <c r="O20" s="80"/>
      <c r="P20" s="80"/>
      <c r="Q20" s="80"/>
      <c r="R20" s="82"/>
      <c r="S20" s="82"/>
      <c r="T20" s="82"/>
      <c r="U20" s="82"/>
      <c r="V20" s="83"/>
      <c r="W20" s="83"/>
      <c r="X20" s="83"/>
      <c r="Y20" s="84"/>
      <c r="Z20" s="84"/>
      <c r="AA20" s="85"/>
      <c r="AB20" s="85"/>
      <c r="AC20" s="86"/>
      <c r="AD20" s="11"/>
      <c r="AF20" s="87"/>
      <c r="AG20" s="87"/>
      <c r="AH20" s="54">
        <v>500</v>
      </c>
      <c r="AI20" s="87"/>
    </row>
    <row r="21" spans="1:36" s="1" customFormat="1" ht="13.5" customHeight="1" thickBot="1" x14ac:dyDescent="0.2">
      <c r="A21" s="6"/>
      <c r="B21" s="88"/>
      <c r="C21" s="89"/>
      <c r="D21" s="89"/>
      <c r="E21" s="89"/>
      <c r="F21" s="89"/>
      <c r="G21" s="89"/>
      <c r="H21" s="89"/>
      <c r="I21" s="89"/>
      <c r="J21" s="90"/>
      <c r="K21" s="90"/>
      <c r="L21" s="91"/>
      <c r="M21" s="89"/>
      <c r="N21" s="89"/>
      <c r="O21" s="89"/>
      <c r="P21" s="89"/>
      <c r="Q21" s="89"/>
      <c r="R21" s="92"/>
      <c r="S21" s="92"/>
      <c r="T21" s="92"/>
      <c r="U21" s="92"/>
      <c r="V21" s="93"/>
      <c r="W21" s="93"/>
      <c r="X21" s="93"/>
      <c r="Y21" s="93"/>
      <c r="Z21" s="94"/>
      <c r="AA21" s="95"/>
      <c r="AB21" s="95"/>
      <c r="AC21" s="96"/>
      <c r="AD21" s="11"/>
      <c r="AF21" s="87"/>
      <c r="AG21" s="87"/>
      <c r="AH21" s="54">
        <v>750</v>
      </c>
      <c r="AI21" s="87"/>
    </row>
    <row r="22" spans="1:36" s="1" customFormat="1" ht="13.5" customHeight="1" thickTop="1" x14ac:dyDescent="0.15">
      <c r="A22" s="6"/>
      <c r="B22" s="97"/>
      <c r="C22" s="458"/>
      <c r="D22" s="458"/>
      <c r="E22" s="458"/>
      <c r="F22" s="98"/>
      <c r="G22" s="98"/>
      <c r="H22" s="98"/>
      <c r="I22" s="98"/>
      <c r="J22" s="99"/>
      <c r="K22" s="99"/>
      <c r="L22" s="100"/>
      <c r="M22" s="98"/>
      <c r="N22" s="98"/>
      <c r="O22" s="98"/>
      <c r="P22" s="98"/>
      <c r="Q22" s="98"/>
      <c r="R22" s="101"/>
      <c r="S22" s="98"/>
      <c r="T22" s="98"/>
      <c r="U22" s="98"/>
      <c r="V22" s="98"/>
      <c r="W22" s="102"/>
      <c r="X22" s="102"/>
      <c r="Y22" s="102"/>
      <c r="Z22" s="102"/>
      <c r="AA22" s="102"/>
      <c r="AB22" s="102"/>
      <c r="AC22" s="103"/>
      <c r="AD22" s="11"/>
      <c r="AF22" s="87"/>
      <c r="AG22" s="87"/>
      <c r="AH22" s="54">
        <v>1000</v>
      </c>
      <c r="AI22" s="87"/>
    </row>
    <row r="23" spans="1:36" s="1" customFormat="1" ht="16.5" customHeight="1" x14ac:dyDescent="0.15">
      <c r="A23" s="6"/>
      <c r="B23" s="104"/>
      <c r="C23" s="663" t="s">
        <v>222</v>
      </c>
      <c r="D23" s="664"/>
      <c r="E23" s="665"/>
      <c r="F23" s="22"/>
      <c r="G23" s="460" t="s">
        <v>47</v>
      </c>
      <c r="H23" s="460"/>
      <c r="I23" s="460"/>
      <c r="J23" s="460"/>
      <c r="K23" s="460"/>
      <c r="L23" s="460"/>
      <c r="M23" s="460"/>
      <c r="N23" s="460"/>
      <c r="O23" s="460"/>
      <c r="P23" s="460"/>
      <c r="Q23" s="460"/>
      <c r="R23" s="460"/>
      <c r="S23" s="22"/>
      <c r="T23" s="22"/>
      <c r="U23" s="22"/>
      <c r="V23" s="22"/>
      <c r="W23" s="105"/>
      <c r="X23" s="105"/>
      <c r="Y23" s="105"/>
      <c r="Z23" s="105"/>
      <c r="AA23" s="105"/>
      <c r="AB23" s="105"/>
      <c r="AC23" s="106"/>
      <c r="AD23" s="11"/>
      <c r="AF23" s="107"/>
      <c r="AG23" s="107"/>
      <c r="AH23" s="108">
        <v>1500</v>
      </c>
      <c r="AI23" s="107"/>
    </row>
    <row r="24" spans="1:36" s="1" customFormat="1" ht="13.5" customHeight="1" x14ac:dyDescent="0.15">
      <c r="A24" s="6"/>
      <c r="B24" s="109"/>
      <c r="C24" s="80"/>
      <c r="D24" s="80"/>
      <c r="E24" s="80"/>
      <c r="F24" s="110"/>
      <c r="G24" s="110"/>
      <c r="H24" s="110"/>
      <c r="I24" s="110"/>
      <c r="J24" s="111"/>
      <c r="K24" s="111"/>
      <c r="L24" s="112"/>
      <c r="M24" s="110"/>
      <c r="N24" s="110"/>
      <c r="O24" s="110"/>
      <c r="P24" s="110"/>
      <c r="Q24" s="110"/>
      <c r="R24" s="113"/>
      <c r="S24" s="110"/>
      <c r="T24" s="110"/>
      <c r="U24" s="110"/>
      <c r="V24" s="110"/>
      <c r="W24" s="114"/>
      <c r="X24" s="114"/>
      <c r="Y24" s="114"/>
      <c r="Z24" s="114"/>
      <c r="AA24" s="114"/>
      <c r="AB24" s="114"/>
      <c r="AC24" s="115"/>
      <c r="AD24" s="11"/>
      <c r="AF24" s="107"/>
      <c r="AG24" s="107"/>
      <c r="AH24" s="108">
        <v>2000</v>
      </c>
      <c r="AI24" s="107"/>
    </row>
    <row r="25" spans="1:36" s="1" customFormat="1" ht="16.5" customHeight="1" x14ac:dyDescent="0.25">
      <c r="A25" s="6"/>
      <c r="B25" s="116"/>
      <c r="C25" s="117"/>
      <c r="D25" s="118" t="s">
        <v>48</v>
      </c>
      <c r="E25" s="117"/>
      <c r="F25" s="117"/>
      <c r="G25" s="117"/>
      <c r="H25" s="117"/>
      <c r="I25" s="117"/>
      <c r="J25" s="119"/>
      <c r="K25" s="119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20"/>
      <c r="X25" s="120"/>
      <c r="Y25" s="120"/>
      <c r="Z25" s="120"/>
      <c r="AA25" s="120"/>
      <c r="AB25" s="120"/>
      <c r="AC25" s="121"/>
      <c r="AD25" s="11"/>
      <c r="AF25" s="107"/>
      <c r="AG25" s="107"/>
      <c r="AH25" s="108">
        <v>3000</v>
      </c>
      <c r="AI25" s="107"/>
    </row>
    <row r="26" spans="1:36" s="1" customFormat="1" ht="13.5" customHeight="1" x14ac:dyDescent="0.15">
      <c r="A26" s="6"/>
      <c r="B26" s="116"/>
      <c r="C26" s="117"/>
      <c r="D26" s="117"/>
      <c r="E26" s="117"/>
      <c r="F26" s="117"/>
      <c r="G26" s="117"/>
      <c r="H26" s="117"/>
      <c r="I26" s="117"/>
      <c r="J26" s="119"/>
      <c r="K26" s="119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20"/>
      <c r="X26" s="120"/>
      <c r="Y26" s="120"/>
      <c r="Z26" s="120"/>
      <c r="AA26" s="120"/>
      <c r="AB26" s="120"/>
      <c r="AC26" s="121"/>
      <c r="AD26" s="11"/>
      <c r="AF26" s="107"/>
      <c r="AG26" s="107"/>
      <c r="AH26" s="108">
        <v>5000</v>
      </c>
      <c r="AI26" s="107"/>
    </row>
    <row r="27" spans="1:36" s="1" customFormat="1" ht="13.5" customHeight="1" x14ac:dyDescent="0.15">
      <c r="A27" s="6"/>
      <c r="B27" s="116"/>
      <c r="C27" s="117"/>
      <c r="D27" s="122" t="s">
        <v>49</v>
      </c>
      <c r="E27" s="119"/>
      <c r="F27" s="117"/>
      <c r="G27" s="117"/>
      <c r="H27" s="117"/>
      <c r="I27" s="117"/>
      <c r="J27" s="123"/>
      <c r="K27" s="123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20"/>
      <c r="X27" s="120"/>
      <c r="Y27" s="120"/>
      <c r="Z27" s="120"/>
      <c r="AA27" s="120"/>
      <c r="AB27" s="120"/>
      <c r="AC27" s="121"/>
      <c r="AD27" s="11"/>
      <c r="AF27" s="107"/>
      <c r="AG27" s="107"/>
      <c r="AH27" s="108">
        <v>10000</v>
      </c>
      <c r="AI27" s="107"/>
    </row>
    <row r="28" spans="1:36" s="1" customFormat="1" ht="13.5" customHeight="1" x14ac:dyDescent="0.25">
      <c r="A28" s="6"/>
      <c r="B28" s="116"/>
      <c r="C28" s="117"/>
      <c r="D28" s="117"/>
      <c r="E28" s="117" t="s">
        <v>50</v>
      </c>
      <c r="F28" s="117"/>
      <c r="G28" s="117"/>
      <c r="H28" s="117"/>
      <c r="I28" s="117"/>
      <c r="J28" s="123"/>
      <c r="K28" s="123"/>
      <c r="L28" s="117"/>
      <c r="M28" s="117"/>
      <c r="N28" s="117"/>
      <c r="O28" s="117"/>
      <c r="P28" s="117"/>
      <c r="Q28" s="117"/>
      <c r="R28" s="117"/>
      <c r="S28" s="576" t="s">
        <v>51</v>
      </c>
      <c r="T28" s="576"/>
      <c r="U28" s="117"/>
      <c r="V28" s="117"/>
      <c r="W28" s="578" t="s">
        <v>52</v>
      </c>
      <c r="X28" s="578"/>
      <c r="Y28" s="578"/>
      <c r="Z28" s="120"/>
      <c r="AA28" s="120"/>
      <c r="AB28" s="120"/>
      <c r="AC28" s="121"/>
      <c r="AD28" s="11"/>
    </row>
    <row r="29" spans="1:36" s="1" customFormat="1" ht="13.5" customHeight="1" x14ac:dyDescent="0.25">
      <c r="A29" s="6"/>
      <c r="B29" s="116"/>
      <c r="C29" s="117"/>
      <c r="D29" s="117"/>
      <c r="E29" s="117" t="s">
        <v>53</v>
      </c>
      <c r="F29" s="117"/>
      <c r="G29" s="117"/>
      <c r="H29" s="117"/>
      <c r="I29" s="117"/>
      <c r="J29" s="123"/>
      <c r="K29" s="123"/>
      <c r="L29" s="117"/>
      <c r="M29" s="117"/>
      <c r="N29" s="117"/>
      <c r="O29" s="117"/>
      <c r="P29" s="117"/>
      <c r="Q29" s="117"/>
      <c r="R29" s="117"/>
      <c r="S29" s="577"/>
      <c r="T29" s="577"/>
      <c r="U29" s="117"/>
      <c r="V29" s="117"/>
      <c r="W29" s="579"/>
      <c r="X29" s="579"/>
      <c r="Y29" s="579"/>
      <c r="Z29" s="120"/>
      <c r="AA29" s="120"/>
      <c r="AB29" s="120"/>
      <c r="AC29" s="121"/>
      <c r="AD29" s="11"/>
    </row>
    <row r="30" spans="1:36" s="1" customFormat="1" ht="13.5" customHeight="1" x14ac:dyDescent="0.15">
      <c r="A30" s="6"/>
      <c r="B30" s="116"/>
      <c r="C30" s="117"/>
      <c r="D30" s="122" t="s">
        <v>54</v>
      </c>
      <c r="E30" s="117"/>
      <c r="F30" s="117"/>
      <c r="G30" s="117"/>
      <c r="H30" s="117"/>
      <c r="I30" s="117"/>
      <c r="J30" s="118"/>
      <c r="K30" s="118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20"/>
      <c r="X30" s="120"/>
      <c r="Y30" s="120"/>
      <c r="Z30" s="120"/>
      <c r="AA30" s="120"/>
      <c r="AB30" s="120"/>
      <c r="AC30" s="121"/>
      <c r="AD30" s="11"/>
    </row>
    <row r="31" spans="1:36" s="1" customFormat="1" ht="13.5" customHeight="1" x14ac:dyDescent="0.25">
      <c r="A31" s="6"/>
      <c r="B31" s="116"/>
      <c r="C31" s="117"/>
      <c r="D31" s="119"/>
      <c r="E31" s="118" t="s">
        <v>55</v>
      </c>
      <c r="F31" s="117"/>
      <c r="G31" s="117"/>
      <c r="H31" s="117"/>
      <c r="I31" s="117"/>
      <c r="J31" s="118"/>
      <c r="K31" s="123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20"/>
      <c r="X31" s="120"/>
      <c r="Y31" s="120"/>
      <c r="Z31" s="120"/>
      <c r="AA31" s="120"/>
      <c r="AB31" s="120"/>
      <c r="AC31" s="121"/>
      <c r="AD31" s="11"/>
    </row>
    <row r="32" spans="1:36" s="1" customFormat="1" ht="13.5" customHeight="1" x14ac:dyDescent="0.25">
      <c r="A32" s="6"/>
      <c r="B32" s="116"/>
      <c r="C32" s="117"/>
      <c r="D32" s="117"/>
      <c r="E32" s="118" t="s">
        <v>56</v>
      </c>
      <c r="F32" s="117"/>
      <c r="G32" s="117"/>
      <c r="H32" s="117"/>
      <c r="I32" s="117"/>
      <c r="J32" s="123"/>
      <c r="K32" s="123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20"/>
      <c r="X32" s="120"/>
      <c r="Y32" s="120"/>
      <c r="Z32" s="120"/>
      <c r="AA32" s="120"/>
      <c r="AB32" s="120"/>
      <c r="AC32" s="121"/>
      <c r="AD32" s="11"/>
    </row>
    <row r="33" spans="1:47" s="1" customFormat="1" ht="13.5" customHeight="1" x14ac:dyDescent="0.15">
      <c r="A33" s="6"/>
      <c r="B33" s="116"/>
      <c r="C33" s="117"/>
      <c r="D33" s="117"/>
      <c r="E33" s="117"/>
      <c r="F33" s="117"/>
      <c r="G33" s="117"/>
      <c r="H33" s="117"/>
      <c r="I33" s="117"/>
      <c r="J33" s="123"/>
      <c r="K33" s="123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20"/>
      <c r="X33" s="120"/>
      <c r="Y33" s="120"/>
      <c r="Z33" s="120"/>
      <c r="AA33" s="120"/>
      <c r="AB33" s="120"/>
      <c r="AC33" s="121"/>
      <c r="AD33" s="11"/>
    </row>
    <row r="34" spans="1:47" s="1" customFormat="1" ht="13.5" customHeight="1" x14ac:dyDescent="0.25">
      <c r="A34" s="6"/>
      <c r="B34" s="116"/>
      <c r="C34" s="117"/>
      <c r="D34" s="124" t="s">
        <v>57</v>
      </c>
      <c r="E34" s="117"/>
      <c r="F34" s="117"/>
      <c r="G34" s="117"/>
      <c r="H34" s="117"/>
      <c r="I34" s="117"/>
      <c r="J34" s="118"/>
      <c r="K34" s="118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20"/>
      <c r="X34" s="120"/>
      <c r="Y34" s="120"/>
      <c r="Z34" s="120"/>
      <c r="AA34" s="120"/>
      <c r="AB34" s="120"/>
      <c r="AC34" s="115"/>
      <c r="AD34" s="11"/>
    </row>
    <row r="35" spans="1:47" s="1" customFormat="1" ht="13.5" customHeight="1" x14ac:dyDescent="0.25">
      <c r="A35" s="6"/>
      <c r="B35" s="116"/>
      <c r="C35" s="117"/>
      <c r="D35" s="117"/>
      <c r="E35" s="118" t="s">
        <v>58</v>
      </c>
      <c r="F35" s="117"/>
      <c r="G35" s="117"/>
      <c r="H35" s="117"/>
      <c r="I35" s="117"/>
      <c r="J35" s="118"/>
      <c r="K35" s="123"/>
      <c r="L35" s="117"/>
      <c r="M35" s="117"/>
      <c r="N35" s="117"/>
      <c r="O35" s="117"/>
      <c r="P35" s="117"/>
      <c r="Q35" s="117"/>
      <c r="R35" s="117"/>
      <c r="S35" s="117"/>
      <c r="T35" s="117"/>
      <c r="U35" s="117" t="s">
        <v>59</v>
      </c>
      <c r="V35" s="117"/>
      <c r="W35" s="120"/>
      <c r="X35" s="120"/>
      <c r="Y35" s="120"/>
      <c r="Z35" s="120"/>
      <c r="AA35" s="125" t="s">
        <v>60</v>
      </c>
      <c r="AB35" s="125"/>
      <c r="AC35" s="126"/>
      <c r="AD35" s="11"/>
    </row>
    <row r="36" spans="1:47" s="1" customFormat="1" ht="13.5" customHeight="1" x14ac:dyDescent="0.25">
      <c r="A36" s="6"/>
      <c r="B36" s="116"/>
      <c r="C36" s="117"/>
      <c r="D36" s="117"/>
      <c r="E36" s="118" t="s">
        <v>61</v>
      </c>
      <c r="F36" s="117"/>
      <c r="G36" s="117"/>
      <c r="H36" s="117"/>
      <c r="I36" s="117"/>
      <c r="J36" s="123"/>
      <c r="K36" s="123"/>
      <c r="L36" s="117"/>
      <c r="M36" s="117"/>
      <c r="N36" s="117"/>
      <c r="O36" s="117"/>
      <c r="P36" s="117"/>
      <c r="Q36" s="117"/>
      <c r="R36" s="117"/>
      <c r="S36" s="117"/>
      <c r="T36" s="117"/>
      <c r="U36" s="117" t="s">
        <v>62</v>
      </c>
      <c r="V36" s="117"/>
      <c r="W36" s="120"/>
      <c r="X36" s="120"/>
      <c r="Y36" s="120"/>
      <c r="Z36" s="120"/>
      <c r="AA36" s="125" t="s">
        <v>63</v>
      </c>
      <c r="AB36" s="125"/>
      <c r="AC36" s="126"/>
      <c r="AD36" s="11"/>
    </row>
    <row r="37" spans="1:47" s="1" customFormat="1" ht="13.5" customHeight="1" x14ac:dyDescent="0.15">
      <c r="A37" s="6"/>
      <c r="B37" s="116"/>
      <c r="C37" s="117"/>
      <c r="D37" s="117"/>
      <c r="E37" s="117"/>
      <c r="F37" s="117"/>
      <c r="G37" s="117"/>
      <c r="H37" s="117"/>
      <c r="I37" s="117"/>
      <c r="J37" s="123"/>
      <c r="K37" s="123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120"/>
      <c r="X37" s="120"/>
      <c r="Y37" s="120"/>
      <c r="Z37" s="120"/>
      <c r="AA37" s="125"/>
      <c r="AB37" s="125"/>
      <c r="AC37" s="115"/>
      <c r="AD37" s="11"/>
    </row>
    <row r="38" spans="1:47" s="1" customFormat="1" ht="13.5" customHeight="1" x14ac:dyDescent="0.25">
      <c r="A38" s="6"/>
      <c r="B38" s="79"/>
      <c r="C38" s="110"/>
      <c r="D38" s="124" t="s">
        <v>64</v>
      </c>
      <c r="E38" s="110"/>
      <c r="F38" s="110"/>
      <c r="G38" s="110"/>
      <c r="H38" s="110"/>
      <c r="I38" s="110"/>
      <c r="J38" s="111"/>
      <c r="K38" s="111"/>
      <c r="L38" s="112"/>
      <c r="M38" s="110"/>
      <c r="N38" s="110"/>
      <c r="O38" s="110"/>
      <c r="P38" s="110"/>
      <c r="Q38" s="110"/>
      <c r="R38" s="113"/>
      <c r="S38" s="110"/>
      <c r="T38" s="110"/>
      <c r="U38" s="110"/>
      <c r="V38" s="110"/>
      <c r="W38" s="114"/>
      <c r="X38" s="114"/>
      <c r="Y38" s="114"/>
      <c r="Z38" s="114"/>
      <c r="AA38" s="125"/>
      <c r="AB38" s="125"/>
      <c r="AC38" s="121"/>
      <c r="AD38" s="11"/>
    </row>
    <row r="39" spans="1:47" s="1" customFormat="1" ht="15" customHeight="1" x14ac:dyDescent="0.25">
      <c r="A39" s="6"/>
      <c r="B39" s="79"/>
      <c r="C39" s="110"/>
      <c r="D39" s="110"/>
      <c r="E39" s="118" t="s">
        <v>65</v>
      </c>
      <c r="F39" s="110"/>
      <c r="G39" s="110"/>
      <c r="H39" s="110"/>
      <c r="I39" s="110"/>
      <c r="J39" s="111"/>
      <c r="K39" s="111"/>
      <c r="L39" s="112"/>
      <c r="M39" s="110"/>
      <c r="N39" s="110"/>
      <c r="O39" s="110"/>
      <c r="P39" s="110"/>
      <c r="Q39" s="110"/>
      <c r="R39" s="113"/>
      <c r="S39" s="110"/>
      <c r="T39" s="110"/>
      <c r="U39" s="110"/>
      <c r="V39" s="110"/>
      <c r="W39" s="114"/>
      <c r="X39" s="114"/>
      <c r="Y39" s="114"/>
      <c r="Z39" s="114"/>
      <c r="AA39" s="125"/>
      <c r="AB39" s="125"/>
      <c r="AC39" s="121"/>
      <c r="AD39" s="11"/>
    </row>
    <row r="40" spans="1:47" s="1" customFormat="1" ht="13.5" customHeight="1" x14ac:dyDescent="0.15">
      <c r="A40" s="6"/>
      <c r="B40" s="79"/>
      <c r="C40" s="110"/>
      <c r="D40" s="110"/>
      <c r="E40" s="110"/>
      <c r="F40" s="89"/>
      <c r="G40" s="567" t="s">
        <v>66</v>
      </c>
      <c r="H40" s="567"/>
      <c r="I40" s="567"/>
      <c r="J40" s="567"/>
      <c r="K40" s="567"/>
      <c r="L40" s="567"/>
      <c r="M40" s="567"/>
      <c r="N40" s="567"/>
      <c r="O40" s="567"/>
      <c r="P40" s="567"/>
      <c r="Q40" s="567"/>
      <c r="R40" s="567"/>
      <c r="S40" s="567"/>
      <c r="T40" s="567"/>
      <c r="U40" s="567"/>
      <c r="V40" s="89"/>
      <c r="W40" s="95"/>
      <c r="X40" s="95"/>
      <c r="Y40" s="114"/>
      <c r="Z40" s="114"/>
      <c r="AA40" s="125"/>
      <c r="AB40" s="125"/>
      <c r="AC40" s="121"/>
      <c r="AD40" s="11"/>
    </row>
    <row r="41" spans="1:47" s="1" customFormat="1" ht="13.5" customHeight="1" x14ac:dyDescent="0.15">
      <c r="A41" s="6"/>
      <c r="B41" s="79"/>
      <c r="C41" s="110"/>
      <c r="D41" s="110"/>
      <c r="E41" s="110"/>
      <c r="F41" s="110"/>
      <c r="G41" s="568"/>
      <c r="H41" s="568"/>
      <c r="I41" s="568"/>
      <c r="J41" s="568"/>
      <c r="K41" s="568"/>
      <c r="L41" s="568"/>
      <c r="M41" s="568"/>
      <c r="N41" s="568"/>
      <c r="O41" s="568"/>
      <c r="P41" s="568"/>
      <c r="Q41" s="568"/>
      <c r="R41" s="568"/>
      <c r="S41" s="568"/>
      <c r="T41" s="568"/>
      <c r="U41" s="568"/>
      <c r="V41" s="110"/>
      <c r="W41" s="114"/>
      <c r="X41" s="114"/>
      <c r="Y41" s="114"/>
      <c r="Z41" s="114"/>
      <c r="AA41" s="125" t="s">
        <v>67</v>
      </c>
      <c r="AB41" s="125"/>
      <c r="AC41" s="121"/>
      <c r="AD41" s="11"/>
    </row>
    <row r="42" spans="1:47" s="1" customFormat="1" ht="13.5" customHeight="1" x14ac:dyDescent="0.15">
      <c r="A42" s="6"/>
      <c r="B42" s="116"/>
      <c r="C42" s="117"/>
      <c r="D42" s="117"/>
      <c r="E42" s="117"/>
      <c r="F42" s="127"/>
      <c r="G42" s="569"/>
      <c r="H42" s="569"/>
      <c r="I42" s="569"/>
      <c r="J42" s="569"/>
      <c r="K42" s="569"/>
      <c r="L42" s="569"/>
      <c r="M42" s="569"/>
      <c r="N42" s="569"/>
      <c r="O42" s="569"/>
      <c r="P42" s="569"/>
      <c r="Q42" s="569"/>
      <c r="R42" s="569"/>
      <c r="S42" s="569"/>
      <c r="T42" s="569"/>
      <c r="U42" s="569"/>
      <c r="V42" s="127"/>
      <c r="W42" s="128"/>
      <c r="X42" s="128"/>
      <c r="Y42" s="120"/>
      <c r="Z42" s="120"/>
      <c r="AA42" s="125"/>
      <c r="AB42" s="125"/>
      <c r="AC42" s="126"/>
      <c r="AD42" s="11"/>
    </row>
    <row r="43" spans="1:47" s="1" customFormat="1" ht="12.75" customHeight="1" x14ac:dyDescent="0.15">
      <c r="A43" s="6"/>
      <c r="B43" s="116"/>
      <c r="C43" s="117"/>
      <c r="D43" s="117"/>
      <c r="E43" s="117"/>
      <c r="F43" s="117"/>
      <c r="G43" s="117"/>
      <c r="H43" s="117"/>
      <c r="I43" s="117"/>
      <c r="J43" s="123"/>
      <c r="K43" s="123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7"/>
      <c r="W43" s="120"/>
      <c r="X43" s="120"/>
      <c r="Y43" s="120"/>
      <c r="Z43" s="120"/>
      <c r="AA43" s="125"/>
      <c r="AB43" s="125"/>
      <c r="AC43" s="121"/>
      <c r="AD43" s="11"/>
    </row>
    <row r="44" spans="1:47" s="1" customFormat="1" ht="15" customHeight="1" x14ac:dyDescent="0.15">
      <c r="A44" s="6"/>
      <c r="B44" s="116"/>
      <c r="C44" s="117"/>
      <c r="D44" s="117"/>
      <c r="E44" s="119" t="s">
        <v>68</v>
      </c>
      <c r="F44" s="117"/>
      <c r="G44" s="117"/>
      <c r="H44" s="117"/>
      <c r="I44" s="117"/>
      <c r="J44" s="123"/>
      <c r="K44" s="123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  <c r="W44" s="120"/>
      <c r="X44" s="120"/>
      <c r="Y44" s="120"/>
      <c r="Z44" s="120"/>
      <c r="AA44" s="125"/>
      <c r="AB44" s="125"/>
      <c r="AC44" s="121"/>
      <c r="AD44" s="11"/>
      <c r="AH44" s="129"/>
      <c r="AI44" s="129"/>
      <c r="AJ44" s="129"/>
      <c r="AK44" s="129"/>
      <c r="AP44" s="129"/>
      <c r="AQ44" s="129"/>
    </row>
    <row r="45" spans="1:47" s="1" customFormat="1" ht="13.5" customHeight="1" x14ac:dyDescent="0.15">
      <c r="A45" s="6"/>
      <c r="B45" s="116"/>
      <c r="C45" s="117"/>
      <c r="D45" s="117"/>
      <c r="E45" s="117"/>
      <c r="F45" s="117"/>
      <c r="G45" s="117"/>
      <c r="H45" s="117"/>
      <c r="I45" s="117"/>
      <c r="J45" s="123"/>
      <c r="K45" s="123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20"/>
      <c r="X45" s="120"/>
      <c r="Y45" s="120"/>
      <c r="Z45" s="120"/>
      <c r="AA45" s="125"/>
      <c r="AB45" s="125"/>
      <c r="AC45" s="121"/>
      <c r="AD45" s="11"/>
      <c r="AI45" s="129"/>
      <c r="AJ45" s="129"/>
      <c r="AK45" s="129"/>
      <c r="AL45" s="129"/>
      <c r="AN45" s="129"/>
      <c r="AO45" s="129"/>
      <c r="AP45" s="129"/>
      <c r="AQ45" s="129"/>
    </row>
    <row r="46" spans="1:47" s="1" customFormat="1" ht="13.5" customHeight="1" thickBot="1" x14ac:dyDescent="0.2">
      <c r="A46" s="6"/>
      <c r="B46" s="116"/>
      <c r="C46" s="117"/>
      <c r="D46" s="117"/>
      <c r="E46" s="117"/>
      <c r="F46" s="130"/>
      <c r="G46" s="570" t="s">
        <v>69</v>
      </c>
      <c r="H46" s="570"/>
      <c r="I46" s="570"/>
      <c r="J46" s="570"/>
      <c r="K46" s="570"/>
      <c r="L46" s="570"/>
      <c r="M46" s="570"/>
      <c r="N46" s="570"/>
      <c r="O46" s="570"/>
      <c r="P46" s="570"/>
      <c r="Q46" s="130"/>
      <c r="R46" s="130"/>
      <c r="S46" s="130"/>
      <c r="T46" s="130"/>
      <c r="U46" s="117"/>
      <c r="V46" s="117"/>
      <c r="W46" s="120"/>
      <c r="X46" s="120"/>
      <c r="Y46" s="120"/>
      <c r="Z46" s="120"/>
      <c r="AA46" s="125"/>
      <c r="AB46" s="125"/>
      <c r="AC46" s="121"/>
      <c r="AD46" s="11"/>
      <c r="AI46" s="129"/>
      <c r="AJ46" s="129"/>
      <c r="AK46" s="129"/>
      <c r="AL46" s="129"/>
      <c r="AN46" s="129"/>
      <c r="AO46" s="129"/>
      <c r="AP46" s="129"/>
      <c r="AQ46" s="129"/>
    </row>
    <row r="47" spans="1:47" s="1" customFormat="1" ht="13.5" customHeight="1" x14ac:dyDescent="0.15">
      <c r="A47" s="6"/>
      <c r="B47" s="116"/>
      <c r="C47" s="117"/>
      <c r="D47" s="117"/>
      <c r="E47" s="117"/>
      <c r="F47" s="117"/>
      <c r="G47" s="571"/>
      <c r="H47" s="571"/>
      <c r="I47" s="571"/>
      <c r="J47" s="571"/>
      <c r="K47" s="571"/>
      <c r="L47" s="571"/>
      <c r="M47" s="571"/>
      <c r="N47" s="571"/>
      <c r="O47" s="571"/>
      <c r="P47" s="571"/>
      <c r="Q47" s="127"/>
      <c r="R47" s="127"/>
      <c r="S47" s="127"/>
      <c r="T47" s="127"/>
      <c r="U47" s="117"/>
      <c r="V47" s="117"/>
      <c r="W47" s="120"/>
      <c r="X47" s="120"/>
      <c r="Y47" s="120"/>
      <c r="Z47" s="120"/>
      <c r="AA47" s="125" t="s">
        <v>70</v>
      </c>
      <c r="AB47" s="125"/>
      <c r="AC47" s="126"/>
      <c r="AD47" s="11"/>
      <c r="AF47" s="131" t="s">
        <v>71</v>
      </c>
      <c r="AG47" s="132" t="s">
        <v>72</v>
      </c>
      <c r="AH47" s="133"/>
      <c r="AI47" s="134"/>
      <c r="AJ47" s="131" t="s">
        <v>71</v>
      </c>
      <c r="AK47" s="132" t="s">
        <v>73</v>
      </c>
      <c r="AL47" s="133"/>
      <c r="AM47" s="134"/>
      <c r="AN47" s="131" t="s">
        <v>71</v>
      </c>
      <c r="AO47" s="132" t="s">
        <v>74</v>
      </c>
      <c r="AP47" s="133"/>
      <c r="AQ47" s="134"/>
      <c r="AR47" s="131" t="s">
        <v>71</v>
      </c>
      <c r="AS47" s="132" t="s">
        <v>75</v>
      </c>
      <c r="AT47" s="133"/>
      <c r="AU47" s="134"/>
    </row>
    <row r="48" spans="1:47" s="1" customFormat="1" ht="13.5" customHeight="1" thickBot="1" x14ac:dyDescent="0.2">
      <c r="A48" s="6"/>
      <c r="B48" s="116"/>
      <c r="C48" s="117"/>
      <c r="D48" s="117"/>
      <c r="E48" s="117"/>
      <c r="F48" s="117"/>
      <c r="G48" s="572"/>
      <c r="H48" s="572"/>
      <c r="I48" s="572"/>
      <c r="J48" s="572"/>
      <c r="K48" s="572"/>
      <c r="L48" s="572"/>
      <c r="M48" s="572"/>
      <c r="N48" s="572"/>
      <c r="O48" s="572"/>
      <c r="P48" s="572"/>
      <c r="Q48" s="117"/>
      <c r="R48" s="117"/>
      <c r="S48" s="117"/>
      <c r="T48" s="117"/>
      <c r="U48" s="117"/>
      <c r="V48" s="117"/>
      <c r="W48" s="120"/>
      <c r="X48" s="120"/>
      <c r="Y48" s="120"/>
      <c r="Z48" s="120"/>
      <c r="AA48" s="120"/>
      <c r="AB48" s="120"/>
      <c r="AC48" s="121"/>
      <c r="AD48" s="11"/>
      <c r="AF48" s="135" t="s">
        <v>76</v>
      </c>
      <c r="AG48" s="136" t="s">
        <v>77</v>
      </c>
      <c r="AH48" s="136" t="s">
        <v>78</v>
      </c>
      <c r="AI48" s="137" t="s">
        <v>79</v>
      </c>
      <c r="AJ48" s="135" t="s">
        <v>76</v>
      </c>
      <c r="AK48" s="136" t="s">
        <v>77</v>
      </c>
      <c r="AL48" s="136" t="s">
        <v>78</v>
      </c>
      <c r="AM48" s="137" t="s">
        <v>79</v>
      </c>
      <c r="AN48" s="135" t="s">
        <v>76</v>
      </c>
      <c r="AO48" s="136" t="s">
        <v>77</v>
      </c>
      <c r="AP48" s="136" t="s">
        <v>78</v>
      </c>
      <c r="AQ48" s="137" t="s">
        <v>79</v>
      </c>
      <c r="AR48" s="135" t="s">
        <v>76</v>
      </c>
      <c r="AS48" s="136" t="s">
        <v>77</v>
      </c>
      <c r="AT48" s="136" t="s">
        <v>78</v>
      </c>
      <c r="AU48" s="137" t="s">
        <v>79</v>
      </c>
    </row>
    <row r="49" spans="1:47" s="1" customFormat="1" ht="16.5" customHeight="1" x14ac:dyDescent="0.15">
      <c r="A49" s="6"/>
      <c r="B49" s="116"/>
      <c r="C49" s="130"/>
      <c r="D49" s="130"/>
      <c r="E49" s="130"/>
      <c r="F49" s="130"/>
      <c r="G49" s="130"/>
      <c r="H49" s="130"/>
      <c r="I49" s="130"/>
      <c r="J49" s="138"/>
      <c r="K49" s="138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9"/>
      <c r="X49" s="139"/>
      <c r="Y49" s="139"/>
      <c r="Z49" s="139"/>
      <c r="AA49" s="139"/>
      <c r="AB49" s="139"/>
      <c r="AC49" s="140"/>
      <c r="AD49" s="11"/>
      <c r="AF49" s="141"/>
      <c r="AG49" s="142"/>
      <c r="AH49" s="142"/>
      <c r="AI49" s="143" t="str">
        <f t="shared" ref="AI49:AI62" si="9">IF(AH49="","",SQRT((AG49^2)+(AH49^2)))</f>
        <v/>
      </c>
      <c r="AJ49" s="141"/>
      <c r="AK49" s="142"/>
      <c r="AL49" s="142"/>
      <c r="AM49" s="143" t="str">
        <f t="shared" ref="AM49:AM62" si="10">IF(AL49="","",SQRT((AK49^2)+(AL49^2)))</f>
        <v/>
      </c>
      <c r="AN49" s="141">
        <v>10</v>
      </c>
      <c r="AO49" s="142">
        <v>2.0099999999999998</v>
      </c>
      <c r="AP49" s="142">
        <v>1.74</v>
      </c>
      <c r="AQ49" s="143">
        <f t="shared" ref="AQ49:AQ60" si="11">IF(AP49="","",SQRT((AO49^2)+(AP49^2)))</f>
        <v>2.6585146228674383</v>
      </c>
      <c r="AR49" s="141">
        <v>10</v>
      </c>
      <c r="AS49" s="142">
        <v>1.92</v>
      </c>
      <c r="AT49" s="142">
        <v>1.93</v>
      </c>
      <c r="AU49" s="143">
        <f t="shared" ref="AU49:AU60" si="12">IF(AT49="","",SQRT((AS49^2)+(AT49^2)))</f>
        <v>2.7223702907576697</v>
      </c>
    </row>
    <row r="50" spans="1:47" s="1" customFormat="1" ht="16.5" customHeight="1" x14ac:dyDescent="0.15">
      <c r="A50" s="6"/>
      <c r="B50" s="144"/>
      <c r="C50" s="145"/>
      <c r="D50" s="145"/>
      <c r="E50" s="145"/>
      <c r="F50" s="145"/>
      <c r="G50" s="145"/>
      <c r="H50" s="145"/>
      <c r="I50" s="145"/>
      <c r="J50" s="146"/>
      <c r="K50" s="146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145"/>
      <c r="W50" s="147"/>
      <c r="X50" s="147"/>
      <c r="Y50" s="147"/>
      <c r="Z50" s="147"/>
      <c r="AA50" s="147"/>
      <c r="AB50" s="147"/>
      <c r="AC50" s="148"/>
      <c r="AD50" s="11"/>
      <c r="AF50" s="149">
        <v>20</v>
      </c>
      <c r="AG50" s="150">
        <v>2.14</v>
      </c>
      <c r="AH50" s="150">
        <v>0.98</v>
      </c>
      <c r="AI50" s="151">
        <f t="shared" si="9"/>
        <v>2.3537204591879641</v>
      </c>
      <c r="AJ50" s="149">
        <v>20</v>
      </c>
      <c r="AK50" s="150">
        <v>1.97</v>
      </c>
      <c r="AL50" s="150">
        <v>1.01</v>
      </c>
      <c r="AM50" s="151">
        <f t="shared" si="10"/>
        <v>2.213820227570432</v>
      </c>
      <c r="AN50" s="149">
        <v>20</v>
      </c>
      <c r="AO50" s="150">
        <v>1.77</v>
      </c>
      <c r="AP50" s="150">
        <v>1.82</v>
      </c>
      <c r="AQ50" s="151">
        <f t="shared" si="11"/>
        <v>2.5387595396177245</v>
      </c>
      <c r="AR50" s="149">
        <v>20</v>
      </c>
      <c r="AS50" s="150">
        <v>1.68</v>
      </c>
      <c r="AT50" s="150">
        <v>2.04</v>
      </c>
      <c r="AU50" s="151">
        <f t="shared" si="12"/>
        <v>2.6427258654654286</v>
      </c>
    </row>
    <row r="51" spans="1:47" s="1" customFormat="1" ht="13.5" customHeight="1" thickBot="1" x14ac:dyDescent="0.2">
      <c r="A51" s="6"/>
      <c r="B51" s="152"/>
      <c r="C51" s="127"/>
      <c r="D51" s="153" t="s">
        <v>80</v>
      </c>
      <c r="E51" s="154"/>
      <c r="F51" s="154"/>
      <c r="G51" s="154"/>
      <c r="H51" s="127"/>
      <c r="I51" s="127"/>
      <c r="J51" s="155"/>
      <c r="K51" s="155"/>
      <c r="L51" s="127"/>
      <c r="M51" s="127"/>
      <c r="N51" s="127"/>
      <c r="O51" s="127"/>
      <c r="P51" s="127"/>
      <c r="Q51" s="127"/>
      <c r="R51" s="127"/>
      <c r="S51" s="127"/>
      <c r="T51" s="154"/>
      <c r="U51" s="127"/>
      <c r="V51" s="127"/>
      <c r="W51" s="128"/>
      <c r="X51" s="128"/>
      <c r="Y51" s="128"/>
      <c r="Z51" s="128"/>
      <c r="AA51" s="128"/>
      <c r="AB51" s="128"/>
      <c r="AC51" s="156"/>
      <c r="AD51" s="11"/>
      <c r="AF51" s="149">
        <v>30</v>
      </c>
      <c r="AG51" s="150">
        <v>1.91</v>
      </c>
      <c r="AH51" s="150">
        <v>1.0900000000000001</v>
      </c>
      <c r="AI51" s="151">
        <f t="shared" si="9"/>
        <v>2.1991361940543839</v>
      </c>
      <c r="AJ51" s="149">
        <v>30</v>
      </c>
      <c r="AK51" s="150">
        <v>1.78</v>
      </c>
      <c r="AL51" s="150">
        <v>1.24</v>
      </c>
      <c r="AM51" s="151">
        <f t="shared" si="10"/>
        <v>2.1693316943243142</v>
      </c>
      <c r="AN51" s="149">
        <v>30</v>
      </c>
      <c r="AO51" s="150">
        <v>1.56</v>
      </c>
      <c r="AP51" s="150">
        <v>2.37</v>
      </c>
      <c r="AQ51" s="151">
        <f t="shared" si="11"/>
        <v>2.8373403038761493</v>
      </c>
      <c r="AR51" s="149">
        <v>30</v>
      </c>
      <c r="AS51" s="150">
        <v>1.51</v>
      </c>
      <c r="AT51" s="150">
        <v>2.6</v>
      </c>
      <c r="AU51" s="151">
        <f t="shared" si="12"/>
        <v>3.0066759053812238</v>
      </c>
    </row>
    <row r="52" spans="1:47" s="1" customFormat="1" ht="13.5" customHeight="1" thickBot="1" x14ac:dyDescent="0.2">
      <c r="A52" s="6"/>
      <c r="B52" s="116"/>
      <c r="C52" s="157" t="s">
        <v>81</v>
      </c>
      <c r="D52" s="158" t="str">
        <f>IF(E52="","","Ｚ1=")</f>
        <v>Ｚ1=</v>
      </c>
      <c r="E52" s="545">
        <v>4</v>
      </c>
      <c r="F52" s="546"/>
      <c r="G52" s="547"/>
      <c r="H52" s="159" t="str">
        <f>IF(E52="","","＋ｊ")</f>
        <v>＋ｊ</v>
      </c>
      <c r="I52" s="548">
        <v>3</v>
      </c>
      <c r="J52" s="549"/>
      <c r="K52" s="550"/>
      <c r="L52" s="158" t="str">
        <f>IF(M52="","","Ｚ2=")</f>
        <v>Ｚ2=</v>
      </c>
      <c r="M52" s="545">
        <v>4</v>
      </c>
      <c r="N52" s="546"/>
      <c r="O52" s="547"/>
      <c r="P52" s="159" t="str">
        <f>IF(M52="","","＋ｊ")</f>
        <v>＋ｊ</v>
      </c>
      <c r="Q52" s="548">
        <v>3</v>
      </c>
      <c r="R52" s="549"/>
      <c r="S52" s="550"/>
      <c r="T52" s="160" t="str">
        <f>IF(U52="","","Ｚ=")</f>
        <v>Ｚ=</v>
      </c>
      <c r="U52" s="551">
        <f>IF(OR(E52="",M52=""),"",E52+M52)</f>
        <v>8</v>
      </c>
      <c r="V52" s="552"/>
      <c r="W52" s="553"/>
      <c r="X52" s="159" t="str">
        <f>IF(U52="","","＋ｊ")</f>
        <v>＋ｊ</v>
      </c>
      <c r="Y52" s="561">
        <f>IF(OR(I52="",Q52=""),"",I52+Q52)</f>
        <v>6</v>
      </c>
      <c r="Z52" s="562"/>
      <c r="AA52" s="563"/>
      <c r="AB52" s="161"/>
      <c r="AC52" s="115"/>
      <c r="AD52" s="11"/>
      <c r="AF52" s="149">
        <v>50</v>
      </c>
      <c r="AG52" s="150">
        <v>1.81</v>
      </c>
      <c r="AH52" s="150">
        <v>1.31</v>
      </c>
      <c r="AI52" s="151">
        <f t="shared" si="9"/>
        <v>2.2343231637343779</v>
      </c>
      <c r="AJ52" s="149">
        <v>50</v>
      </c>
      <c r="AK52" s="150">
        <v>1.7</v>
      </c>
      <c r="AL52" s="150">
        <v>1.46</v>
      </c>
      <c r="AM52" s="151">
        <f t="shared" si="10"/>
        <v>2.2408926792686881</v>
      </c>
      <c r="AN52" s="149">
        <v>50</v>
      </c>
      <c r="AO52" s="150">
        <v>1.43</v>
      </c>
      <c r="AP52" s="150">
        <v>2.27</v>
      </c>
      <c r="AQ52" s="151">
        <f t="shared" si="11"/>
        <v>2.6828715958837837</v>
      </c>
      <c r="AR52" s="149">
        <v>50</v>
      </c>
      <c r="AS52" s="150">
        <v>1.39</v>
      </c>
      <c r="AT52" s="150">
        <v>2.5499999999999998</v>
      </c>
      <c r="AU52" s="151">
        <f t="shared" si="12"/>
        <v>2.90423828223512</v>
      </c>
    </row>
    <row r="53" spans="1:47" s="1" customFormat="1" ht="13.5" customHeight="1" thickTop="1" thickBot="1" x14ac:dyDescent="0.25">
      <c r="A53" s="6"/>
      <c r="B53" s="79"/>
      <c r="C53" s="162"/>
      <c r="D53" s="110"/>
      <c r="E53" s="80"/>
      <c r="F53" s="163" t="s">
        <v>82</v>
      </c>
      <c r="G53" s="164"/>
      <c r="H53" s="165"/>
      <c r="I53" s="165"/>
      <c r="J53" s="166" t="s">
        <v>83</v>
      </c>
      <c r="K53" s="167"/>
      <c r="L53" s="165"/>
      <c r="M53" s="165"/>
      <c r="N53" s="166" t="s">
        <v>84</v>
      </c>
      <c r="O53" s="165"/>
      <c r="P53" s="165"/>
      <c r="Q53" s="165"/>
      <c r="R53" s="166" t="s">
        <v>85</v>
      </c>
      <c r="S53" s="110"/>
      <c r="T53" s="80"/>
      <c r="U53" s="110"/>
      <c r="V53" s="110"/>
      <c r="W53" s="114"/>
      <c r="X53" s="168" t="str">
        <f>IF(Y53="","","cosφ=")</f>
        <v>cosφ=</v>
      </c>
      <c r="Y53" s="564">
        <f>IF(OR(U52="",Y52=""),"",U52/SQRT(U52^2+Y52^2))</f>
        <v>0.8</v>
      </c>
      <c r="Z53" s="565"/>
      <c r="AA53" s="566"/>
      <c r="AB53" s="161"/>
      <c r="AC53" s="115"/>
      <c r="AD53" s="11"/>
      <c r="AF53" s="149">
        <v>75</v>
      </c>
      <c r="AG53" s="150">
        <v>1.78</v>
      </c>
      <c r="AH53" s="150">
        <v>1.73</v>
      </c>
      <c r="AI53" s="151">
        <f t="shared" si="9"/>
        <v>2.4821966078455593</v>
      </c>
      <c r="AJ53" s="149">
        <v>75</v>
      </c>
      <c r="AK53" s="150">
        <v>1.64</v>
      </c>
      <c r="AL53" s="150">
        <v>1.93</v>
      </c>
      <c r="AM53" s="151">
        <f t="shared" si="10"/>
        <v>2.5326863208853951</v>
      </c>
      <c r="AN53" s="149">
        <v>75</v>
      </c>
      <c r="AO53" s="150">
        <v>1.53</v>
      </c>
      <c r="AP53" s="150">
        <v>1.95</v>
      </c>
      <c r="AQ53" s="151">
        <f t="shared" si="11"/>
        <v>2.4785883078881819</v>
      </c>
      <c r="AR53" s="149">
        <v>75</v>
      </c>
      <c r="AS53" s="150">
        <v>1.43</v>
      </c>
      <c r="AT53" s="150">
        <v>2.15</v>
      </c>
      <c r="AU53" s="151">
        <f t="shared" si="12"/>
        <v>2.5821309029559285</v>
      </c>
    </row>
    <row r="54" spans="1:47" s="1" customFormat="1" ht="13.5" customHeight="1" thickTop="1" thickBot="1" x14ac:dyDescent="0.2">
      <c r="A54" s="6"/>
      <c r="B54" s="79"/>
      <c r="C54" s="157" t="s">
        <v>86</v>
      </c>
      <c r="D54" s="158" t="str">
        <f>IF(E54="","","Ｚ1=")</f>
        <v>Ｚ1=</v>
      </c>
      <c r="E54" s="545">
        <v>4</v>
      </c>
      <c r="F54" s="546"/>
      <c r="G54" s="547"/>
      <c r="H54" s="159" t="str">
        <f>IF(E54="","","＋ｊ")</f>
        <v>＋ｊ</v>
      </c>
      <c r="I54" s="548">
        <v>3</v>
      </c>
      <c r="J54" s="549"/>
      <c r="K54" s="550"/>
      <c r="L54" s="110"/>
      <c r="M54" s="110"/>
      <c r="N54" s="110"/>
      <c r="O54" s="158" t="str">
        <f>IF(Q54="","","Ｚ2=")</f>
        <v>Ｚ2=</v>
      </c>
      <c r="P54" s="159" t="str">
        <f>IF(Q54="","","＋ｊ")</f>
        <v>＋ｊ</v>
      </c>
      <c r="Q54" s="548">
        <v>3</v>
      </c>
      <c r="R54" s="549"/>
      <c r="S54" s="550"/>
      <c r="T54" s="160" t="str">
        <f>IF(U54="","","Ｚ=")</f>
        <v>Ｚ=</v>
      </c>
      <c r="U54" s="551">
        <f>IF(E54="","",E54)</f>
        <v>4</v>
      </c>
      <c r="V54" s="552"/>
      <c r="W54" s="553"/>
      <c r="X54" s="169" t="str">
        <f>IF(U54="","","＋ｊ")</f>
        <v>＋ｊ</v>
      </c>
      <c r="Y54" s="564">
        <f>IF(OR(I54="",Q54=""),"",I54-Q54)</f>
        <v>0</v>
      </c>
      <c r="Z54" s="565"/>
      <c r="AA54" s="566"/>
      <c r="AB54" s="161"/>
      <c r="AC54" s="115"/>
      <c r="AD54" s="11"/>
      <c r="AF54" s="149">
        <v>100</v>
      </c>
      <c r="AG54" s="150">
        <v>1.73</v>
      </c>
      <c r="AH54" s="150">
        <v>1.74</v>
      </c>
      <c r="AI54" s="151">
        <f t="shared" si="9"/>
        <v>2.4536707195546841</v>
      </c>
      <c r="AJ54" s="149">
        <v>100</v>
      </c>
      <c r="AK54" s="150">
        <v>1.6</v>
      </c>
      <c r="AL54" s="150">
        <v>1.93</v>
      </c>
      <c r="AM54" s="151">
        <f t="shared" si="10"/>
        <v>2.5069702830308938</v>
      </c>
      <c r="AN54" s="149">
        <v>100</v>
      </c>
      <c r="AO54" s="150">
        <v>1.54</v>
      </c>
      <c r="AP54" s="150">
        <v>2.29</v>
      </c>
      <c r="AQ54" s="151">
        <f t="shared" si="11"/>
        <v>2.7596557756357947</v>
      </c>
      <c r="AR54" s="149">
        <v>100</v>
      </c>
      <c r="AS54" s="150">
        <v>1.42</v>
      </c>
      <c r="AT54" s="150">
        <v>2.54</v>
      </c>
      <c r="AU54" s="151">
        <f t="shared" si="12"/>
        <v>2.9099828178186895</v>
      </c>
    </row>
    <row r="55" spans="1:47" s="1" customFormat="1" ht="13.5" customHeight="1" thickTop="1" thickBot="1" x14ac:dyDescent="0.25">
      <c r="A55" s="6"/>
      <c r="B55" s="79"/>
      <c r="C55" s="162"/>
      <c r="D55" s="110"/>
      <c r="E55" s="110"/>
      <c r="F55" s="163" t="s">
        <v>87</v>
      </c>
      <c r="G55" s="164"/>
      <c r="H55" s="165"/>
      <c r="I55" s="165"/>
      <c r="J55" s="166" t="s">
        <v>88</v>
      </c>
      <c r="K55" s="167"/>
      <c r="L55" s="165"/>
      <c r="M55" s="165"/>
      <c r="N55" s="165"/>
      <c r="O55" s="165"/>
      <c r="P55" s="165"/>
      <c r="Q55" s="165"/>
      <c r="R55" s="166" t="s">
        <v>89</v>
      </c>
      <c r="S55" s="165"/>
      <c r="T55" s="165"/>
      <c r="U55" s="110"/>
      <c r="V55" s="110"/>
      <c r="W55" s="114"/>
      <c r="X55" s="168" t="str">
        <f>IF(Y55="","","cosφ=")</f>
        <v>cosφ=</v>
      </c>
      <c r="Y55" s="554">
        <f>IF(OR(I54="",Q54=""),"",IF(Y54&gt;=0,(INT(10^5*U54/SQRT(U54^2+Y54^2))/10^5),"-"&amp;(INT(10^5*U54/SQRT(U54^2+Y54^2))/10^5)))</f>
        <v>1</v>
      </c>
      <c r="Z55" s="555"/>
      <c r="AA55" s="556"/>
      <c r="AB55" s="170"/>
      <c r="AC55" s="115"/>
      <c r="AD55" s="11"/>
      <c r="AF55" s="149">
        <v>150</v>
      </c>
      <c r="AG55" s="150">
        <v>1.61</v>
      </c>
      <c r="AH55" s="150">
        <v>1.91</v>
      </c>
      <c r="AI55" s="151">
        <f t="shared" si="9"/>
        <v>2.4980392310770463</v>
      </c>
      <c r="AJ55" s="149">
        <v>150</v>
      </c>
      <c r="AK55" s="150">
        <v>1.5</v>
      </c>
      <c r="AL55" s="150">
        <v>2.12</v>
      </c>
      <c r="AM55" s="151">
        <f t="shared" si="10"/>
        <v>2.5969982672308429</v>
      </c>
      <c r="AN55" s="149">
        <v>150</v>
      </c>
      <c r="AO55" s="150">
        <v>1.41</v>
      </c>
      <c r="AP55" s="150">
        <v>2.36</v>
      </c>
      <c r="AQ55" s="151">
        <f t="shared" si="11"/>
        <v>2.7491271342009629</v>
      </c>
      <c r="AR55" s="149">
        <v>150</v>
      </c>
      <c r="AS55" s="150">
        <v>1.37</v>
      </c>
      <c r="AT55" s="150">
        <v>2.73</v>
      </c>
      <c r="AU55" s="151">
        <f t="shared" si="12"/>
        <v>3.0544721311545797</v>
      </c>
    </row>
    <row r="56" spans="1:47" s="1" customFormat="1" ht="13.5" customHeight="1" x14ac:dyDescent="0.15">
      <c r="A56" s="6"/>
      <c r="B56" s="79"/>
      <c r="C56" s="162"/>
      <c r="D56" s="110"/>
      <c r="E56" s="110"/>
      <c r="F56" s="110"/>
      <c r="G56" s="110"/>
      <c r="H56" s="110"/>
      <c r="I56" s="110"/>
      <c r="J56" s="111"/>
      <c r="K56" s="111"/>
      <c r="L56" s="110"/>
      <c r="M56" s="110"/>
      <c r="N56" s="110"/>
      <c r="O56" s="110"/>
      <c r="P56" s="110"/>
      <c r="Q56" s="110"/>
      <c r="R56" s="113"/>
      <c r="S56" s="110"/>
      <c r="T56" s="110"/>
      <c r="U56" s="110"/>
      <c r="V56" s="110"/>
      <c r="W56" s="114"/>
      <c r="X56" s="171"/>
      <c r="Y56" s="114"/>
      <c r="Z56" s="114"/>
      <c r="AA56" s="114"/>
      <c r="AB56" s="114"/>
      <c r="AC56" s="115"/>
      <c r="AD56" s="11"/>
      <c r="AF56" s="149">
        <v>200</v>
      </c>
      <c r="AG56" s="150">
        <v>1.63</v>
      </c>
      <c r="AH56" s="150">
        <v>2.6</v>
      </c>
      <c r="AI56" s="151">
        <f t="shared" si="9"/>
        <v>3.0686967917994115</v>
      </c>
      <c r="AJ56" s="149">
        <v>200</v>
      </c>
      <c r="AK56" s="150">
        <v>1.53</v>
      </c>
      <c r="AL56" s="150">
        <v>2.9</v>
      </c>
      <c r="AM56" s="151">
        <f t="shared" si="10"/>
        <v>3.2788565079917724</v>
      </c>
      <c r="AN56" s="149">
        <v>200</v>
      </c>
      <c r="AO56" s="150">
        <v>1.35</v>
      </c>
      <c r="AP56" s="150">
        <v>2.7</v>
      </c>
      <c r="AQ56" s="151">
        <f t="shared" si="11"/>
        <v>3.0186917696247164</v>
      </c>
      <c r="AR56" s="149">
        <v>200</v>
      </c>
      <c r="AS56" s="150">
        <v>1.31</v>
      </c>
      <c r="AT56" s="150">
        <v>3.14</v>
      </c>
      <c r="AU56" s="151">
        <f t="shared" si="12"/>
        <v>3.4023080401398107</v>
      </c>
    </row>
    <row r="57" spans="1:47" s="1" customFormat="1" ht="13.5" customHeight="1" thickBot="1" x14ac:dyDescent="0.2">
      <c r="A57" s="6"/>
      <c r="B57" s="79"/>
      <c r="C57" s="162"/>
      <c r="D57" s="172" t="s">
        <v>90</v>
      </c>
      <c r="E57" s="130"/>
      <c r="F57" s="130"/>
      <c r="G57" s="130"/>
      <c r="H57" s="117"/>
      <c r="I57" s="117"/>
      <c r="J57" s="123"/>
      <c r="K57" s="123"/>
      <c r="L57" s="117"/>
      <c r="M57" s="117"/>
      <c r="N57" s="117"/>
      <c r="O57" s="117"/>
      <c r="P57" s="117"/>
      <c r="Q57" s="117"/>
      <c r="R57" s="117"/>
      <c r="S57" s="117"/>
      <c r="T57" s="130"/>
      <c r="U57" s="117"/>
      <c r="V57" s="117"/>
      <c r="W57" s="120"/>
      <c r="X57" s="173"/>
      <c r="Y57" s="120"/>
      <c r="Z57" s="120"/>
      <c r="AA57" s="120"/>
      <c r="AB57" s="120"/>
      <c r="AC57" s="121"/>
      <c r="AD57" s="11"/>
      <c r="AF57" s="149">
        <v>300</v>
      </c>
      <c r="AG57" s="150">
        <v>1.5</v>
      </c>
      <c r="AH57" s="150">
        <v>2.82</v>
      </c>
      <c r="AI57" s="151">
        <f t="shared" si="9"/>
        <v>3.1941195970094793</v>
      </c>
      <c r="AJ57" s="149">
        <v>300</v>
      </c>
      <c r="AK57" s="150">
        <v>1.41</v>
      </c>
      <c r="AL57" s="150">
        <v>3.26</v>
      </c>
      <c r="AM57" s="151">
        <f t="shared" si="10"/>
        <v>3.5518586683594267</v>
      </c>
      <c r="AN57" s="149">
        <v>300</v>
      </c>
      <c r="AO57" s="150">
        <v>1.31</v>
      </c>
      <c r="AP57" s="150">
        <v>3.7</v>
      </c>
      <c r="AQ57" s="151">
        <f t="shared" si="11"/>
        <v>3.9250605090877264</v>
      </c>
      <c r="AR57" s="149">
        <v>300</v>
      </c>
      <c r="AS57" s="150">
        <v>1.29</v>
      </c>
      <c r="AT57" s="150">
        <v>4.28</v>
      </c>
      <c r="AU57" s="151">
        <f t="shared" si="12"/>
        <v>4.4701789673345296</v>
      </c>
    </row>
    <row r="58" spans="1:47" s="1" customFormat="1" ht="13.5" customHeight="1" thickBot="1" x14ac:dyDescent="0.2">
      <c r="A58" s="6"/>
      <c r="B58" s="79"/>
      <c r="C58" s="157" t="s">
        <v>91</v>
      </c>
      <c r="D58" s="158" t="str">
        <f>IF(E58="","","Ｚ1=")</f>
        <v>Ｚ1=</v>
      </c>
      <c r="E58" s="545">
        <v>4</v>
      </c>
      <c r="F58" s="546"/>
      <c r="G58" s="547"/>
      <c r="H58" s="159" t="str">
        <f>IF(E58="","","＋ｊ")</f>
        <v>＋ｊ</v>
      </c>
      <c r="I58" s="548">
        <v>3</v>
      </c>
      <c r="J58" s="549"/>
      <c r="K58" s="550"/>
      <c r="L58" s="158" t="str">
        <f>IF(M58="","","Ｚ2=")</f>
        <v>Ｚ2=</v>
      </c>
      <c r="M58" s="545">
        <v>4</v>
      </c>
      <c r="N58" s="546"/>
      <c r="O58" s="547"/>
      <c r="P58" s="159" t="str">
        <f>IF(M58="","","＋ｊ")</f>
        <v>＋ｊ</v>
      </c>
      <c r="Q58" s="548">
        <v>3</v>
      </c>
      <c r="R58" s="549"/>
      <c r="S58" s="550"/>
      <c r="T58" s="160" t="str">
        <f>IF(U58="","","Ｚ=")</f>
        <v>Ｚ=</v>
      </c>
      <c r="U58" s="557">
        <f>IF(OR(E58="",I58="",M58="",Q58=""),"",(E58*(M58^2+Q58^2)+M58*(E58^2+I58^2))/((E58+M58)^2+(I58+Q58)^2))</f>
        <v>2</v>
      </c>
      <c r="V58" s="552"/>
      <c r="W58" s="553"/>
      <c r="X58" s="169" t="str">
        <f>IF(U58="","","＋ｊ")</f>
        <v>＋ｊ</v>
      </c>
      <c r="Y58" s="558">
        <f>IF(OR(E58="",I58="",M58="",Q58=""),"",(I58*(M58^2+Q58^2)+Q58*(E58^2+I58^2))/((E58+M58)^2+(I58+Q58)^2))</f>
        <v>1.5</v>
      </c>
      <c r="Z58" s="559"/>
      <c r="AA58" s="560"/>
      <c r="AB58" s="174"/>
      <c r="AC58" s="175"/>
      <c r="AD58" s="11"/>
      <c r="AF58" s="149">
        <v>500</v>
      </c>
      <c r="AG58" s="150">
        <v>1.25</v>
      </c>
      <c r="AH58" s="150">
        <v>4.0599999999999996</v>
      </c>
      <c r="AI58" s="151">
        <f t="shared" si="9"/>
        <v>4.2480701500799158</v>
      </c>
      <c r="AJ58" s="149">
        <v>500</v>
      </c>
      <c r="AK58" s="150">
        <v>1.18</v>
      </c>
      <c r="AL58" s="150">
        <v>4.6100000000000003</v>
      </c>
      <c r="AM58" s="151">
        <f t="shared" si="10"/>
        <v>4.7586237506237037</v>
      </c>
      <c r="AN58" s="149">
        <v>500</v>
      </c>
      <c r="AO58" s="150">
        <v>1.1100000000000001</v>
      </c>
      <c r="AP58" s="150">
        <v>4.1100000000000003</v>
      </c>
      <c r="AQ58" s="151">
        <f t="shared" si="11"/>
        <v>4.2572526352097082</v>
      </c>
      <c r="AR58" s="149">
        <v>500</v>
      </c>
      <c r="AS58" s="150">
        <v>1.1000000000000001</v>
      </c>
      <c r="AT58" s="150">
        <v>4.75</v>
      </c>
      <c r="AU58" s="151">
        <f t="shared" si="12"/>
        <v>4.8757050772170381</v>
      </c>
    </row>
    <row r="59" spans="1:47" s="1" customFormat="1" ht="13.5" customHeight="1" thickTop="1" thickBot="1" x14ac:dyDescent="0.25">
      <c r="A59" s="6"/>
      <c r="B59" s="79"/>
      <c r="C59" s="162"/>
      <c r="D59" s="110"/>
      <c r="E59" s="80"/>
      <c r="F59" s="163" t="s">
        <v>92</v>
      </c>
      <c r="G59" s="164"/>
      <c r="H59" s="165"/>
      <c r="I59" s="165"/>
      <c r="J59" s="166" t="s">
        <v>93</v>
      </c>
      <c r="K59" s="167"/>
      <c r="L59" s="165"/>
      <c r="M59" s="165"/>
      <c r="N59" s="166" t="s">
        <v>94</v>
      </c>
      <c r="O59" s="165"/>
      <c r="P59" s="165"/>
      <c r="Q59" s="165"/>
      <c r="R59" s="166" t="s">
        <v>95</v>
      </c>
      <c r="S59" s="110"/>
      <c r="T59" s="80"/>
      <c r="U59" s="110"/>
      <c r="V59" s="110"/>
      <c r="W59" s="114"/>
      <c r="X59" s="168" t="str">
        <f>IF(Y59="","","cosφ=")</f>
        <v>cosφ=</v>
      </c>
      <c r="Y59" s="542">
        <f>IF(OR(E58="",I58="",M58="",Q58=""),"",U58/SQRT(U58^2+Y58^2))</f>
        <v>0.8</v>
      </c>
      <c r="Z59" s="543"/>
      <c r="AA59" s="544"/>
      <c r="AB59" s="174"/>
      <c r="AC59" s="175"/>
      <c r="AD59" s="11"/>
      <c r="AF59" s="149">
        <v>750</v>
      </c>
      <c r="AG59" s="150">
        <v>1.31</v>
      </c>
      <c r="AH59" s="150">
        <v>4.92</v>
      </c>
      <c r="AI59" s="151">
        <f t="shared" si="9"/>
        <v>5.0914143418111237</v>
      </c>
      <c r="AJ59" s="149">
        <v>750</v>
      </c>
      <c r="AK59" s="150">
        <v>1.24</v>
      </c>
      <c r="AL59" s="150">
        <v>5.35</v>
      </c>
      <c r="AM59" s="151">
        <f t="shared" si="10"/>
        <v>5.4918211915538544</v>
      </c>
      <c r="AN59" s="149"/>
      <c r="AO59" s="150"/>
      <c r="AP59" s="150"/>
      <c r="AQ59" s="151" t="str">
        <f t="shared" si="11"/>
        <v/>
      </c>
      <c r="AR59" s="149"/>
      <c r="AS59" s="150"/>
      <c r="AT59" s="150"/>
      <c r="AU59" s="151" t="str">
        <f t="shared" si="12"/>
        <v/>
      </c>
    </row>
    <row r="60" spans="1:47" s="1" customFormat="1" ht="13.5" customHeight="1" thickTop="1" thickBot="1" x14ac:dyDescent="0.2">
      <c r="A60" s="6"/>
      <c r="B60" s="79"/>
      <c r="C60" s="157" t="s">
        <v>96</v>
      </c>
      <c r="D60" s="158" t="str">
        <f>IF(E60="","","Ｚ1=")</f>
        <v>Ｚ1=</v>
      </c>
      <c r="E60" s="545">
        <v>4</v>
      </c>
      <c r="F60" s="546"/>
      <c r="G60" s="547"/>
      <c r="H60" s="159" t="str">
        <f>IF(E60="","","＋ｊ")</f>
        <v>＋ｊ</v>
      </c>
      <c r="I60" s="548">
        <v>3</v>
      </c>
      <c r="J60" s="549"/>
      <c r="K60" s="550"/>
      <c r="L60" s="110"/>
      <c r="M60" s="110"/>
      <c r="N60" s="110"/>
      <c r="O60" s="158" t="str">
        <f>IF(Q60="","","Ｚ2=")</f>
        <v>Ｚ2=</v>
      </c>
      <c r="P60" s="159" t="str">
        <f>IF(Q60="","","＋ｊ")</f>
        <v>＋ｊ</v>
      </c>
      <c r="Q60" s="548">
        <v>0.1</v>
      </c>
      <c r="R60" s="549"/>
      <c r="S60" s="550"/>
      <c r="T60" s="160" t="str">
        <f>IF(U60="","","Ｚ=")</f>
        <v>Ｚ=</v>
      </c>
      <c r="U60" s="551">
        <f>IF(OR(E60="",I60="",Q60=""),"",E60/((E60*Q60)^2+(Q60*I60-1)^2))</f>
        <v>6.1538461538461551</v>
      </c>
      <c r="V60" s="552"/>
      <c r="W60" s="553"/>
      <c r="X60" s="169" t="str">
        <f>IF(U60="","","＋ｊ")</f>
        <v>＋ｊ</v>
      </c>
      <c r="Y60" s="542">
        <f>IF(OR(E60="",I60="",Q60=""),"",(I60-Q60*(E60^2+I60^2))/((E60*Q60)^2+(Q60*I60-1)^2))</f>
        <v>0.76923076923076938</v>
      </c>
      <c r="Z60" s="543"/>
      <c r="AA60" s="544"/>
      <c r="AB60" s="174"/>
      <c r="AC60" s="175"/>
      <c r="AD60" s="11"/>
      <c r="AF60" s="149">
        <v>1000</v>
      </c>
      <c r="AG60" s="150">
        <v>1.19</v>
      </c>
      <c r="AH60" s="150">
        <v>5.0199999999999996</v>
      </c>
      <c r="AI60" s="151">
        <f t="shared" si="9"/>
        <v>5.159118141698249</v>
      </c>
      <c r="AJ60" s="149">
        <v>1000</v>
      </c>
      <c r="AK60" s="150">
        <v>1.1200000000000001</v>
      </c>
      <c r="AL60" s="150">
        <v>5.68</v>
      </c>
      <c r="AM60" s="151">
        <f t="shared" si="10"/>
        <v>5.7893695684418001</v>
      </c>
      <c r="AN60" s="176"/>
      <c r="AO60" s="177"/>
      <c r="AP60" s="177"/>
      <c r="AQ60" s="178" t="str">
        <f t="shared" si="11"/>
        <v/>
      </c>
      <c r="AR60" s="176"/>
      <c r="AS60" s="177"/>
      <c r="AT60" s="177"/>
      <c r="AU60" s="178" t="str">
        <f t="shared" si="12"/>
        <v/>
      </c>
    </row>
    <row r="61" spans="1:47" s="1" customFormat="1" ht="13.5" customHeight="1" thickTop="1" thickBot="1" x14ac:dyDescent="0.25">
      <c r="A61" s="6"/>
      <c r="B61" s="179"/>
      <c r="C61" s="180"/>
      <c r="D61" s="89"/>
      <c r="E61" s="89"/>
      <c r="F61" s="181" t="s">
        <v>87</v>
      </c>
      <c r="G61" s="182"/>
      <c r="H61" s="183"/>
      <c r="I61" s="183"/>
      <c r="J61" s="184" t="s">
        <v>88</v>
      </c>
      <c r="K61" s="185"/>
      <c r="L61" s="183"/>
      <c r="M61" s="183"/>
      <c r="N61" s="183"/>
      <c r="O61" s="183"/>
      <c r="P61" s="183"/>
      <c r="Q61" s="183"/>
      <c r="R61" s="166" t="s">
        <v>89</v>
      </c>
      <c r="S61" s="89"/>
      <c r="T61" s="89"/>
      <c r="U61" s="89"/>
      <c r="V61" s="89"/>
      <c r="W61" s="95"/>
      <c r="X61" s="168" t="str">
        <f>IF(Y61="","","cosφ=")</f>
        <v>cosφ=</v>
      </c>
      <c r="Y61" s="532">
        <f>IF(OR(U60="",Y60=""),"",IF(Y60&gt;=0,INT(10^5*U60/SQRT(U60^2+Y60^2))/10^5,"-"&amp;INT(10^5*U60/SQRT(U60^2+Y60^2))/10^5))</f>
        <v>0.99226999999999999</v>
      </c>
      <c r="Z61" s="533"/>
      <c r="AA61" s="534"/>
      <c r="AB61" s="186"/>
      <c r="AC61" s="175"/>
      <c r="AD61" s="11"/>
      <c r="AF61" s="149"/>
      <c r="AG61" s="150"/>
      <c r="AH61" s="150"/>
      <c r="AI61" s="151" t="str">
        <f t="shared" si="9"/>
        <v/>
      </c>
      <c r="AJ61" s="149"/>
      <c r="AK61" s="150"/>
      <c r="AL61" s="150"/>
      <c r="AM61" s="151" t="str">
        <f t="shared" si="10"/>
        <v/>
      </c>
    </row>
    <row r="62" spans="1:47" s="1" customFormat="1" ht="13.5" customHeight="1" thickBot="1" x14ac:dyDescent="0.2">
      <c r="A62" s="6"/>
      <c r="B62" s="79"/>
      <c r="C62" s="110"/>
      <c r="D62" s="110"/>
      <c r="E62" s="110"/>
      <c r="F62" s="110"/>
      <c r="G62" s="110"/>
      <c r="H62" s="110"/>
      <c r="I62" s="110"/>
      <c r="J62" s="111"/>
      <c r="K62" s="111"/>
      <c r="L62" s="110"/>
      <c r="M62" s="110"/>
      <c r="N62" s="110"/>
      <c r="O62" s="110"/>
      <c r="P62" s="110"/>
      <c r="Q62" s="110"/>
      <c r="R62" s="113"/>
      <c r="S62" s="110"/>
      <c r="T62" s="110"/>
      <c r="U62" s="110"/>
      <c r="V62" s="110"/>
      <c r="W62" s="114"/>
      <c r="X62" s="187"/>
      <c r="Y62" s="188"/>
      <c r="Z62" s="188"/>
      <c r="AA62" s="188"/>
      <c r="AB62" s="188"/>
      <c r="AC62" s="175"/>
      <c r="AD62" s="11"/>
      <c r="AF62" s="176"/>
      <c r="AG62" s="177"/>
      <c r="AH62" s="177"/>
      <c r="AI62" s="178" t="str">
        <f t="shared" si="9"/>
        <v/>
      </c>
      <c r="AJ62" s="176"/>
      <c r="AK62" s="177"/>
      <c r="AL62" s="177"/>
      <c r="AM62" s="178" t="str">
        <f t="shared" si="10"/>
        <v/>
      </c>
    </row>
    <row r="63" spans="1:47" s="1" customFormat="1" ht="13.5" customHeight="1" thickBot="1" x14ac:dyDescent="0.2">
      <c r="A63" s="6"/>
      <c r="B63" s="189"/>
      <c r="C63" s="190"/>
      <c r="D63" s="190"/>
      <c r="E63" s="190"/>
      <c r="F63" s="190"/>
      <c r="G63" s="190"/>
      <c r="H63" s="190"/>
      <c r="I63" s="190"/>
      <c r="J63" s="191"/>
      <c r="K63" s="191"/>
      <c r="L63" s="190"/>
      <c r="M63" s="190"/>
      <c r="N63" s="190"/>
      <c r="O63" s="190"/>
      <c r="P63" s="190"/>
      <c r="Q63" s="190"/>
      <c r="R63" s="192"/>
      <c r="S63" s="190"/>
      <c r="T63" s="190"/>
      <c r="U63" s="190"/>
      <c r="V63" s="190"/>
      <c r="W63" s="193"/>
      <c r="X63" s="194"/>
      <c r="Y63" s="195"/>
      <c r="Z63" s="195"/>
      <c r="AA63" s="195"/>
      <c r="AB63" s="195"/>
      <c r="AC63" s="196"/>
      <c r="AD63" s="11"/>
    </row>
    <row r="64" spans="1:47" s="1" customFormat="1" ht="3.75" customHeight="1" thickBot="1" x14ac:dyDescent="0.2">
      <c r="A64" s="6"/>
      <c r="B64" s="197"/>
      <c r="C64" s="198"/>
      <c r="D64" s="198"/>
      <c r="E64" s="198"/>
      <c r="F64" s="198"/>
      <c r="G64" s="198"/>
      <c r="H64" s="198"/>
      <c r="I64" s="198"/>
      <c r="J64" s="199"/>
      <c r="K64" s="199"/>
      <c r="L64" s="198"/>
      <c r="M64" s="198"/>
      <c r="N64" s="198"/>
      <c r="O64" s="198"/>
      <c r="P64" s="198"/>
      <c r="Q64" s="198"/>
      <c r="R64" s="200"/>
      <c r="S64" s="198"/>
      <c r="T64" s="198"/>
      <c r="U64" s="198"/>
      <c r="V64" s="198"/>
      <c r="W64" s="201"/>
      <c r="X64" s="202"/>
      <c r="Y64" s="203"/>
      <c r="Z64" s="203"/>
      <c r="AA64" s="203"/>
      <c r="AB64" s="203"/>
      <c r="AC64" s="204"/>
      <c r="AD64" s="180"/>
    </row>
    <row r="65" spans="1:46" s="1" customFormat="1" ht="3" customHeight="1" thickBot="1" x14ac:dyDescent="0.2">
      <c r="A65" s="6"/>
      <c r="B65" s="205"/>
      <c r="C65" s="206"/>
      <c r="D65" s="206"/>
      <c r="E65" s="206"/>
      <c r="F65" s="206"/>
      <c r="G65" s="206"/>
      <c r="H65" s="206"/>
      <c r="I65" s="206"/>
      <c r="J65" s="207"/>
      <c r="K65" s="207"/>
      <c r="L65" s="206"/>
      <c r="M65" s="206"/>
      <c r="N65" s="206"/>
      <c r="O65" s="206"/>
      <c r="P65" s="206"/>
      <c r="Q65" s="206"/>
      <c r="R65" s="208"/>
      <c r="S65" s="206"/>
      <c r="T65" s="206"/>
      <c r="U65" s="206"/>
      <c r="V65" s="206"/>
      <c r="W65" s="209"/>
      <c r="X65" s="210"/>
      <c r="Y65" s="211"/>
      <c r="Z65" s="211"/>
      <c r="AA65" s="211"/>
      <c r="AB65" s="211"/>
      <c r="AC65" s="212"/>
      <c r="AD65" s="180"/>
    </row>
    <row r="66" spans="1:46" s="1" customFormat="1" ht="3" customHeight="1" x14ac:dyDescent="0.15">
      <c r="A66" s="6"/>
      <c r="B66" s="3"/>
      <c r="C66" s="4"/>
      <c r="D66" s="4"/>
      <c r="E66" s="4"/>
      <c r="F66" s="4"/>
      <c r="G66" s="4"/>
      <c r="H66" s="4"/>
      <c r="I66" s="4"/>
      <c r="J66" s="7"/>
      <c r="K66" s="7"/>
      <c r="L66" s="4"/>
      <c r="M66" s="4"/>
      <c r="N66" s="4"/>
      <c r="O66" s="4"/>
      <c r="P66" s="4"/>
      <c r="Q66" s="4"/>
      <c r="R66" s="213"/>
      <c r="S66" s="4"/>
      <c r="T66" s="4"/>
      <c r="U66" s="4"/>
      <c r="V66" s="4"/>
      <c r="W66" s="214"/>
      <c r="X66" s="215"/>
      <c r="Y66" s="216"/>
      <c r="Z66" s="216"/>
      <c r="AA66" s="216"/>
      <c r="AB66" s="216"/>
      <c r="AC66" s="217"/>
      <c r="AD66" s="180"/>
    </row>
    <row r="67" spans="1:46" s="1" customFormat="1" ht="13.5" customHeight="1" x14ac:dyDescent="0.15">
      <c r="A67" s="6"/>
      <c r="B67" s="12"/>
      <c r="C67" s="535"/>
      <c r="D67" s="535"/>
      <c r="E67" s="535"/>
      <c r="F67" s="218"/>
      <c r="G67" s="218"/>
      <c r="H67" s="218"/>
      <c r="I67" s="218"/>
      <c r="J67" s="219"/>
      <c r="K67" s="219"/>
      <c r="L67" s="218"/>
      <c r="M67" s="218"/>
      <c r="N67" s="218"/>
      <c r="O67" s="218"/>
      <c r="P67" s="218"/>
      <c r="Q67" s="218"/>
      <c r="R67" s="220"/>
      <c r="S67" s="218"/>
      <c r="T67" s="221"/>
      <c r="U67" s="218"/>
      <c r="V67" s="218"/>
      <c r="W67" s="218"/>
      <c r="X67" s="218"/>
      <c r="Y67" s="218"/>
      <c r="Z67" s="218"/>
      <c r="AA67" s="218"/>
      <c r="AB67" s="218"/>
      <c r="AC67" s="222"/>
      <c r="AD67" s="11"/>
      <c r="AF67" s="223" t="s">
        <v>97</v>
      </c>
      <c r="AG67" s="224" t="s">
        <v>98</v>
      </c>
      <c r="AH67" s="223" t="s">
        <v>99</v>
      </c>
      <c r="AJ67" s="223" t="s">
        <v>100</v>
      </c>
      <c r="AK67" s="223" t="s">
        <v>101</v>
      </c>
      <c r="AL67" s="225"/>
      <c r="AM67" s="225"/>
      <c r="AN67" s="225"/>
      <c r="AO67" s="225"/>
      <c r="AP67" s="225"/>
      <c r="AQ67" s="223" t="s">
        <v>102</v>
      </c>
      <c r="AR67" s="223" t="s">
        <v>103</v>
      </c>
    </row>
    <row r="68" spans="1:46" s="1" customFormat="1" ht="16.5" customHeight="1" x14ac:dyDescent="0.15">
      <c r="A68" s="6"/>
      <c r="B68" s="226"/>
      <c r="C68" s="668" t="s">
        <v>224</v>
      </c>
      <c r="D68" s="669"/>
      <c r="E68" s="670"/>
      <c r="F68" s="22"/>
      <c r="G68" s="460" t="s">
        <v>104</v>
      </c>
      <c r="H68" s="460"/>
      <c r="I68" s="460"/>
      <c r="J68" s="460"/>
      <c r="K68" s="460"/>
      <c r="L68" s="460"/>
      <c r="M68" s="460"/>
      <c r="N68" s="460"/>
      <c r="O68" s="460"/>
      <c r="P68" s="460"/>
      <c r="Q68" s="460"/>
      <c r="R68" s="460"/>
      <c r="S68" s="227"/>
      <c r="T68" s="228" t="str">
        <f>IF(OR(H81&lt;&gt;"",H82&lt;&gt;"",H83&lt;&gt;"",H84&lt;&gt;"",H85&lt;&gt;""),"⇒⇒ TR・Cable data 登録できます。","")</f>
        <v>⇒⇒ TR・Cable data 登録できます。</v>
      </c>
      <c r="U68" s="227"/>
      <c r="V68" s="229"/>
      <c r="W68" s="230"/>
      <c r="X68" s="231"/>
      <c r="Y68" s="231"/>
      <c r="Z68" s="231"/>
      <c r="AA68" s="231"/>
      <c r="AB68" s="231"/>
      <c r="AC68" s="232"/>
      <c r="AD68" s="11"/>
      <c r="AF68" s="233"/>
      <c r="AG68" s="234"/>
      <c r="AH68" s="233"/>
      <c r="AJ68" s="235">
        <f t="shared" ref="AJ68:AJ77" si="13">IF(H81="","",IF(D81="1φ60Hz",VLOOKUP(H81,TR1φ60,2,FALSE),IF(D81="3φ60Hz",VLOOKUP(H81,TR3φ60,2,FALSE),IF(D81="1φ50Hz",VLOOKUP(H81,TR1φ50,2,FALSE),IF(D81="3φ50Hz",VLOOKUP(H81,TR3φ50,2,FALSE))))))</f>
        <v>1.42</v>
      </c>
      <c r="AK68" s="235">
        <f t="shared" ref="AK68:AK77" si="14">IF(H81="","",IF(D81="1φ60Hz",VLOOKUP(H81,TR1φ60,3,FALSE),IF(D81="3φ60Hz",VLOOKUP(H81,TR3φ60,3,FALSE),IF(D81="1φ50Hz",VLOOKUP(H81,TR1φ50,3,FALSE),IF(D81="3φ50Hz",VLOOKUP(H81,TR3φ50,3,FALSE))))))</f>
        <v>2.54</v>
      </c>
      <c r="AL68" s="225"/>
      <c r="AM68" s="225"/>
      <c r="AN68" s="225"/>
      <c r="AO68" s="225"/>
      <c r="AP68" s="225"/>
      <c r="AQ68" s="236">
        <f t="shared" ref="AQ68:AQ77" si="15">IF(L81="IV",VLOOKUP(N81,ＩＶ,2,FALSE),IF(OR(L81="CV2C",L81="CV3C"),VLOOKUP(N81,ＣＶ,2,FALSE),IF(L81="CVT",VLOOKUP(N81,ＣＶＴ,2,FALSE),"")))</f>
        <v>1.71</v>
      </c>
      <c r="AR68" s="235">
        <f t="shared" ref="AR68:AR77" si="16">IF(L81="IV",VLOOKUP(N81,ＩＶ,3,FALSE),IF(OR(L81="CV2C",L81="CV3C"),VLOOKUP(N81,ＣＶ,3,FALSE),IF(L81="CVT",VLOOKUP(N81,ＣＶＴ,3,FALSE),"")))</f>
        <v>0.107</v>
      </c>
    </row>
    <row r="69" spans="1:46" s="1" customFormat="1" ht="13.5" customHeight="1" x14ac:dyDescent="0.15">
      <c r="A69" s="6"/>
      <c r="B69" s="109"/>
      <c r="C69" s="80"/>
      <c r="D69" s="80"/>
      <c r="E69" s="80"/>
      <c r="F69" s="110"/>
      <c r="G69" s="110"/>
      <c r="H69" s="110"/>
      <c r="I69" s="110"/>
      <c r="J69" s="111"/>
      <c r="K69" s="111"/>
      <c r="L69" s="110"/>
      <c r="M69" s="110"/>
      <c r="N69" s="110"/>
      <c r="O69" s="110"/>
      <c r="P69" s="110"/>
      <c r="Q69" s="110"/>
      <c r="R69" s="113"/>
      <c r="S69" s="110"/>
      <c r="T69" s="110"/>
      <c r="U69" s="110"/>
      <c r="V69" s="110"/>
      <c r="W69" s="114"/>
      <c r="X69" s="187"/>
      <c r="Y69" s="237"/>
      <c r="Z69" s="237"/>
      <c r="AA69" s="238"/>
      <c r="AB69" s="238"/>
      <c r="AC69" s="239"/>
      <c r="AD69" s="11"/>
      <c r="AF69" s="233" t="s">
        <v>105</v>
      </c>
      <c r="AG69" s="234">
        <v>205</v>
      </c>
      <c r="AH69" s="233">
        <v>50</v>
      </c>
      <c r="AJ69" s="235">
        <f t="shared" si="13"/>
        <v>1.42</v>
      </c>
      <c r="AK69" s="235">
        <f t="shared" si="14"/>
        <v>2.54</v>
      </c>
      <c r="AQ69" s="235">
        <f t="shared" si="15"/>
        <v>0.626</v>
      </c>
      <c r="AR69" s="235">
        <f t="shared" si="16"/>
        <v>7.7100000000000002E-2</v>
      </c>
    </row>
    <row r="70" spans="1:46" s="1" customFormat="1" ht="13.5" customHeight="1" x14ac:dyDescent="0.25">
      <c r="A70" s="6"/>
      <c r="B70" s="240"/>
      <c r="C70" s="241" t="s">
        <v>106</v>
      </c>
      <c r="D70" s="241"/>
      <c r="E70" s="241"/>
      <c r="F70" s="242"/>
      <c r="G70" s="242"/>
      <c r="H70" s="242"/>
      <c r="I70" s="242"/>
      <c r="J70" s="123"/>
      <c r="K70" s="123"/>
      <c r="L70" s="117"/>
      <c r="M70" s="117"/>
      <c r="N70" s="117"/>
      <c r="O70" s="110"/>
      <c r="P70" s="110"/>
      <c r="Q70" s="180"/>
      <c r="R70" s="243"/>
      <c r="S70" s="180"/>
      <c r="T70" s="180"/>
      <c r="U70" s="180"/>
      <c r="V70" s="180"/>
      <c r="W70" s="244"/>
      <c r="X70" s="245"/>
      <c r="Y70" s="246"/>
      <c r="Z70" s="246"/>
      <c r="AA70" s="246"/>
      <c r="AB70" s="246"/>
      <c r="AC70" s="239"/>
      <c r="AD70" s="11"/>
      <c r="AF70" s="233" t="s">
        <v>107</v>
      </c>
      <c r="AG70" s="234">
        <v>210</v>
      </c>
      <c r="AH70" s="233">
        <v>75</v>
      </c>
      <c r="AJ70" s="235">
        <f t="shared" si="13"/>
        <v>1.42</v>
      </c>
      <c r="AK70" s="235">
        <f t="shared" si="14"/>
        <v>2.54</v>
      </c>
      <c r="AQ70" s="235">
        <f t="shared" si="15"/>
        <v>0.39700000000000002</v>
      </c>
      <c r="AR70" s="235">
        <f t="shared" si="16"/>
        <v>9.0499999999999997E-2</v>
      </c>
    </row>
    <row r="71" spans="1:46" s="1" customFormat="1" ht="13.5" customHeight="1" x14ac:dyDescent="0.25">
      <c r="A71" s="6"/>
      <c r="B71" s="240" t="s">
        <v>108</v>
      </c>
      <c r="C71" s="241" t="s">
        <v>109</v>
      </c>
      <c r="D71" s="241"/>
      <c r="E71" s="241"/>
      <c r="F71" s="242"/>
      <c r="G71" s="242"/>
      <c r="H71" s="242"/>
      <c r="I71" s="242"/>
      <c r="J71" s="123"/>
      <c r="K71" s="123"/>
      <c r="L71" s="117"/>
      <c r="M71" s="117"/>
      <c r="N71" s="117"/>
      <c r="O71" s="110"/>
      <c r="P71" s="110"/>
      <c r="Q71" s="180"/>
      <c r="R71" s="243"/>
      <c r="S71" s="180"/>
      <c r="T71" s="180"/>
      <c r="U71" s="180"/>
      <c r="V71" s="180"/>
      <c r="W71" s="244"/>
      <c r="X71" s="245"/>
      <c r="Y71" s="246"/>
      <c r="Z71" s="246"/>
      <c r="AA71" s="238"/>
      <c r="AB71" s="238"/>
      <c r="AC71" s="247"/>
      <c r="AD71" s="11"/>
      <c r="AF71" s="233"/>
      <c r="AG71" s="234">
        <v>215</v>
      </c>
      <c r="AH71" s="233">
        <v>100</v>
      </c>
      <c r="AJ71" s="235">
        <f t="shared" si="13"/>
        <v>1.42</v>
      </c>
      <c r="AK71" s="235">
        <f t="shared" si="14"/>
        <v>2.54</v>
      </c>
      <c r="AQ71" s="235">
        <f t="shared" si="15"/>
        <v>0.24</v>
      </c>
      <c r="AR71" s="235">
        <f t="shared" si="16"/>
        <v>8.8300000000000003E-2</v>
      </c>
    </row>
    <row r="72" spans="1:46" s="1" customFormat="1" ht="13.5" customHeight="1" x14ac:dyDescent="0.25">
      <c r="A72" s="6"/>
      <c r="B72" s="240"/>
      <c r="C72" s="241" t="s">
        <v>110</v>
      </c>
      <c r="D72" s="241"/>
      <c r="E72" s="241"/>
      <c r="F72" s="242"/>
      <c r="G72" s="242"/>
      <c r="H72" s="242"/>
      <c r="I72" s="242"/>
      <c r="J72" s="123"/>
      <c r="K72" s="123"/>
      <c r="L72" s="117"/>
      <c r="M72" s="117"/>
      <c r="N72" s="117"/>
      <c r="O72" s="110"/>
      <c r="P72" s="110"/>
      <c r="Q72" s="180"/>
      <c r="R72" s="243"/>
      <c r="S72" s="180"/>
      <c r="T72" s="180"/>
      <c r="U72" s="180"/>
      <c r="V72" s="180"/>
      <c r="W72" s="244"/>
      <c r="X72" s="245"/>
      <c r="Y72" s="246"/>
      <c r="Z72" s="246"/>
      <c r="AA72" s="238"/>
      <c r="AB72" s="238"/>
      <c r="AC72" s="247"/>
      <c r="AD72" s="11"/>
      <c r="AF72" s="234" t="s">
        <v>111</v>
      </c>
      <c r="AG72" s="234">
        <v>220</v>
      </c>
      <c r="AH72" s="233">
        <v>150</v>
      </c>
      <c r="AJ72" s="235" t="str">
        <f t="shared" si="13"/>
        <v/>
      </c>
      <c r="AK72" s="235" t="str">
        <f t="shared" si="14"/>
        <v/>
      </c>
      <c r="AQ72" s="235" t="str">
        <f t="shared" si="15"/>
        <v/>
      </c>
      <c r="AR72" s="235" t="str">
        <f t="shared" si="16"/>
        <v/>
      </c>
    </row>
    <row r="73" spans="1:46" s="1" customFormat="1" ht="13.5" customHeight="1" x14ac:dyDescent="0.15">
      <c r="A73" s="6"/>
      <c r="B73" s="79"/>
      <c r="C73" s="117"/>
      <c r="D73" s="117"/>
      <c r="E73" s="117"/>
      <c r="F73" s="117"/>
      <c r="G73" s="117"/>
      <c r="H73" s="117"/>
      <c r="I73" s="117"/>
      <c r="J73" s="123"/>
      <c r="K73" s="123"/>
      <c r="L73" s="117"/>
      <c r="M73" s="117"/>
      <c r="N73" s="117"/>
      <c r="O73" s="110"/>
      <c r="P73" s="110"/>
      <c r="Q73" s="180"/>
      <c r="R73" s="243"/>
      <c r="S73" s="180"/>
      <c r="T73" s="180"/>
      <c r="U73" s="180"/>
      <c r="V73" s="180"/>
      <c r="W73" s="244"/>
      <c r="X73" s="245"/>
      <c r="Y73" s="246"/>
      <c r="Z73" s="246"/>
      <c r="AA73" s="238"/>
      <c r="AB73" s="238"/>
      <c r="AC73" s="247"/>
      <c r="AD73" s="11"/>
      <c r="AF73" s="234" t="s">
        <v>112</v>
      </c>
      <c r="AG73" s="234">
        <v>225</v>
      </c>
      <c r="AH73" s="233">
        <v>200</v>
      </c>
      <c r="AJ73" s="235">
        <f t="shared" si="13"/>
        <v>1.41</v>
      </c>
      <c r="AK73" s="235">
        <f t="shared" si="14"/>
        <v>3.26</v>
      </c>
      <c r="AQ73" s="235">
        <f t="shared" si="15"/>
        <v>0.626</v>
      </c>
      <c r="AR73" s="235">
        <f t="shared" si="16"/>
        <v>9.3899999999999997E-2</v>
      </c>
    </row>
    <row r="74" spans="1:46" s="1" customFormat="1" ht="13.5" customHeight="1" x14ac:dyDescent="0.3">
      <c r="A74" s="6"/>
      <c r="B74" s="79"/>
      <c r="C74" s="241" t="s">
        <v>113</v>
      </c>
      <c r="D74" s="117"/>
      <c r="E74" s="117"/>
      <c r="F74" s="117"/>
      <c r="G74" s="117"/>
      <c r="H74" s="117"/>
      <c r="I74" s="117"/>
      <c r="J74" s="123"/>
      <c r="K74" s="123"/>
      <c r="L74" s="117"/>
      <c r="M74" s="117"/>
      <c r="N74" s="117"/>
      <c r="O74" s="110"/>
      <c r="P74" s="110"/>
      <c r="Q74" s="180"/>
      <c r="R74" s="243"/>
      <c r="S74" s="180"/>
      <c r="T74" s="180"/>
      <c r="U74" s="180"/>
      <c r="V74" s="180"/>
      <c r="W74" s="244"/>
      <c r="X74" s="245"/>
      <c r="Y74" s="246"/>
      <c r="Z74" s="246"/>
      <c r="AA74" s="238"/>
      <c r="AB74" s="238"/>
      <c r="AC74" s="247"/>
      <c r="AD74" s="11"/>
      <c r="AF74" s="234"/>
      <c r="AG74" s="233"/>
      <c r="AH74" s="233">
        <v>250</v>
      </c>
      <c r="AJ74" s="235">
        <f t="shared" si="13"/>
        <v>1.41</v>
      </c>
      <c r="AK74" s="235">
        <f t="shared" si="14"/>
        <v>3.26</v>
      </c>
      <c r="AQ74" s="235">
        <f t="shared" si="15"/>
        <v>0.39700000000000002</v>
      </c>
      <c r="AR74" s="235">
        <f t="shared" si="16"/>
        <v>9.0499999999999997E-2</v>
      </c>
    </row>
    <row r="75" spans="1:46" s="1" customFormat="1" ht="13.5" customHeight="1" x14ac:dyDescent="0.2">
      <c r="A75" s="6"/>
      <c r="B75" s="79"/>
      <c r="C75" s="248" t="s">
        <v>114</v>
      </c>
      <c r="D75" s="117"/>
      <c r="E75" s="117"/>
      <c r="F75" s="117"/>
      <c r="G75" s="117"/>
      <c r="H75" s="117"/>
      <c r="I75" s="117"/>
      <c r="J75" s="123"/>
      <c r="K75" s="123"/>
      <c r="L75" s="117"/>
      <c r="M75" s="117"/>
      <c r="N75" s="117"/>
      <c r="O75" s="110"/>
      <c r="P75" s="110"/>
      <c r="Q75" s="180"/>
      <c r="R75" s="243"/>
      <c r="S75" s="180"/>
      <c r="T75" s="180"/>
      <c r="U75" s="180"/>
      <c r="V75" s="180"/>
      <c r="W75" s="244"/>
      <c r="X75" s="245"/>
      <c r="Y75" s="246"/>
      <c r="Z75" s="246"/>
      <c r="AA75" s="246"/>
      <c r="AB75" s="246"/>
      <c r="AC75" s="249"/>
      <c r="AD75" s="11"/>
      <c r="AH75" s="233">
        <v>300</v>
      </c>
      <c r="AJ75" s="235">
        <f t="shared" si="13"/>
        <v>1.41</v>
      </c>
      <c r="AK75" s="235">
        <f t="shared" si="14"/>
        <v>3.26</v>
      </c>
      <c r="AQ75" s="235">
        <f t="shared" si="15"/>
        <v>0.24</v>
      </c>
      <c r="AR75" s="235">
        <f t="shared" si="16"/>
        <v>8.8300000000000003E-2</v>
      </c>
    </row>
    <row r="76" spans="1:46" s="1" customFormat="1" ht="13.5" customHeight="1" x14ac:dyDescent="0.3">
      <c r="A76" s="6"/>
      <c r="B76" s="79"/>
      <c r="C76" s="248" t="s">
        <v>115</v>
      </c>
      <c r="D76" s="117"/>
      <c r="E76" s="117"/>
      <c r="F76" s="117"/>
      <c r="G76" s="117"/>
      <c r="H76" s="117"/>
      <c r="I76" s="117"/>
      <c r="J76" s="123"/>
      <c r="K76" s="123"/>
      <c r="L76" s="117"/>
      <c r="M76" s="117"/>
      <c r="N76" s="117"/>
      <c r="O76" s="110"/>
      <c r="P76" s="110"/>
      <c r="Q76" s="110"/>
      <c r="R76" s="113"/>
      <c r="S76" s="110"/>
      <c r="T76" s="110"/>
      <c r="U76" s="110"/>
      <c r="V76" s="110"/>
      <c r="W76" s="114"/>
      <c r="X76" s="187"/>
      <c r="Y76" s="238"/>
      <c r="Z76" s="238"/>
      <c r="AA76" s="238"/>
      <c r="AB76" s="238"/>
      <c r="AC76" s="247"/>
      <c r="AD76" s="11"/>
      <c r="AJ76" s="235">
        <f t="shared" si="13"/>
        <v>1.41</v>
      </c>
      <c r="AK76" s="235">
        <f t="shared" si="14"/>
        <v>3.26</v>
      </c>
      <c r="AQ76" s="235">
        <f t="shared" si="15"/>
        <v>0.24</v>
      </c>
      <c r="AR76" s="235">
        <f t="shared" si="16"/>
        <v>8.8300000000000003E-2</v>
      </c>
    </row>
    <row r="77" spans="1:46" s="1" customFormat="1" ht="13.5" customHeight="1" x14ac:dyDescent="0.3">
      <c r="A77" s="6"/>
      <c r="B77" s="79"/>
      <c r="C77" s="248" t="s">
        <v>116</v>
      </c>
      <c r="D77" s="117"/>
      <c r="E77" s="117"/>
      <c r="F77" s="117"/>
      <c r="G77" s="117"/>
      <c r="H77" s="117"/>
      <c r="I77" s="117"/>
      <c r="J77" s="123"/>
      <c r="K77" s="123"/>
      <c r="L77" s="117"/>
      <c r="M77" s="117"/>
      <c r="N77" s="117"/>
      <c r="O77" s="110"/>
      <c r="P77" s="110"/>
      <c r="Q77" s="80"/>
      <c r="R77" s="250"/>
      <c r="S77" s="80"/>
      <c r="T77" s="80"/>
      <c r="U77" s="80"/>
      <c r="V77" s="80"/>
      <c r="W77" s="85"/>
      <c r="X77" s="251"/>
      <c r="Y77" s="188"/>
      <c r="Z77" s="188"/>
      <c r="AA77" s="188"/>
      <c r="AB77" s="188"/>
      <c r="AC77" s="175"/>
      <c r="AD77" s="11"/>
      <c r="AJ77" s="235" t="str">
        <f t="shared" si="13"/>
        <v/>
      </c>
      <c r="AK77" s="235" t="str">
        <f t="shared" si="14"/>
        <v/>
      </c>
      <c r="AQ77" s="235" t="str">
        <f t="shared" si="15"/>
        <v/>
      </c>
      <c r="AR77" s="235" t="str">
        <f t="shared" si="16"/>
        <v/>
      </c>
    </row>
    <row r="78" spans="1:46" s="1" customFormat="1" ht="13.5" customHeight="1" thickBot="1" x14ac:dyDescent="0.2">
      <c r="A78" s="6"/>
      <c r="B78" s="79"/>
      <c r="C78" s="248"/>
      <c r="D78" s="130"/>
      <c r="E78" s="130"/>
      <c r="F78" s="130"/>
      <c r="G78" s="130"/>
      <c r="H78" s="130"/>
      <c r="I78" s="130"/>
      <c r="J78" s="138"/>
      <c r="K78" s="138"/>
      <c r="L78" s="117"/>
      <c r="M78" s="117"/>
      <c r="N78" s="117"/>
      <c r="O78" s="110"/>
      <c r="P78" s="110"/>
      <c r="Q78" s="110"/>
      <c r="R78" s="113"/>
      <c r="S78" s="110"/>
      <c r="T78" s="110"/>
      <c r="U78" s="110"/>
      <c r="V78" s="110"/>
      <c r="W78" s="114"/>
      <c r="X78" s="187"/>
      <c r="Y78" s="238"/>
      <c r="Z78" s="238"/>
      <c r="AA78" s="238"/>
      <c r="AB78" s="238"/>
      <c r="AC78" s="247"/>
      <c r="AD78" s="11"/>
    </row>
    <row r="79" spans="1:46" s="1" customFormat="1" ht="13.5" customHeight="1" thickBot="1" x14ac:dyDescent="0.2">
      <c r="A79" s="6"/>
      <c r="B79" s="79"/>
      <c r="C79" s="536" t="s">
        <v>117</v>
      </c>
      <c r="D79" s="538" t="s">
        <v>118</v>
      </c>
      <c r="E79" s="539"/>
      <c r="F79" s="539"/>
      <c r="G79" s="539"/>
      <c r="H79" s="539"/>
      <c r="I79" s="539"/>
      <c r="J79" s="539"/>
      <c r="K79" s="540"/>
      <c r="L79" s="538" t="s">
        <v>119</v>
      </c>
      <c r="M79" s="539"/>
      <c r="N79" s="539"/>
      <c r="O79" s="539"/>
      <c r="P79" s="539"/>
      <c r="Q79" s="540"/>
      <c r="R79" s="538" t="s">
        <v>120</v>
      </c>
      <c r="S79" s="539"/>
      <c r="T79" s="539"/>
      <c r="U79" s="539"/>
      <c r="V79" s="539"/>
      <c r="W79" s="539"/>
      <c r="X79" s="539"/>
      <c r="Y79" s="539"/>
      <c r="Z79" s="539"/>
      <c r="AA79" s="541"/>
      <c r="AB79" s="238"/>
      <c r="AC79" s="247"/>
      <c r="AD79" s="11"/>
      <c r="AH79" s="526" t="s">
        <v>121</v>
      </c>
      <c r="AI79" s="527"/>
      <c r="AJ79" s="528" t="s">
        <v>122</v>
      </c>
      <c r="AK79" s="529"/>
      <c r="AL79" s="526" t="s">
        <v>123</v>
      </c>
      <c r="AM79" s="527"/>
      <c r="AN79" s="252" t="s">
        <v>124</v>
      </c>
      <c r="AO79" s="526" t="s">
        <v>125</v>
      </c>
      <c r="AP79" s="527"/>
      <c r="AQ79" s="528" t="s">
        <v>126</v>
      </c>
      <c r="AR79" s="530"/>
      <c r="AS79" s="531" t="s">
        <v>127</v>
      </c>
      <c r="AT79" s="530"/>
    </row>
    <row r="80" spans="1:46" s="1" customFormat="1" ht="13.5" customHeight="1" thickBot="1" x14ac:dyDescent="0.25">
      <c r="A80" s="6"/>
      <c r="B80" s="79"/>
      <c r="C80" s="537"/>
      <c r="D80" s="521" t="s">
        <v>97</v>
      </c>
      <c r="E80" s="522"/>
      <c r="F80" s="521" t="s">
        <v>98</v>
      </c>
      <c r="G80" s="522"/>
      <c r="H80" s="521" t="s">
        <v>128</v>
      </c>
      <c r="I80" s="522"/>
      <c r="J80" s="523" t="s">
        <v>129</v>
      </c>
      <c r="K80" s="524"/>
      <c r="L80" s="521" t="s">
        <v>130</v>
      </c>
      <c r="M80" s="522"/>
      <c r="N80" s="521" t="s">
        <v>131</v>
      </c>
      <c r="O80" s="522"/>
      <c r="P80" s="521" t="s">
        <v>132</v>
      </c>
      <c r="Q80" s="522"/>
      <c r="R80" s="521" t="s">
        <v>133</v>
      </c>
      <c r="S80" s="522"/>
      <c r="T80" s="521" t="s">
        <v>134</v>
      </c>
      <c r="U80" s="522"/>
      <c r="V80" s="521" t="s">
        <v>135</v>
      </c>
      <c r="W80" s="522"/>
      <c r="X80" s="523" t="s">
        <v>136</v>
      </c>
      <c r="Y80" s="524"/>
      <c r="Z80" s="523" t="s">
        <v>137</v>
      </c>
      <c r="AA80" s="525"/>
      <c r="AB80" s="238"/>
      <c r="AC80" s="247"/>
      <c r="AD80" s="11"/>
      <c r="AF80" s="253" t="s">
        <v>138</v>
      </c>
      <c r="AG80" s="254" t="s">
        <v>139</v>
      </c>
      <c r="AH80" s="255" t="s">
        <v>140</v>
      </c>
      <c r="AI80" s="256" t="s">
        <v>141</v>
      </c>
      <c r="AJ80" s="257" t="s">
        <v>142</v>
      </c>
      <c r="AK80" s="256" t="s">
        <v>143</v>
      </c>
      <c r="AL80" s="257" t="s">
        <v>144</v>
      </c>
      <c r="AM80" s="254" t="s">
        <v>145</v>
      </c>
      <c r="AN80" s="258" t="s">
        <v>146</v>
      </c>
      <c r="AO80" s="255" t="s">
        <v>147</v>
      </c>
      <c r="AP80" s="256" t="s">
        <v>148</v>
      </c>
      <c r="AQ80" s="257" t="s">
        <v>149</v>
      </c>
      <c r="AR80" s="254" t="s">
        <v>150</v>
      </c>
      <c r="AS80" s="255" t="s">
        <v>151</v>
      </c>
      <c r="AT80" s="254" t="s">
        <v>152</v>
      </c>
    </row>
    <row r="81" spans="1:46" s="1" customFormat="1" ht="13.5" customHeight="1" x14ac:dyDescent="0.2">
      <c r="A81" s="6"/>
      <c r="B81" s="79"/>
      <c r="C81" s="259">
        <f>IF(OR(D81="",F81="",H81="",T81=""),"",1)</f>
        <v>1</v>
      </c>
      <c r="D81" s="509" t="s">
        <v>153</v>
      </c>
      <c r="E81" s="510"/>
      <c r="F81" s="511">
        <v>210</v>
      </c>
      <c r="G81" s="512"/>
      <c r="H81" s="513">
        <v>100</v>
      </c>
      <c r="I81" s="514"/>
      <c r="J81" s="515"/>
      <c r="K81" s="516"/>
      <c r="L81" s="517" t="s">
        <v>154</v>
      </c>
      <c r="M81" s="518"/>
      <c r="N81" s="519">
        <v>14</v>
      </c>
      <c r="O81" s="520"/>
      <c r="P81" s="498">
        <v>60</v>
      </c>
      <c r="Q81" s="499"/>
      <c r="R81" s="500" t="s">
        <v>155</v>
      </c>
      <c r="S81" s="501"/>
      <c r="T81" s="502">
        <v>10</v>
      </c>
      <c r="U81" s="503"/>
      <c r="V81" s="504">
        <v>0.85</v>
      </c>
      <c r="W81" s="505"/>
      <c r="X81" s="506">
        <f t="shared" ref="X81:X90" si="17">IF(D81="","",IF(OR(D81="3φ50Hz",D81="3φ60Hz"),AF81*SQRT(AS81^2+AT81^2),AF81*SQRT(AS81^2+AT81^2)/SQRT(3)))</f>
        <v>202.58345297006929</v>
      </c>
      <c r="Y81" s="507"/>
      <c r="Z81" s="506">
        <f t="shared" ref="Z81:Z90" si="18">IF(C81="","",AF81)</f>
        <v>54.043871674021418</v>
      </c>
      <c r="AA81" s="508"/>
      <c r="AB81" s="238"/>
      <c r="AC81" s="247"/>
      <c r="AD81" s="11"/>
      <c r="AF81" s="260">
        <f t="shared" ref="AF81:AF90" si="19">IF(C81="","",IF(OR(D81="3φ60Hz",D81="3φ50Hz"),AG81/SQRT(AO81^2+AP81^2),SQRT(3)*AG81/SQRT(AO81^2+AP81^2)))</f>
        <v>54.043871674021418</v>
      </c>
      <c r="AG81" s="261">
        <f t="shared" ref="AG81:AG90" si="20">IF(C81="","",F81*SQRT(AL81^2+AM81^2)/SQRT(AH81^2+AI81^2))</f>
        <v>209.399083495539</v>
      </c>
      <c r="AH81" s="262">
        <f t="shared" ref="AH81:AI90" si="21">AJ81+AL81</f>
        <v>5.775790032913303</v>
      </c>
      <c r="AI81" s="263">
        <f t="shared" si="21"/>
        <v>3.4549946956393334</v>
      </c>
      <c r="AJ81" s="264">
        <f t="shared" ref="AJ81:AJ90" si="22">IF(H81="",0,SQRT(3)*F81^2*10^-3*AJ68/(H81*100))</f>
        <v>1.0846448567157822E-2</v>
      </c>
      <c r="AK81" s="263">
        <f t="shared" ref="AK81:AK90" si="23">IF(H81="",0,SQRT(3)*F81^2*10^-3*AK68/(H81*100))</f>
        <v>1.9401393915902024E-2</v>
      </c>
      <c r="AL81" s="264">
        <f t="shared" ref="AL81:AL90" si="24">AO81/((AO81*AN81)^2+(AN81*AP81-1)^2)</f>
        <v>5.7649435843461454</v>
      </c>
      <c r="AM81" s="265">
        <f t="shared" ref="AM81:AM90" si="25">(AP81-AN81*(AO81^2+AP81^2))/((AO81*AN81)^2+(AN81*AP81-1)^2)</f>
        <v>3.4355933017234315</v>
      </c>
      <c r="AN81" s="265">
        <f t="shared" ref="AN81:AN90" si="26">IF(J81="",0,SQRT(3)*J81*1000/(3*F81^2))</f>
        <v>0</v>
      </c>
      <c r="AO81" s="262">
        <f t="shared" ref="AO81:AP90" si="27">IF(AQ68="",0,AQ81+AS81)</f>
        <v>5.7649435843461454</v>
      </c>
      <c r="AP81" s="263">
        <f t="shared" si="27"/>
        <v>3.4355933017234315</v>
      </c>
      <c r="AQ81" s="264">
        <f t="shared" ref="AQ81:AQ90" si="28">IF(D81="1φ50Hz",2*1*P81*AQ68/1000,IF(D81="1φ60Hz",2*1.2*P81*AQ68/1000,IF(D81="3φ50Hz",SQRT(3)*1*P81*AQ68/1000,IF(D81="3φ60Hz",SQRT(3)*1.2*P81*AQ68/1000,""))))</f>
        <v>0.24624000000000001</v>
      </c>
      <c r="AR81" s="266">
        <f t="shared" ref="AR81:AR90" si="29">IF(D81="1φ50Hz",2*1*P81*AR68/1000,IF(D81="1φ60Hz",2*1.2*P81*AR68/1000,IF(D81="3φ50Hz",SQRT(3)*1*P81*AR68/1000,IF(D81="3φ60Hz",SQRT(3)*1.2*P81*AR68/1000,""))))</f>
        <v>1.5408E-2</v>
      </c>
      <c r="AS81" s="262">
        <f t="shared" ref="AS81:AS90" si="30">IF(T81="","",(SQRT(3)*F81^2*V81^2*10^-3)/T81)</f>
        <v>5.5187035843461452</v>
      </c>
      <c r="AT81" s="266">
        <f t="shared" ref="AT81:AT90" si="31">IF(T81="","",AS81*SQRT(1-V81^2)/V81)</f>
        <v>3.4201853017234316</v>
      </c>
    </row>
    <row r="82" spans="1:46" s="1" customFormat="1" ht="13.5" customHeight="1" x14ac:dyDescent="0.2">
      <c r="A82" s="6"/>
      <c r="B82" s="79"/>
      <c r="C82" s="267">
        <f t="shared" ref="C82:C90" si="32">IF(T82="","",IF(C81="",1,C81+1))</f>
        <v>2</v>
      </c>
      <c r="D82" s="509" t="s">
        <v>153</v>
      </c>
      <c r="E82" s="510"/>
      <c r="F82" s="511">
        <v>210</v>
      </c>
      <c r="G82" s="512"/>
      <c r="H82" s="513">
        <v>100</v>
      </c>
      <c r="I82" s="514"/>
      <c r="J82" s="515"/>
      <c r="K82" s="516"/>
      <c r="L82" s="517" t="s">
        <v>156</v>
      </c>
      <c r="M82" s="518"/>
      <c r="N82" s="519">
        <v>38</v>
      </c>
      <c r="O82" s="520"/>
      <c r="P82" s="498">
        <v>60</v>
      </c>
      <c r="Q82" s="499"/>
      <c r="R82" s="500" t="s">
        <v>157</v>
      </c>
      <c r="S82" s="501"/>
      <c r="T82" s="502">
        <v>20</v>
      </c>
      <c r="U82" s="503"/>
      <c r="V82" s="504">
        <v>0.85</v>
      </c>
      <c r="W82" s="505"/>
      <c r="X82" s="506">
        <f t="shared" si="17"/>
        <v>203.60138992271621</v>
      </c>
      <c r="Y82" s="507"/>
      <c r="Z82" s="506">
        <f t="shared" si="18"/>
        <v>108.63086030290316</v>
      </c>
      <c r="AA82" s="508"/>
      <c r="AB82" s="238"/>
      <c r="AC82" s="247"/>
      <c r="AD82" s="11"/>
      <c r="AF82" s="260">
        <f t="shared" si="19"/>
        <v>108.63086030290316</v>
      </c>
      <c r="AG82" s="268">
        <f t="shared" si="20"/>
        <v>208.78744596219732</v>
      </c>
      <c r="AH82" s="269">
        <f t="shared" si="21"/>
        <v>2.8603422407402306</v>
      </c>
      <c r="AI82" s="270">
        <f t="shared" si="21"/>
        <v>1.7405964447776179</v>
      </c>
      <c r="AJ82" s="271">
        <f t="shared" si="22"/>
        <v>1.0846448567157822E-2</v>
      </c>
      <c r="AK82" s="270">
        <f t="shared" si="23"/>
        <v>1.9401393915902024E-2</v>
      </c>
      <c r="AL82" s="271">
        <f t="shared" si="24"/>
        <v>2.8494957921730726</v>
      </c>
      <c r="AM82" s="266">
        <f t="shared" si="25"/>
        <v>1.7211950508617158</v>
      </c>
      <c r="AN82" s="272">
        <f t="shared" si="26"/>
        <v>0</v>
      </c>
      <c r="AO82" s="262">
        <f t="shared" si="27"/>
        <v>2.8494957921730726</v>
      </c>
      <c r="AP82" s="263">
        <f t="shared" si="27"/>
        <v>1.7211950508617158</v>
      </c>
      <c r="AQ82" s="264">
        <f t="shared" si="28"/>
        <v>9.0144000000000002E-2</v>
      </c>
      <c r="AR82" s="273">
        <f t="shared" si="29"/>
        <v>1.11024E-2</v>
      </c>
      <c r="AS82" s="269">
        <f t="shared" si="30"/>
        <v>2.7593517921730726</v>
      </c>
      <c r="AT82" s="273">
        <f t="shared" si="31"/>
        <v>1.7100926508617158</v>
      </c>
    </row>
    <row r="83" spans="1:46" s="1" customFormat="1" ht="13.5" customHeight="1" x14ac:dyDescent="0.2">
      <c r="A83" s="6"/>
      <c r="B83" s="79"/>
      <c r="C83" s="267">
        <f t="shared" si="32"/>
        <v>3</v>
      </c>
      <c r="D83" s="509" t="s">
        <v>153</v>
      </c>
      <c r="E83" s="510"/>
      <c r="F83" s="511">
        <v>210</v>
      </c>
      <c r="G83" s="512"/>
      <c r="H83" s="513">
        <v>100</v>
      </c>
      <c r="I83" s="514"/>
      <c r="J83" s="515"/>
      <c r="K83" s="516"/>
      <c r="L83" s="517" t="s">
        <v>154</v>
      </c>
      <c r="M83" s="518"/>
      <c r="N83" s="519">
        <v>60</v>
      </c>
      <c r="O83" s="520"/>
      <c r="P83" s="498">
        <v>60</v>
      </c>
      <c r="Q83" s="499"/>
      <c r="R83" s="500" t="s">
        <v>158</v>
      </c>
      <c r="S83" s="501"/>
      <c r="T83" s="502">
        <v>30</v>
      </c>
      <c r="U83" s="503"/>
      <c r="V83" s="504">
        <v>0.85</v>
      </c>
      <c r="W83" s="505"/>
      <c r="X83" s="506">
        <f t="shared" si="17"/>
        <v>202.97412812428126</v>
      </c>
      <c r="Y83" s="507"/>
      <c r="Z83" s="506">
        <f t="shared" si="18"/>
        <v>162.44428021150964</v>
      </c>
      <c r="AA83" s="508"/>
      <c r="AB83" s="238"/>
      <c r="AC83" s="247"/>
      <c r="AD83" s="11"/>
      <c r="AF83" s="260">
        <f t="shared" si="19"/>
        <v>162.44428021150964</v>
      </c>
      <c r="AG83" s="268">
        <f t="shared" si="20"/>
        <v>208.18302262171161</v>
      </c>
      <c r="AH83" s="269">
        <f t="shared" si="21"/>
        <v>1.9075823100158729</v>
      </c>
      <c r="AI83" s="270">
        <f t="shared" si="21"/>
        <v>1.1724951611570458</v>
      </c>
      <c r="AJ83" s="271">
        <f t="shared" si="22"/>
        <v>1.0846448567157822E-2</v>
      </c>
      <c r="AK83" s="270">
        <f t="shared" si="23"/>
        <v>1.9401393915902024E-2</v>
      </c>
      <c r="AL83" s="271">
        <f t="shared" si="24"/>
        <v>1.8967358614487151</v>
      </c>
      <c r="AM83" s="266">
        <f t="shared" si="25"/>
        <v>1.1530937672411437</v>
      </c>
      <c r="AN83" s="272">
        <f t="shared" si="26"/>
        <v>0</v>
      </c>
      <c r="AO83" s="262">
        <f t="shared" si="27"/>
        <v>1.8967358614487151</v>
      </c>
      <c r="AP83" s="263">
        <f t="shared" si="27"/>
        <v>1.1530937672411437</v>
      </c>
      <c r="AQ83" s="264">
        <f t="shared" si="28"/>
        <v>5.7168000000000004E-2</v>
      </c>
      <c r="AR83" s="273">
        <f t="shared" si="29"/>
        <v>1.3032E-2</v>
      </c>
      <c r="AS83" s="269">
        <f t="shared" si="30"/>
        <v>1.839567861448715</v>
      </c>
      <c r="AT83" s="273">
        <f t="shared" si="31"/>
        <v>1.1400617672411437</v>
      </c>
    </row>
    <row r="84" spans="1:46" s="1" customFormat="1" ht="13.5" customHeight="1" x14ac:dyDescent="0.2">
      <c r="A84" s="6"/>
      <c r="B84" s="79"/>
      <c r="C84" s="267">
        <f t="shared" si="32"/>
        <v>4</v>
      </c>
      <c r="D84" s="509" t="s">
        <v>153</v>
      </c>
      <c r="E84" s="510"/>
      <c r="F84" s="511">
        <v>210</v>
      </c>
      <c r="G84" s="512"/>
      <c r="H84" s="513">
        <v>100</v>
      </c>
      <c r="I84" s="514"/>
      <c r="J84" s="515"/>
      <c r="K84" s="516"/>
      <c r="L84" s="517" t="s">
        <v>154</v>
      </c>
      <c r="M84" s="518"/>
      <c r="N84" s="519">
        <v>100</v>
      </c>
      <c r="O84" s="520"/>
      <c r="P84" s="498">
        <v>60</v>
      </c>
      <c r="Q84" s="499"/>
      <c r="R84" s="500" t="s">
        <v>159</v>
      </c>
      <c r="S84" s="501"/>
      <c r="T84" s="502">
        <v>40</v>
      </c>
      <c r="U84" s="503"/>
      <c r="V84" s="504">
        <v>0.85</v>
      </c>
      <c r="W84" s="505"/>
      <c r="X84" s="506">
        <f t="shared" si="17"/>
        <v>203.05481430504327</v>
      </c>
      <c r="Y84" s="507"/>
      <c r="Z84" s="506">
        <f t="shared" si="18"/>
        <v>216.6784733147054</v>
      </c>
      <c r="AA84" s="508"/>
      <c r="AB84" s="238"/>
      <c r="AC84" s="247"/>
      <c r="AD84" s="11"/>
      <c r="AF84" s="260">
        <f t="shared" si="19"/>
        <v>216.6784733147054</v>
      </c>
      <c r="AG84" s="268">
        <f t="shared" si="20"/>
        <v>207.56973062761452</v>
      </c>
      <c r="AH84" s="269">
        <f t="shared" si="21"/>
        <v>1.425082344653694</v>
      </c>
      <c r="AI84" s="270">
        <f t="shared" si="21"/>
        <v>0.88716291934675995</v>
      </c>
      <c r="AJ84" s="271">
        <f t="shared" si="22"/>
        <v>1.0846448567157822E-2</v>
      </c>
      <c r="AK84" s="270">
        <f t="shared" si="23"/>
        <v>1.9401393915902024E-2</v>
      </c>
      <c r="AL84" s="271">
        <f t="shared" si="24"/>
        <v>1.4142358960865362</v>
      </c>
      <c r="AM84" s="266">
        <f t="shared" si="25"/>
        <v>0.86776152543085794</v>
      </c>
      <c r="AN84" s="272">
        <f t="shared" si="26"/>
        <v>0</v>
      </c>
      <c r="AO84" s="262">
        <f t="shared" si="27"/>
        <v>1.4142358960865362</v>
      </c>
      <c r="AP84" s="263">
        <f t="shared" si="27"/>
        <v>0.86776152543085794</v>
      </c>
      <c r="AQ84" s="264">
        <f t="shared" si="28"/>
        <v>3.456E-2</v>
      </c>
      <c r="AR84" s="273">
        <f t="shared" si="29"/>
        <v>1.2715200000000001E-2</v>
      </c>
      <c r="AS84" s="269">
        <f t="shared" si="30"/>
        <v>1.3796758960865363</v>
      </c>
      <c r="AT84" s="273">
        <f t="shared" si="31"/>
        <v>0.8550463254308579</v>
      </c>
    </row>
    <row r="85" spans="1:46" s="1" customFormat="1" ht="13.5" customHeight="1" x14ac:dyDescent="0.2">
      <c r="A85" s="6"/>
      <c r="B85" s="79"/>
      <c r="C85" s="267" t="str">
        <f t="shared" si="32"/>
        <v/>
      </c>
      <c r="D85" s="509"/>
      <c r="E85" s="510"/>
      <c r="F85" s="511"/>
      <c r="G85" s="512"/>
      <c r="H85" s="513"/>
      <c r="I85" s="514"/>
      <c r="J85" s="515"/>
      <c r="K85" s="516"/>
      <c r="L85" s="517"/>
      <c r="M85" s="518"/>
      <c r="N85" s="519"/>
      <c r="O85" s="520"/>
      <c r="P85" s="498"/>
      <c r="Q85" s="499"/>
      <c r="R85" s="500"/>
      <c r="S85" s="501"/>
      <c r="T85" s="502"/>
      <c r="U85" s="503"/>
      <c r="V85" s="504"/>
      <c r="W85" s="505"/>
      <c r="X85" s="506" t="str">
        <f t="shared" si="17"/>
        <v/>
      </c>
      <c r="Y85" s="507"/>
      <c r="Z85" s="506" t="str">
        <f t="shared" si="18"/>
        <v/>
      </c>
      <c r="AA85" s="508"/>
      <c r="AB85" s="238"/>
      <c r="AC85" s="247"/>
      <c r="AD85" s="11"/>
      <c r="AF85" s="260" t="str">
        <f t="shared" si="19"/>
        <v/>
      </c>
      <c r="AG85" s="268" t="str">
        <f t="shared" si="20"/>
        <v/>
      </c>
      <c r="AH85" s="269">
        <f t="shared" si="21"/>
        <v>0</v>
      </c>
      <c r="AI85" s="270">
        <f t="shared" si="21"/>
        <v>0</v>
      </c>
      <c r="AJ85" s="271">
        <f t="shared" si="22"/>
        <v>0</v>
      </c>
      <c r="AK85" s="270">
        <f t="shared" si="23"/>
        <v>0</v>
      </c>
      <c r="AL85" s="271">
        <f t="shared" si="24"/>
        <v>0</v>
      </c>
      <c r="AM85" s="266">
        <f t="shared" si="25"/>
        <v>0</v>
      </c>
      <c r="AN85" s="272">
        <f t="shared" si="26"/>
        <v>0</v>
      </c>
      <c r="AO85" s="262">
        <f t="shared" si="27"/>
        <v>0</v>
      </c>
      <c r="AP85" s="263">
        <f t="shared" si="27"/>
        <v>0</v>
      </c>
      <c r="AQ85" s="264" t="str">
        <f t="shared" si="28"/>
        <v/>
      </c>
      <c r="AR85" s="273" t="str">
        <f t="shared" si="29"/>
        <v/>
      </c>
      <c r="AS85" s="269" t="str">
        <f t="shared" si="30"/>
        <v/>
      </c>
      <c r="AT85" s="273" t="str">
        <f t="shared" si="31"/>
        <v/>
      </c>
    </row>
    <row r="86" spans="1:46" s="1" customFormat="1" ht="13.5" customHeight="1" x14ac:dyDescent="0.2">
      <c r="A86" s="6"/>
      <c r="B86" s="79"/>
      <c r="C86" s="267">
        <f t="shared" si="32"/>
        <v>1</v>
      </c>
      <c r="D86" s="509" t="s">
        <v>160</v>
      </c>
      <c r="E86" s="510"/>
      <c r="F86" s="511">
        <v>220</v>
      </c>
      <c r="G86" s="512"/>
      <c r="H86" s="513">
        <v>300</v>
      </c>
      <c r="I86" s="514"/>
      <c r="J86" s="515">
        <v>12</v>
      </c>
      <c r="K86" s="516"/>
      <c r="L86" s="517" t="s">
        <v>154</v>
      </c>
      <c r="M86" s="518"/>
      <c r="N86" s="519">
        <v>38</v>
      </c>
      <c r="O86" s="520"/>
      <c r="P86" s="498">
        <v>120</v>
      </c>
      <c r="Q86" s="499"/>
      <c r="R86" s="500" t="s">
        <v>161</v>
      </c>
      <c r="S86" s="501"/>
      <c r="T86" s="502">
        <v>30</v>
      </c>
      <c r="U86" s="503"/>
      <c r="V86" s="504">
        <v>0.75</v>
      </c>
      <c r="W86" s="505"/>
      <c r="X86" s="506">
        <f t="shared" si="17"/>
        <v>206.21020465692666</v>
      </c>
      <c r="Y86" s="507"/>
      <c r="Z86" s="506">
        <f t="shared" si="18"/>
        <v>98.392989395309456</v>
      </c>
      <c r="AA86" s="508"/>
      <c r="AB86" s="238"/>
      <c r="AC86" s="247"/>
      <c r="AD86" s="11"/>
      <c r="AF86" s="260">
        <f t="shared" si="19"/>
        <v>98.392989395309456</v>
      </c>
      <c r="AG86" s="268">
        <f t="shared" si="20"/>
        <v>219.41838822420758</v>
      </c>
      <c r="AH86" s="269">
        <f t="shared" si="21"/>
        <v>2.4783685786416463</v>
      </c>
      <c r="AI86" s="270">
        <f t="shared" si="21"/>
        <v>1.0083376655418779</v>
      </c>
      <c r="AJ86" s="271">
        <f t="shared" si="22"/>
        <v>3.9400691770576819E-3</v>
      </c>
      <c r="AK86" s="270">
        <f t="shared" si="23"/>
        <v>9.1096634873815904E-3</v>
      </c>
      <c r="AL86" s="271">
        <f t="shared" si="24"/>
        <v>2.4744285094645888</v>
      </c>
      <c r="AM86" s="266">
        <f t="shared" si="25"/>
        <v>0.99922800205449624</v>
      </c>
      <c r="AN86" s="272">
        <f t="shared" si="26"/>
        <v>0.1431446948404031</v>
      </c>
      <c r="AO86" s="262">
        <f t="shared" si="27"/>
        <v>1.7279700958662447</v>
      </c>
      <c r="AP86" s="263">
        <f t="shared" si="27"/>
        <v>1.4096492459237648</v>
      </c>
      <c r="AQ86" s="264">
        <f t="shared" si="28"/>
        <v>0.15613398799748887</v>
      </c>
      <c r="AR86" s="273">
        <f t="shared" si="29"/>
        <v>2.3420098199623329E-2</v>
      </c>
      <c r="AS86" s="269">
        <f t="shared" si="30"/>
        <v>1.5718361078687559</v>
      </c>
      <c r="AT86" s="273">
        <f t="shared" si="31"/>
        <v>1.3862291477241415</v>
      </c>
    </row>
    <row r="87" spans="1:46" s="1" customFormat="1" ht="13.5" customHeight="1" x14ac:dyDescent="0.2">
      <c r="A87" s="6"/>
      <c r="B87" s="79"/>
      <c r="C87" s="267">
        <f t="shared" si="32"/>
        <v>2</v>
      </c>
      <c r="D87" s="509" t="s">
        <v>160</v>
      </c>
      <c r="E87" s="510"/>
      <c r="F87" s="511">
        <v>220</v>
      </c>
      <c r="G87" s="512"/>
      <c r="H87" s="513">
        <v>300</v>
      </c>
      <c r="I87" s="514"/>
      <c r="J87" s="515">
        <v>17</v>
      </c>
      <c r="K87" s="516"/>
      <c r="L87" s="517" t="s">
        <v>154</v>
      </c>
      <c r="M87" s="518"/>
      <c r="N87" s="519">
        <v>60</v>
      </c>
      <c r="O87" s="520"/>
      <c r="P87" s="498">
        <v>120</v>
      </c>
      <c r="Q87" s="499"/>
      <c r="R87" s="500" t="s">
        <v>162</v>
      </c>
      <c r="S87" s="501"/>
      <c r="T87" s="502">
        <v>40</v>
      </c>
      <c r="U87" s="503"/>
      <c r="V87" s="504">
        <v>0.75</v>
      </c>
      <c r="W87" s="505"/>
      <c r="X87" s="506">
        <f t="shared" si="17"/>
        <v>207.37458508603046</v>
      </c>
      <c r="Y87" s="507"/>
      <c r="Z87" s="506">
        <f t="shared" si="18"/>
        <v>131.93142977686682</v>
      </c>
      <c r="AA87" s="508"/>
      <c r="AB87" s="238"/>
      <c r="AC87" s="247"/>
      <c r="AD87" s="11"/>
      <c r="AF87" s="260">
        <f t="shared" si="19"/>
        <v>131.93142977686682</v>
      </c>
      <c r="AG87" s="268">
        <f t="shared" si="20"/>
        <v>219.23565106021618</v>
      </c>
      <c r="AH87" s="269">
        <f t="shared" si="21"/>
        <v>1.8756689094117671</v>
      </c>
      <c r="AI87" s="270">
        <f t="shared" si="21"/>
        <v>0.74478124026006276</v>
      </c>
      <c r="AJ87" s="271">
        <f t="shared" si="22"/>
        <v>3.9400691770576819E-3</v>
      </c>
      <c r="AK87" s="270">
        <f t="shared" si="23"/>
        <v>9.1096634873815904E-3</v>
      </c>
      <c r="AL87" s="271">
        <f t="shared" si="24"/>
        <v>1.8717288402347094</v>
      </c>
      <c r="AM87" s="266">
        <f t="shared" si="25"/>
        <v>0.73567157677268114</v>
      </c>
      <c r="AN87" s="272">
        <f t="shared" si="26"/>
        <v>0.20278831769057101</v>
      </c>
      <c r="AO87" s="262">
        <f t="shared" si="27"/>
        <v>1.2778949614686645</v>
      </c>
      <c r="AP87" s="263">
        <f t="shared" si="27"/>
        <v>1.0622439469173437</v>
      </c>
      <c r="AQ87" s="264">
        <f t="shared" si="28"/>
        <v>9.901788056709758E-2</v>
      </c>
      <c r="AR87" s="273">
        <f t="shared" si="29"/>
        <v>2.2572086124237608E-2</v>
      </c>
      <c r="AS87" s="269">
        <f t="shared" si="30"/>
        <v>1.178877080901567</v>
      </c>
      <c r="AT87" s="273">
        <f t="shared" si="31"/>
        <v>1.0396718607931061</v>
      </c>
    </row>
    <row r="88" spans="1:46" s="1" customFormat="1" ht="13.5" customHeight="1" x14ac:dyDescent="0.2">
      <c r="A88" s="6"/>
      <c r="B88" s="79"/>
      <c r="C88" s="267">
        <f t="shared" si="32"/>
        <v>3</v>
      </c>
      <c r="D88" s="509" t="s">
        <v>160</v>
      </c>
      <c r="E88" s="510"/>
      <c r="F88" s="511">
        <v>220</v>
      </c>
      <c r="G88" s="512"/>
      <c r="H88" s="513">
        <v>300</v>
      </c>
      <c r="I88" s="514"/>
      <c r="J88" s="515">
        <v>21</v>
      </c>
      <c r="K88" s="516"/>
      <c r="L88" s="517" t="s">
        <v>154</v>
      </c>
      <c r="M88" s="518"/>
      <c r="N88" s="519">
        <v>100</v>
      </c>
      <c r="O88" s="520"/>
      <c r="P88" s="498">
        <v>120</v>
      </c>
      <c r="Q88" s="499"/>
      <c r="R88" s="500" t="s">
        <v>163</v>
      </c>
      <c r="S88" s="501"/>
      <c r="T88" s="502">
        <v>50</v>
      </c>
      <c r="U88" s="503"/>
      <c r="V88" s="504">
        <v>0.75</v>
      </c>
      <c r="W88" s="505"/>
      <c r="X88" s="506">
        <f t="shared" si="17"/>
        <v>209.09587928658505</v>
      </c>
      <c r="Y88" s="507"/>
      <c r="Z88" s="506">
        <f t="shared" si="18"/>
        <v>166.28314351591101</v>
      </c>
      <c r="AA88" s="508"/>
      <c r="AB88" s="238"/>
      <c r="AC88" s="247"/>
      <c r="AD88" s="11"/>
      <c r="AF88" s="260">
        <f t="shared" si="19"/>
        <v>166.28314351591101</v>
      </c>
      <c r="AG88" s="268">
        <f t="shared" si="20"/>
        <v>219.01699793055013</v>
      </c>
      <c r="AH88" s="269">
        <f t="shared" si="21"/>
        <v>1.4764477390606054</v>
      </c>
      <c r="AI88" s="270">
        <f t="shared" si="21"/>
        <v>0.62453015764109576</v>
      </c>
      <c r="AJ88" s="271">
        <f t="shared" si="22"/>
        <v>3.9400691770576819E-3</v>
      </c>
      <c r="AK88" s="270">
        <f t="shared" si="23"/>
        <v>9.1096634873815904E-3</v>
      </c>
      <c r="AL88" s="271">
        <f t="shared" si="24"/>
        <v>1.4725076698835478</v>
      </c>
      <c r="AM88" s="266">
        <f t="shared" si="25"/>
        <v>0.61542049415371414</v>
      </c>
      <c r="AN88" s="272">
        <f t="shared" si="26"/>
        <v>0.25050321597070541</v>
      </c>
      <c r="AO88" s="262">
        <f t="shared" si="27"/>
        <v>1.002961340630834</v>
      </c>
      <c r="AP88" s="263">
        <f t="shared" si="27"/>
        <v>0.85376086106288462</v>
      </c>
      <c r="AQ88" s="264">
        <f t="shared" si="28"/>
        <v>5.9859675909580391E-2</v>
      </c>
      <c r="AR88" s="273">
        <f t="shared" si="29"/>
        <v>2.2023372428399787E-2</v>
      </c>
      <c r="AS88" s="269">
        <f t="shared" si="30"/>
        <v>0.94310166472125356</v>
      </c>
      <c r="AT88" s="273">
        <f t="shared" si="31"/>
        <v>0.83173748863448482</v>
      </c>
    </row>
    <row r="89" spans="1:46" s="1" customFormat="1" ht="13.5" customHeight="1" x14ac:dyDescent="0.2">
      <c r="A89" s="6"/>
      <c r="B89" s="79"/>
      <c r="C89" s="267">
        <f t="shared" si="32"/>
        <v>4</v>
      </c>
      <c r="D89" s="509" t="s">
        <v>160</v>
      </c>
      <c r="E89" s="510"/>
      <c r="F89" s="511">
        <v>220</v>
      </c>
      <c r="G89" s="512"/>
      <c r="H89" s="513">
        <v>300</v>
      </c>
      <c r="I89" s="514"/>
      <c r="J89" s="515">
        <v>25</v>
      </c>
      <c r="K89" s="516"/>
      <c r="L89" s="517" t="s">
        <v>154</v>
      </c>
      <c r="M89" s="518"/>
      <c r="N89" s="519">
        <v>100</v>
      </c>
      <c r="O89" s="520"/>
      <c r="P89" s="498">
        <v>120</v>
      </c>
      <c r="Q89" s="499"/>
      <c r="R89" s="500" t="s">
        <v>164</v>
      </c>
      <c r="S89" s="501"/>
      <c r="T89" s="502">
        <v>60</v>
      </c>
      <c r="U89" s="503"/>
      <c r="V89" s="504">
        <v>0.75</v>
      </c>
      <c r="W89" s="505"/>
      <c r="X89" s="506">
        <f t="shared" si="17"/>
        <v>207.03923918250925</v>
      </c>
      <c r="Y89" s="507"/>
      <c r="Z89" s="506">
        <f t="shared" si="18"/>
        <v>197.57712475179676</v>
      </c>
      <c r="AA89" s="508"/>
      <c r="AB89" s="238"/>
      <c r="AC89" s="247"/>
      <c r="AD89" s="11"/>
      <c r="AF89" s="260">
        <f t="shared" si="19"/>
        <v>197.57712475179676</v>
      </c>
      <c r="AG89" s="268">
        <f t="shared" si="20"/>
        <v>218.83504005654066</v>
      </c>
      <c r="AH89" s="269">
        <f t="shared" si="21"/>
        <v>1.243053653753609</v>
      </c>
      <c r="AI89" s="270">
        <f t="shared" si="21"/>
        <v>0.52084748593685037</v>
      </c>
      <c r="AJ89" s="271">
        <f t="shared" si="22"/>
        <v>3.9400691770576819E-3</v>
      </c>
      <c r="AK89" s="270">
        <f t="shared" si="23"/>
        <v>9.1096634873815904E-3</v>
      </c>
      <c r="AL89" s="271">
        <f t="shared" si="24"/>
        <v>1.2391135845765513</v>
      </c>
      <c r="AM89" s="266">
        <f t="shared" si="25"/>
        <v>0.51173782244946875</v>
      </c>
      <c r="AN89" s="272">
        <f t="shared" si="26"/>
        <v>0.29821811425083977</v>
      </c>
      <c r="AO89" s="262">
        <f t="shared" si="27"/>
        <v>0.84577772984395838</v>
      </c>
      <c r="AP89" s="263">
        <f t="shared" si="27"/>
        <v>0.71513794629047056</v>
      </c>
      <c r="AQ89" s="264">
        <f t="shared" si="28"/>
        <v>5.9859675909580391E-2</v>
      </c>
      <c r="AR89" s="273">
        <f t="shared" si="29"/>
        <v>2.2023372428399787E-2</v>
      </c>
      <c r="AS89" s="269">
        <f t="shared" si="30"/>
        <v>0.78591805393437797</v>
      </c>
      <c r="AT89" s="273">
        <f t="shared" si="31"/>
        <v>0.69311457386207076</v>
      </c>
    </row>
    <row r="90" spans="1:46" s="1" customFormat="1" ht="13.5" customHeight="1" thickBot="1" x14ac:dyDescent="0.25">
      <c r="A90" s="6"/>
      <c r="B90" s="109"/>
      <c r="C90" s="274" t="str">
        <f t="shared" si="32"/>
        <v/>
      </c>
      <c r="D90" s="486"/>
      <c r="E90" s="487"/>
      <c r="F90" s="488"/>
      <c r="G90" s="489"/>
      <c r="H90" s="490"/>
      <c r="I90" s="491"/>
      <c r="J90" s="492"/>
      <c r="K90" s="493"/>
      <c r="L90" s="494"/>
      <c r="M90" s="495"/>
      <c r="N90" s="496"/>
      <c r="O90" s="497"/>
      <c r="P90" s="475"/>
      <c r="Q90" s="476"/>
      <c r="R90" s="477"/>
      <c r="S90" s="478"/>
      <c r="T90" s="479"/>
      <c r="U90" s="480"/>
      <c r="V90" s="481"/>
      <c r="W90" s="482"/>
      <c r="X90" s="483" t="str">
        <f t="shared" si="17"/>
        <v/>
      </c>
      <c r="Y90" s="484"/>
      <c r="Z90" s="483" t="str">
        <f t="shared" si="18"/>
        <v/>
      </c>
      <c r="AA90" s="485"/>
      <c r="AB90" s="238"/>
      <c r="AC90" s="247"/>
      <c r="AD90" s="11"/>
      <c r="AF90" s="275" t="str">
        <f t="shared" si="19"/>
        <v/>
      </c>
      <c r="AG90" s="276" t="str">
        <f t="shared" si="20"/>
        <v/>
      </c>
      <c r="AH90" s="277">
        <f t="shared" si="21"/>
        <v>0</v>
      </c>
      <c r="AI90" s="278">
        <f t="shared" si="21"/>
        <v>0</v>
      </c>
      <c r="AJ90" s="279">
        <f t="shared" si="22"/>
        <v>0</v>
      </c>
      <c r="AK90" s="278">
        <f t="shared" si="23"/>
        <v>0</v>
      </c>
      <c r="AL90" s="279">
        <f t="shared" si="24"/>
        <v>0</v>
      </c>
      <c r="AM90" s="280">
        <f t="shared" si="25"/>
        <v>0</v>
      </c>
      <c r="AN90" s="281">
        <f t="shared" si="26"/>
        <v>0</v>
      </c>
      <c r="AO90" s="282">
        <f t="shared" si="27"/>
        <v>0</v>
      </c>
      <c r="AP90" s="283">
        <f t="shared" si="27"/>
        <v>0</v>
      </c>
      <c r="AQ90" s="284" t="str">
        <f t="shared" si="28"/>
        <v/>
      </c>
      <c r="AR90" s="285" t="str">
        <f t="shared" si="29"/>
        <v/>
      </c>
      <c r="AS90" s="277" t="str">
        <f t="shared" si="30"/>
        <v/>
      </c>
      <c r="AT90" s="285" t="str">
        <f t="shared" si="31"/>
        <v/>
      </c>
    </row>
    <row r="91" spans="1:46" s="1" customFormat="1" ht="13.5" customHeight="1" thickBot="1" x14ac:dyDescent="0.2">
      <c r="A91" s="6"/>
      <c r="B91" s="286"/>
      <c r="C91" s="287"/>
      <c r="D91" s="287"/>
      <c r="E91" s="287"/>
      <c r="F91" s="287"/>
      <c r="G91" s="287"/>
      <c r="H91" s="287"/>
      <c r="I91" s="287"/>
      <c r="J91" s="288"/>
      <c r="K91" s="288"/>
      <c r="L91" s="287"/>
      <c r="M91" s="287"/>
      <c r="N91" s="287"/>
      <c r="O91" s="289"/>
      <c r="P91" s="289"/>
      <c r="Q91" s="289"/>
      <c r="R91" s="290"/>
      <c r="S91" s="289"/>
      <c r="T91" s="289"/>
      <c r="U91" s="289"/>
      <c r="V91" s="289"/>
      <c r="W91" s="291"/>
      <c r="X91" s="292"/>
      <c r="Y91" s="293"/>
      <c r="Z91" s="293"/>
      <c r="AA91" s="293"/>
      <c r="AB91" s="293"/>
      <c r="AC91" s="294"/>
      <c r="AD91" s="11"/>
    </row>
    <row r="92" spans="1:46" s="1" customFormat="1" ht="13.5" customHeight="1" thickTop="1" x14ac:dyDescent="0.15">
      <c r="A92" s="6"/>
      <c r="B92" s="12"/>
      <c r="C92" s="458"/>
      <c r="D92" s="458"/>
      <c r="E92" s="458"/>
      <c r="F92" s="218"/>
      <c r="G92" s="218"/>
      <c r="H92" s="218"/>
      <c r="I92" s="218"/>
      <c r="J92" s="219"/>
      <c r="K92" s="219"/>
      <c r="L92" s="218"/>
      <c r="M92" s="218"/>
      <c r="N92" s="218"/>
      <c r="O92" s="218"/>
      <c r="P92" s="218"/>
      <c r="Q92" s="218"/>
      <c r="R92" s="220"/>
      <c r="S92" s="218"/>
      <c r="T92" s="218"/>
      <c r="U92" s="218"/>
      <c r="V92" s="218"/>
      <c r="W92" s="231"/>
      <c r="X92" s="231"/>
      <c r="Y92" s="231"/>
      <c r="Z92" s="231"/>
      <c r="AA92" s="231"/>
      <c r="AB92" s="231"/>
      <c r="AC92" s="103"/>
      <c r="AD92" s="11"/>
      <c r="AF92" s="223" t="s">
        <v>165</v>
      </c>
      <c r="AG92" s="223" t="s">
        <v>128</v>
      </c>
      <c r="AI92" s="473" t="s">
        <v>166</v>
      </c>
      <c r="AJ92" s="474"/>
      <c r="AK92" s="295"/>
      <c r="AM92" s="473" t="s">
        <v>167</v>
      </c>
      <c r="AN92" s="474"/>
      <c r="AO92" s="295"/>
      <c r="AQ92" s="473" t="s">
        <v>168</v>
      </c>
      <c r="AR92" s="474"/>
      <c r="AS92" s="295"/>
    </row>
    <row r="93" spans="1:46" s="1" customFormat="1" ht="16.5" customHeight="1" x14ac:dyDescent="0.15">
      <c r="A93" s="6"/>
      <c r="B93" s="296"/>
      <c r="C93" s="671" t="s">
        <v>225</v>
      </c>
      <c r="D93" s="666"/>
      <c r="E93" s="667"/>
      <c r="F93" s="22"/>
      <c r="G93" s="460" t="s">
        <v>169</v>
      </c>
      <c r="H93" s="460"/>
      <c r="I93" s="460"/>
      <c r="J93" s="460"/>
      <c r="K93" s="460"/>
      <c r="L93" s="460"/>
      <c r="M93" s="460"/>
      <c r="N93" s="460"/>
      <c r="O93" s="460"/>
      <c r="P93" s="460"/>
      <c r="Q93" s="460"/>
      <c r="R93" s="460"/>
      <c r="S93" s="227"/>
      <c r="T93" s="227"/>
      <c r="U93" s="227"/>
      <c r="V93" s="227"/>
      <c r="W93" s="227"/>
      <c r="X93" s="105"/>
      <c r="Y93" s="105"/>
      <c r="Z93" s="105"/>
      <c r="AA93" s="105"/>
      <c r="AB93" s="105"/>
      <c r="AC93" s="106"/>
      <c r="AD93" s="11"/>
      <c r="AF93" s="297"/>
      <c r="AG93" s="297"/>
      <c r="AI93" s="298" t="s">
        <v>170</v>
      </c>
      <c r="AJ93" s="299" t="s">
        <v>171</v>
      </c>
      <c r="AK93" s="300" t="s">
        <v>172</v>
      </c>
      <c r="AM93" s="298" t="s">
        <v>170</v>
      </c>
      <c r="AN93" s="299" t="s">
        <v>171</v>
      </c>
      <c r="AO93" s="300" t="s">
        <v>172</v>
      </c>
      <c r="AQ93" s="298" t="s">
        <v>170</v>
      </c>
      <c r="AR93" s="299" t="s">
        <v>171</v>
      </c>
      <c r="AS93" s="300" t="s">
        <v>172</v>
      </c>
    </row>
    <row r="94" spans="1:46" s="1" customFormat="1" ht="14.25" customHeight="1" x14ac:dyDescent="0.15">
      <c r="A94" s="6"/>
      <c r="B94" s="109"/>
      <c r="C94" s="80"/>
      <c r="D94" s="80"/>
      <c r="E94" s="80"/>
      <c r="F94" s="110"/>
      <c r="G94" s="110"/>
      <c r="H94" s="110"/>
      <c r="I94" s="110"/>
      <c r="J94" s="111"/>
      <c r="K94" s="111"/>
      <c r="L94" s="110"/>
      <c r="M94" s="110"/>
      <c r="N94" s="110"/>
      <c r="O94" s="110"/>
      <c r="P94" s="110"/>
      <c r="Q94" s="110"/>
      <c r="R94" s="113"/>
      <c r="S94" s="110"/>
      <c r="T94" s="110"/>
      <c r="U94" s="110"/>
      <c r="V94" s="110"/>
      <c r="W94" s="114"/>
      <c r="X94" s="114"/>
      <c r="Y94" s="114"/>
      <c r="Z94" s="114"/>
      <c r="AA94" s="114"/>
      <c r="AB94" s="114"/>
      <c r="AC94" s="115"/>
      <c r="AD94" s="11"/>
      <c r="AF94" s="297">
        <v>8</v>
      </c>
      <c r="AG94" s="297">
        <v>30</v>
      </c>
      <c r="AI94" s="298" t="s">
        <v>173</v>
      </c>
      <c r="AJ94" s="301" t="s">
        <v>174</v>
      </c>
      <c r="AK94" s="300" t="s">
        <v>175</v>
      </c>
      <c r="AM94" s="298" t="s">
        <v>173</v>
      </c>
      <c r="AN94" s="301" t="s">
        <v>176</v>
      </c>
      <c r="AO94" s="300" t="s">
        <v>175</v>
      </c>
      <c r="AQ94" s="298" t="s">
        <v>173</v>
      </c>
      <c r="AR94" s="301" t="s">
        <v>176</v>
      </c>
      <c r="AS94" s="300" t="s">
        <v>175</v>
      </c>
    </row>
    <row r="95" spans="1:46" s="1" customFormat="1" ht="14.25" customHeight="1" x14ac:dyDescent="0.15">
      <c r="A95" s="6"/>
      <c r="B95" s="79"/>
      <c r="C95" s="110"/>
      <c r="D95" s="302" t="s">
        <v>177</v>
      </c>
      <c r="E95" s="110"/>
      <c r="F95" s="110"/>
      <c r="G95" s="110"/>
      <c r="H95" s="110"/>
      <c r="I95" s="110"/>
      <c r="J95" s="111"/>
      <c r="K95" s="111"/>
      <c r="L95" s="110"/>
      <c r="M95" s="110"/>
      <c r="N95" s="110"/>
      <c r="O95" s="110"/>
      <c r="P95" s="110"/>
      <c r="Q95" s="110"/>
      <c r="R95" s="113"/>
      <c r="S95" s="110"/>
      <c r="T95" s="110"/>
      <c r="U95" s="110"/>
      <c r="V95" s="110"/>
      <c r="W95" s="114"/>
      <c r="X95" s="114"/>
      <c r="Y95" s="114"/>
      <c r="Z95" s="114"/>
      <c r="AA95" s="114"/>
      <c r="AB95" s="114"/>
      <c r="AC95" s="115"/>
      <c r="AD95" s="11"/>
      <c r="AF95" s="297">
        <v>14</v>
      </c>
      <c r="AG95" s="297">
        <v>50</v>
      </c>
      <c r="AI95" s="303"/>
      <c r="AJ95" s="304" t="s">
        <v>178</v>
      </c>
      <c r="AK95" s="305" t="s">
        <v>178</v>
      </c>
      <c r="AM95" s="303"/>
      <c r="AN95" s="304" t="s">
        <v>178</v>
      </c>
      <c r="AO95" s="305" t="s">
        <v>178</v>
      </c>
      <c r="AQ95" s="303"/>
      <c r="AR95" s="304" t="s">
        <v>178</v>
      </c>
      <c r="AS95" s="305" t="s">
        <v>178</v>
      </c>
    </row>
    <row r="96" spans="1:46" s="1" customFormat="1" ht="14.25" customHeight="1" x14ac:dyDescent="0.15">
      <c r="A96" s="6"/>
      <c r="B96" s="79"/>
      <c r="C96" s="110"/>
      <c r="D96" s="302" t="s">
        <v>179</v>
      </c>
      <c r="E96" s="110"/>
      <c r="F96" s="110"/>
      <c r="G96" s="110"/>
      <c r="H96" s="110"/>
      <c r="I96" s="110"/>
      <c r="J96" s="302"/>
      <c r="K96" s="111"/>
      <c r="L96" s="110"/>
      <c r="M96" s="110"/>
      <c r="N96" s="110"/>
      <c r="O96" s="110"/>
      <c r="P96" s="110"/>
      <c r="Q96" s="110"/>
      <c r="R96" s="113"/>
      <c r="S96" s="110"/>
      <c r="T96" s="110"/>
      <c r="U96" s="110"/>
      <c r="V96" s="110"/>
      <c r="W96" s="114"/>
      <c r="X96" s="114"/>
      <c r="Y96" s="114"/>
      <c r="Z96" s="114"/>
      <c r="AA96" s="114"/>
      <c r="AB96" s="114"/>
      <c r="AC96" s="115"/>
      <c r="AD96" s="11"/>
      <c r="AF96" s="297">
        <v>22</v>
      </c>
      <c r="AG96" s="297">
        <v>75</v>
      </c>
      <c r="AI96" s="306">
        <v>2</v>
      </c>
      <c r="AJ96" s="307">
        <v>10.7</v>
      </c>
      <c r="AK96" s="307">
        <v>9.9199999999999997E-2</v>
      </c>
      <c r="AM96" s="306">
        <v>2</v>
      </c>
      <c r="AN96" s="307">
        <v>12</v>
      </c>
      <c r="AO96" s="307">
        <v>9.9199999999999997E-2</v>
      </c>
      <c r="AQ96" s="306">
        <v>8</v>
      </c>
      <c r="AR96" s="307">
        <v>3.01</v>
      </c>
      <c r="AS96" s="307">
        <v>0.114</v>
      </c>
    </row>
    <row r="97" spans="1:45" s="1" customFormat="1" ht="14.25" customHeight="1" x14ac:dyDescent="0.15">
      <c r="A97" s="6"/>
      <c r="B97" s="79"/>
      <c r="C97" s="110"/>
      <c r="D97" s="308" t="s">
        <v>180</v>
      </c>
      <c r="E97" s="110"/>
      <c r="F97" s="110"/>
      <c r="G97" s="110"/>
      <c r="H97" s="110"/>
      <c r="I97" s="110"/>
      <c r="J97" s="111"/>
      <c r="K97" s="111"/>
      <c r="L97" s="110"/>
      <c r="M97" s="110"/>
      <c r="N97" s="110"/>
      <c r="O97" s="110"/>
      <c r="P97" s="110"/>
      <c r="Q97" s="110"/>
      <c r="R97" s="113"/>
      <c r="S97" s="110"/>
      <c r="T97" s="110"/>
      <c r="U97" s="110"/>
      <c r="V97" s="110"/>
      <c r="W97" s="114"/>
      <c r="X97" s="114"/>
      <c r="Y97" s="114"/>
      <c r="Z97" s="114"/>
      <c r="AA97" s="114"/>
      <c r="AB97" s="114"/>
      <c r="AC97" s="115"/>
      <c r="AD97" s="11"/>
      <c r="AF97" s="297">
        <v>38</v>
      </c>
      <c r="AG97" s="297">
        <v>100</v>
      </c>
      <c r="AI97" s="309">
        <v>3.5</v>
      </c>
      <c r="AJ97" s="310">
        <v>6.02</v>
      </c>
      <c r="AK97" s="310">
        <v>9.1399999999999995E-2</v>
      </c>
      <c r="AM97" s="309">
        <v>3.5</v>
      </c>
      <c r="AN97" s="310">
        <v>6.76</v>
      </c>
      <c r="AO97" s="310">
        <v>9.1399999999999995E-2</v>
      </c>
      <c r="AQ97" s="309">
        <v>14</v>
      </c>
      <c r="AR97" s="310">
        <v>1.71</v>
      </c>
      <c r="AS97" s="310">
        <v>0.107</v>
      </c>
    </row>
    <row r="98" spans="1:45" s="1" customFormat="1" ht="14.25" customHeight="1" x14ac:dyDescent="0.15">
      <c r="A98" s="6"/>
      <c r="B98" s="79"/>
      <c r="C98" s="110"/>
      <c r="D98" s="117" t="s">
        <v>181</v>
      </c>
      <c r="E98" s="110"/>
      <c r="F98" s="110"/>
      <c r="G98" s="110"/>
      <c r="H98" s="110"/>
      <c r="I98" s="110"/>
      <c r="J98" s="111"/>
      <c r="K98" s="111"/>
      <c r="L98" s="110"/>
      <c r="M98" s="110"/>
      <c r="N98" s="110"/>
      <c r="O98" s="110"/>
      <c r="P98" s="110"/>
      <c r="Q98" s="110"/>
      <c r="R98" s="113"/>
      <c r="S98" s="110"/>
      <c r="T98" s="110"/>
      <c r="U98" s="110"/>
      <c r="V98" s="110"/>
      <c r="W98" s="114"/>
      <c r="X98" s="114"/>
      <c r="Y98" s="114"/>
      <c r="Z98" s="114"/>
      <c r="AA98" s="114"/>
      <c r="AB98" s="114"/>
      <c r="AC98" s="115"/>
      <c r="AD98" s="11"/>
      <c r="AF98" s="297">
        <v>60</v>
      </c>
      <c r="AG98" s="297">
        <v>150</v>
      </c>
      <c r="AI98" s="309">
        <v>5.5</v>
      </c>
      <c r="AJ98" s="310">
        <v>3.85</v>
      </c>
      <c r="AK98" s="310">
        <v>9.1399999999999995E-2</v>
      </c>
      <c r="AM98" s="309">
        <v>5.5</v>
      </c>
      <c r="AN98" s="310">
        <v>4.34</v>
      </c>
      <c r="AO98" s="310">
        <v>9.1399999999999995E-2</v>
      </c>
      <c r="AQ98" s="309">
        <v>22</v>
      </c>
      <c r="AR98" s="310">
        <v>1.08</v>
      </c>
      <c r="AS98" s="310">
        <v>0.10199999999999999</v>
      </c>
    </row>
    <row r="99" spans="1:45" s="1" customFormat="1" ht="14.25" customHeight="1" x14ac:dyDescent="0.15">
      <c r="A99" s="6"/>
      <c r="B99" s="79"/>
      <c r="C99" s="110"/>
      <c r="D99" s="110"/>
      <c r="E99" s="110"/>
      <c r="F99" s="110"/>
      <c r="G99" s="110"/>
      <c r="H99" s="110"/>
      <c r="I99" s="110"/>
      <c r="J99" s="111"/>
      <c r="K99" s="111"/>
      <c r="L99" s="110"/>
      <c r="M99" s="110"/>
      <c r="N99" s="110"/>
      <c r="O99" s="110"/>
      <c r="P99" s="110"/>
      <c r="Q99" s="110"/>
      <c r="R99" s="113"/>
      <c r="S99" s="110"/>
      <c r="T99" s="110"/>
      <c r="U99" s="110"/>
      <c r="V99" s="110"/>
      <c r="W99" s="114"/>
      <c r="X99" s="114"/>
      <c r="Y99" s="114"/>
      <c r="Z99" s="114"/>
      <c r="AA99" s="114"/>
      <c r="AB99" s="114"/>
      <c r="AC99" s="115"/>
      <c r="AD99" s="11"/>
      <c r="AF99" s="297">
        <v>100</v>
      </c>
      <c r="AG99" s="297">
        <v>200</v>
      </c>
      <c r="AI99" s="309">
        <v>8</v>
      </c>
      <c r="AJ99" s="310">
        <v>2.67</v>
      </c>
      <c r="AK99" s="310">
        <v>9.1399999999999995E-2</v>
      </c>
      <c r="AM99" s="309">
        <v>8</v>
      </c>
      <c r="AN99" s="310">
        <v>3.01</v>
      </c>
      <c r="AO99" s="310">
        <v>8.6999999999999994E-2</v>
      </c>
      <c r="AQ99" s="309">
        <v>38</v>
      </c>
      <c r="AR99" s="310">
        <v>0.626</v>
      </c>
      <c r="AS99" s="310">
        <v>9.3899999999999997E-2</v>
      </c>
    </row>
    <row r="100" spans="1:45" s="1" customFormat="1" ht="14.25" customHeight="1" x14ac:dyDescent="0.25">
      <c r="A100" s="6"/>
      <c r="B100" s="79"/>
      <c r="C100" s="110"/>
      <c r="D100" s="311" t="s">
        <v>182</v>
      </c>
      <c r="E100" s="110"/>
      <c r="F100" s="110"/>
      <c r="G100" s="110"/>
      <c r="H100" s="110"/>
      <c r="I100" s="110"/>
      <c r="J100" s="302"/>
      <c r="K100" s="311" t="s">
        <v>183</v>
      </c>
      <c r="L100" s="110"/>
      <c r="M100" s="110"/>
      <c r="N100" s="110"/>
      <c r="O100" s="110"/>
      <c r="P100" s="110"/>
      <c r="Q100" s="110"/>
      <c r="R100" s="312" t="s">
        <v>184</v>
      </c>
      <c r="S100" s="110"/>
      <c r="T100" s="110"/>
      <c r="U100" s="110"/>
      <c r="V100" s="110"/>
      <c r="W100" s="114"/>
      <c r="X100" s="114"/>
      <c r="Y100" s="114"/>
      <c r="Z100" s="114"/>
      <c r="AA100" s="114"/>
      <c r="AB100" s="114"/>
      <c r="AC100" s="115"/>
      <c r="AD100" s="11"/>
      <c r="AF100" s="313">
        <v>150</v>
      </c>
      <c r="AG100" s="297">
        <v>300</v>
      </c>
      <c r="AI100" s="309">
        <v>14</v>
      </c>
      <c r="AJ100" s="310">
        <v>1.5</v>
      </c>
      <c r="AK100" s="310">
        <v>8.3000000000000004E-2</v>
      </c>
      <c r="AM100" s="309">
        <v>14</v>
      </c>
      <c r="AN100" s="310">
        <v>1.71</v>
      </c>
      <c r="AO100" s="310">
        <v>8.2799999999999999E-2</v>
      </c>
      <c r="AQ100" s="309">
        <v>60</v>
      </c>
      <c r="AR100" s="310">
        <v>0.39700000000000002</v>
      </c>
      <c r="AS100" s="310">
        <v>9.0499999999999997E-2</v>
      </c>
    </row>
    <row r="101" spans="1:45" s="1" customFormat="1" ht="14.25" customHeight="1" x14ac:dyDescent="0.15">
      <c r="A101" s="6"/>
      <c r="B101" s="79"/>
      <c r="C101" s="110"/>
      <c r="D101" s="110"/>
      <c r="E101" s="110"/>
      <c r="F101" s="110"/>
      <c r="G101" s="110"/>
      <c r="H101" s="110"/>
      <c r="I101" s="110"/>
      <c r="J101" s="111"/>
      <c r="K101" s="111"/>
      <c r="L101" s="110"/>
      <c r="M101" s="110"/>
      <c r="N101" s="110"/>
      <c r="O101" s="110"/>
      <c r="P101" s="110"/>
      <c r="Q101" s="110"/>
      <c r="R101" s="113"/>
      <c r="S101" s="110"/>
      <c r="T101" s="110"/>
      <c r="U101" s="110"/>
      <c r="V101" s="110"/>
      <c r="W101" s="114"/>
      <c r="X101" s="114"/>
      <c r="Y101" s="114"/>
      <c r="Z101" s="114"/>
      <c r="AA101" s="114"/>
      <c r="AB101" s="114"/>
      <c r="AC101" s="115"/>
      <c r="AD101" s="11"/>
      <c r="AF101" s="297">
        <v>200</v>
      </c>
      <c r="AG101" s="297">
        <v>500</v>
      </c>
      <c r="AI101" s="309">
        <v>22</v>
      </c>
      <c r="AJ101" s="310">
        <v>0.95299999999999996</v>
      </c>
      <c r="AK101" s="310">
        <v>8.5800000000000001E-2</v>
      </c>
      <c r="AM101" s="309">
        <v>22</v>
      </c>
      <c r="AN101" s="310">
        <v>1.08</v>
      </c>
      <c r="AO101" s="310">
        <v>8.2000000000000003E-2</v>
      </c>
      <c r="AQ101" s="309">
        <v>100</v>
      </c>
      <c r="AR101" s="310">
        <v>0.24</v>
      </c>
      <c r="AS101" s="310">
        <v>8.8300000000000003E-2</v>
      </c>
    </row>
    <row r="102" spans="1:45" s="1" customFormat="1" ht="14.25" customHeight="1" x14ac:dyDescent="0.25">
      <c r="A102" s="6"/>
      <c r="B102" s="79"/>
      <c r="C102" s="110"/>
      <c r="D102" s="302" t="s">
        <v>185</v>
      </c>
      <c r="E102" s="110"/>
      <c r="F102" s="110"/>
      <c r="G102" s="110"/>
      <c r="H102" s="110"/>
      <c r="I102" s="110"/>
      <c r="J102" s="302" t="s">
        <v>186</v>
      </c>
      <c r="K102" s="111"/>
      <c r="L102" s="110"/>
      <c r="M102" s="110"/>
      <c r="N102" s="110"/>
      <c r="O102" s="314" t="s">
        <v>187</v>
      </c>
      <c r="P102" s="110"/>
      <c r="Q102" s="110"/>
      <c r="R102" s="113"/>
      <c r="S102" s="110"/>
      <c r="T102" s="110"/>
      <c r="U102" s="110"/>
      <c r="V102" s="110"/>
      <c r="W102" s="114"/>
      <c r="X102" s="114"/>
      <c r="Y102" s="114"/>
      <c r="Z102" s="114"/>
      <c r="AA102" s="114"/>
      <c r="AB102" s="114"/>
      <c r="AC102" s="115"/>
      <c r="AD102" s="11"/>
      <c r="AF102" s="297">
        <v>250</v>
      </c>
      <c r="AG102" s="297">
        <v>750</v>
      </c>
      <c r="AI102" s="309">
        <v>38</v>
      </c>
      <c r="AJ102" s="310">
        <v>0.56299999999999994</v>
      </c>
      <c r="AK102" s="310">
        <v>7.6100000000000001E-2</v>
      </c>
      <c r="AM102" s="309">
        <v>38</v>
      </c>
      <c r="AN102" s="310">
        <v>0.626</v>
      </c>
      <c r="AO102" s="310">
        <v>7.7100000000000002E-2</v>
      </c>
      <c r="AQ102" s="309">
        <v>150</v>
      </c>
      <c r="AR102" s="310">
        <v>0.159</v>
      </c>
      <c r="AS102" s="310">
        <v>8.3900000000000002E-2</v>
      </c>
    </row>
    <row r="103" spans="1:45" s="1" customFormat="1" ht="14.25" customHeight="1" thickBot="1" x14ac:dyDescent="0.2">
      <c r="A103" s="6"/>
      <c r="B103" s="79"/>
      <c r="C103" s="110"/>
      <c r="D103" s="110"/>
      <c r="E103" s="110"/>
      <c r="F103" s="110"/>
      <c r="G103" s="110"/>
      <c r="H103" s="315" t="str">
        <f>IF(H104="","係数 Ａ，Ｂ，Ｃ を入力して下さい !!","")</f>
        <v>係数 Ａ，Ｂ，Ｃ を入力して下さい !!</v>
      </c>
      <c r="I103" s="110"/>
      <c r="J103" s="111"/>
      <c r="K103" s="111"/>
      <c r="L103" s="110"/>
      <c r="M103" s="110"/>
      <c r="N103" s="110"/>
      <c r="O103" s="110"/>
      <c r="P103" s="110"/>
      <c r="Q103" s="110"/>
      <c r="R103" s="113"/>
      <c r="S103" s="110"/>
      <c r="T103" s="110"/>
      <c r="U103" s="110"/>
      <c r="V103" s="110"/>
      <c r="W103" s="114"/>
      <c r="X103" s="114"/>
      <c r="Y103" s="114"/>
      <c r="Z103" s="114"/>
      <c r="AA103" s="114"/>
      <c r="AB103" s="114"/>
      <c r="AC103" s="115"/>
      <c r="AD103" s="11"/>
      <c r="AF103" s="297">
        <v>325</v>
      </c>
      <c r="AG103" s="297">
        <v>1000</v>
      </c>
      <c r="AI103" s="309">
        <v>60</v>
      </c>
      <c r="AJ103" s="310">
        <v>0.35099999999999998</v>
      </c>
      <c r="AK103" s="310">
        <v>7.8600000000000003E-2</v>
      </c>
      <c r="AM103" s="309">
        <v>60</v>
      </c>
      <c r="AN103" s="310">
        <v>0.39700000000000002</v>
      </c>
      <c r="AO103" s="310">
        <v>7.7299999999999994E-2</v>
      </c>
      <c r="AQ103" s="309">
        <v>200</v>
      </c>
      <c r="AR103" s="310">
        <v>0.121</v>
      </c>
      <c r="AS103" s="310">
        <v>8.4500000000000006E-2</v>
      </c>
    </row>
    <row r="104" spans="1:45" s="1" customFormat="1" ht="14.25" customHeight="1" thickBot="1" x14ac:dyDescent="0.2">
      <c r="A104" s="6"/>
      <c r="B104" s="179"/>
      <c r="C104" s="180"/>
      <c r="D104" s="180"/>
      <c r="E104" s="180"/>
      <c r="F104" s="180"/>
      <c r="G104" s="187" t="s">
        <v>188</v>
      </c>
      <c r="H104" s="461"/>
      <c r="I104" s="462"/>
      <c r="J104" s="462"/>
      <c r="K104" s="463"/>
      <c r="L104" s="316"/>
      <c r="M104" s="187" t="s">
        <v>189</v>
      </c>
      <c r="N104" s="461"/>
      <c r="O104" s="462"/>
      <c r="P104" s="462"/>
      <c r="Q104" s="463"/>
      <c r="R104" s="316"/>
      <c r="S104" s="187" t="s">
        <v>190</v>
      </c>
      <c r="T104" s="461"/>
      <c r="U104" s="462"/>
      <c r="V104" s="462"/>
      <c r="W104" s="463"/>
      <c r="X104" s="244"/>
      <c r="Y104" s="244"/>
      <c r="Z104" s="244"/>
      <c r="AA104" s="244"/>
      <c r="AB104" s="244"/>
      <c r="AC104" s="317"/>
      <c r="AD104" s="11"/>
      <c r="AF104" s="297">
        <v>400</v>
      </c>
      <c r="AI104" s="309">
        <v>100</v>
      </c>
      <c r="AJ104" s="310">
        <v>0.20899999999999999</v>
      </c>
      <c r="AK104" s="310">
        <v>7.6100000000000001E-2</v>
      </c>
      <c r="AM104" s="309">
        <v>100</v>
      </c>
      <c r="AN104" s="310">
        <v>0.24</v>
      </c>
      <c r="AO104" s="310">
        <v>7.7700000000000005E-2</v>
      </c>
      <c r="AQ104" s="309">
        <v>250</v>
      </c>
      <c r="AR104" s="310">
        <v>9.8100000000000007E-2</v>
      </c>
      <c r="AS104" s="310">
        <v>8.2600000000000007E-2</v>
      </c>
    </row>
    <row r="105" spans="1:45" s="1" customFormat="1" ht="14.25" customHeight="1" thickBot="1" x14ac:dyDescent="0.2">
      <c r="A105" s="6"/>
      <c r="B105" s="79"/>
      <c r="C105" s="110"/>
      <c r="D105" s="110"/>
      <c r="E105" s="110"/>
      <c r="F105" s="110"/>
      <c r="G105" s="110"/>
      <c r="H105" s="110"/>
      <c r="I105" s="110"/>
      <c r="J105" s="111"/>
      <c r="K105" s="111"/>
      <c r="L105" s="110"/>
      <c r="M105" s="110"/>
      <c r="N105" s="110"/>
      <c r="O105" s="110"/>
      <c r="P105" s="110"/>
      <c r="Q105" s="110"/>
      <c r="R105" s="113"/>
      <c r="S105" s="110"/>
      <c r="T105" s="110"/>
      <c r="U105" s="89"/>
      <c r="V105" s="89"/>
      <c r="W105" s="95"/>
      <c r="X105" s="95"/>
      <c r="Y105" s="114"/>
      <c r="Z105" s="114"/>
      <c r="AA105" s="114"/>
      <c r="AB105" s="114"/>
      <c r="AC105" s="115"/>
      <c r="AD105" s="11"/>
      <c r="AF105" s="297">
        <v>500</v>
      </c>
      <c r="AI105" s="309">
        <v>150</v>
      </c>
      <c r="AJ105" s="310">
        <v>0.13700000000000001</v>
      </c>
      <c r="AK105" s="310">
        <v>7.4399999999999994E-2</v>
      </c>
      <c r="AM105" s="309">
        <v>150</v>
      </c>
      <c r="AN105" s="310">
        <v>0.159</v>
      </c>
      <c r="AO105" s="310">
        <v>7.4700000000000003E-2</v>
      </c>
      <c r="AQ105" s="309">
        <v>325</v>
      </c>
      <c r="AR105" s="310">
        <v>7.6499999999999999E-2</v>
      </c>
      <c r="AS105" s="310">
        <v>8.0699999999999994E-2</v>
      </c>
    </row>
    <row r="106" spans="1:45" s="1" customFormat="1" ht="14.25" customHeight="1" thickBot="1" x14ac:dyDescent="0.2">
      <c r="A106" s="6"/>
      <c r="B106" s="79"/>
      <c r="C106" s="110"/>
      <c r="D106" s="110"/>
      <c r="E106" s="110"/>
      <c r="F106" s="110"/>
      <c r="G106" s="110"/>
      <c r="H106" s="110"/>
      <c r="I106" s="110"/>
      <c r="J106" s="111"/>
      <c r="K106" s="111"/>
      <c r="L106" s="110"/>
      <c r="M106" s="110"/>
      <c r="N106" s="110"/>
      <c r="O106" s="110"/>
      <c r="P106" s="110"/>
      <c r="Q106" s="110"/>
      <c r="R106" s="113"/>
      <c r="S106" s="110"/>
      <c r="T106" s="318" t="s">
        <v>191</v>
      </c>
      <c r="U106" s="464" t="str">
        <f>IF(H104="","",H104*U107^2+N104*U107+T104)</f>
        <v/>
      </c>
      <c r="V106" s="465"/>
      <c r="W106" s="465"/>
      <c r="X106" s="466"/>
      <c r="Y106" s="319" t="str">
        <f>IF(H104="","",IF(N104^2-4*H104*T104&gt;=0,IF(H104&gt;0,"（極小値）","（極大値）"),IF(H104&gt;0,"（虚小値）","（虚大値）")))</f>
        <v/>
      </c>
      <c r="Z106" s="319"/>
      <c r="AA106" s="114"/>
      <c r="AB106" s="114"/>
      <c r="AC106" s="115"/>
      <c r="AD106" s="11"/>
      <c r="AF106" s="297">
        <v>600</v>
      </c>
      <c r="AI106" s="309">
        <v>200</v>
      </c>
      <c r="AJ106" s="310">
        <v>0.107</v>
      </c>
      <c r="AK106" s="310">
        <v>7.3999999999999996E-2</v>
      </c>
      <c r="AM106" s="309">
        <v>200</v>
      </c>
      <c r="AN106" s="310">
        <v>0.121</v>
      </c>
      <c r="AO106" s="310">
        <v>7.5700000000000003E-2</v>
      </c>
      <c r="AQ106" s="309">
        <v>400</v>
      </c>
      <c r="AR106" s="310">
        <v>6.3399999999999998E-2</v>
      </c>
      <c r="AS106" s="310">
        <v>7.9200000000000007E-2</v>
      </c>
    </row>
    <row r="107" spans="1:45" s="1" customFormat="1" ht="14.25" customHeight="1" thickTop="1" thickBot="1" x14ac:dyDescent="0.2">
      <c r="A107" s="6"/>
      <c r="B107" s="79"/>
      <c r="C107" s="110"/>
      <c r="D107" s="110"/>
      <c r="E107" s="110"/>
      <c r="F107" s="320" t="s">
        <v>192</v>
      </c>
      <c r="G107" s="467" t="str">
        <f>IF(H104="","",IF(H104&gt;0,IF(N104^2-4*H104*T104&lt;0,U107&amp;"-j("&amp;SQRT(ABS(N104^2-4*H104*T104))/(2*H104)&amp;")",U107-SQRT(N104^2-4*H104*T104)/(2*H104)),IF(H104&lt;0,IF(N104^2-4*H104*T104&lt;0,U107&amp;"+j("&amp;SQRT(ABS(N104^2-4*H104*T104))/(2*H104)&amp;")",U107+SQRT(N104^2-4*H104*T104)/(2*H104)))))</f>
        <v/>
      </c>
      <c r="H107" s="468"/>
      <c r="I107" s="468"/>
      <c r="J107" s="468"/>
      <c r="K107" s="469"/>
      <c r="L107" s="110"/>
      <c r="M107" s="320" t="s">
        <v>193</v>
      </c>
      <c r="N107" s="467" t="str">
        <f>IF(H104="","",IF(H104&gt;0,IF(N104^2-4*H104*T104&lt;0,U107&amp;"+j("&amp;SQRT(ABS(N104^2-4*H104*T104))/(2*H104)&amp;")",U107+SQRT(N104^2-4*H104*T104)/(2*H104)),IF(H104&lt;0,IF(N104^2-4*H104*T104&lt;0,U107&amp;"-j("&amp;SQRT(ABS(N104^2-4*H104*T104))/(2*H104)&amp;")",U107-SQRT(N104^2-4*H104*T104)/(2*H104)))))</f>
        <v/>
      </c>
      <c r="O107" s="468"/>
      <c r="P107" s="468"/>
      <c r="Q107" s="468"/>
      <c r="R107" s="469"/>
      <c r="S107" s="110"/>
      <c r="T107" s="321" t="s">
        <v>194</v>
      </c>
      <c r="U107" s="470" t="str">
        <f>IF(H104="","",-0.5*N104/H104)</f>
        <v/>
      </c>
      <c r="V107" s="471"/>
      <c r="W107" s="471"/>
      <c r="X107" s="472"/>
      <c r="Y107" s="114"/>
      <c r="Z107" s="114"/>
      <c r="AA107" s="114"/>
      <c r="AB107" s="114"/>
      <c r="AC107" s="115"/>
      <c r="AD107" s="11"/>
      <c r="AG107" s="322" t="s">
        <v>126</v>
      </c>
      <c r="AI107" s="309">
        <v>250</v>
      </c>
      <c r="AJ107" s="310">
        <v>8.4000000000000005E-2</v>
      </c>
      <c r="AK107" s="310">
        <v>7.2400000000000006E-2</v>
      </c>
      <c r="AM107" s="309">
        <v>250</v>
      </c>
      <c r="AN107" s="310">
        <v>9.8500000000000004E-2</v>
      </c>
      <c r="AO107" s="310">
        <v>7.4200000000000002E-2</v>
      </c>
      <c r="AQ107" s="309">
        <v>500</v>
      </c>
      <c r="AR107" s="310">
        <v>5.1999999999999998E-2</v>
      </c>
      <c r="AS107" s="310">
        <v>7.9500000000000001E-2</v>
      </c>
    </row>
    <row r="108" spans="1:45" s="1" customFormat="1" ht="14.25" customHeight="1" thickTop="1" thickBot="1" x14ac:dyDescent="0.2">
      <c r="A108" s="6"/>
      <c r="B108" s="323"/>
      <c r="C108" s="84"/>
      <c r="D108" s="84"/>
      <c r="E108" s="84"/>
      <c r="F108" s="84"/>
      <c r="G108" s="84"/>
      <c r="H108" s="84"/>
      <c r="I108" s="84"/>
      <c r="J108" s="324" t="str">
        <f>IF(U106=0,"　　　Ｘａ，Ｘｂ は重根です","")</f>
        <v/>
      </c>
      <c r="K108" s="325"/>
      <c r="L108" s="325"/>
      <c r="M108" s="325"/>
      <c r="N108" s="325"/>
      <c r="O108" s="325"/>
      <c r="P108" s="325"/>
      <c r="Q108" s="325"/>
      <c r="R108" s="325"/>
      <c r="S108" s="325"/>
      <c r="T108" s="325"/>
      <c r="U108" s="325"/>
      <c r="V108" s="325"/>
      <c r="W108" s="325"/>
      <c r="X108" s="325"/>
      <c r="Y108" s="325"/>
      <c r="Z108" s="325"/>
      <c r="AA108" s="325"/>
      <c r="AB108" s="325"/>
      <c r="AC108" s="326"/>
      <c r="AD108" s="11"/>
      <c r="AG108" s="297"/>
      <c r="AI108" s="309">
        <v>325</v>
      </c>
      <c r="AJ108" s="310">
        <v>6.6600000000000006E-2</v>
      </c>
      <c r="AK108" s="310">
        <v>7.1900000000000006E-2</v>
      </c>
      <c r="AM108" s="309">
        <v>325</v>
      </c>
      <c r="AN108" s="310">
        <v>7.7100000000000002E-2</v>
      </c>
      <c r="AO108" s="310">
        <v>7.2499999999999995E-2</v>
      </c>
      <c r="AQ108" s="309">
        <v>600</v>
      </c>
      <c r="AR108" s="310">
        <v>4.48E-2</v>
      </c>
      <c r="AS108" s="310">
        <v>7.85E-2</v>
      </c>
    </row>
    <row r="109" spans="1:45" s="1" customFormat="1" ht="14.25" customHeight="1" thickTop="1" x14ac:dyDescent="0.15">
      <c r="A109" s="6"/>
      <c r="B109" s="327"/>
      <c r="C109" s="458"/>
      <c r="D109" s="458"/>
      <c r="E109" s="458"/>
      <c r="F109" s="328"/>
      <c r="G109" s="329"/>
      <c r="H109" s="330"/>
      <c r="I109" s="330"/>
      <c r="J109" s="330"/>
      <c r="K109" s="330"/>
      <c r="L109" s="330"/>
      <c r="M109" s="330"/>
      <c r="N109" s="330"/>
      <c r="O109" s="330"/>
      <c r="P109" s="330"/>
      <c r="Q109" s="330"/>
      <c r="R109" s="330"/>
      <c r="S109" s="330"/>
      <c r="T109" s="330"/>
      <c r="U109" s="330"/>
      <c r="V109" s="330"/>
      <c r="W109" s="330"/>
      <c r="X109" s="331"/>
      <c r="Y109" s="331"/>
      <c r="Z109" s="331"/>
      <c r="AA109" s="331"/>
      <c r="AB109" s="331"/>
      <c r="AC109" s="332"/>
      <c r="AD109" s="11"/>
      <c r="AG109" s="297" t="s">
        <v>195</v>
      </c>
      <c r="AI109" s="309"/>
      <c r="AJ109" s="310"/>
      <c r="AK109" s="310"/>
      <c r="AM109" s="309"/>
      <c r="AN109" s="310"/>
      <c r="AO109" s="310"/>
      <c r="AQ109" s="309"/>
      <c r="AR109" s="310"/>
      <c r="AS109" s="310"/>
    </row>
    <row r="110" spans="1:45" s="1" customFormat="1" ht="16.5" customHeight="1" x14ac:dyDescent="0.15">
      <c r="A110" s="6"/>
      <c r="B110" s="333"/>
      <c r="C110" s="671" t="s">
        <v>196</v>
      </c>
      <c r="D110" s="666"/>
      <c r="E110" s="667"/>
      <c r="F110" s="334"/>
      <c r="G110" s="460" t="s">
        <v>197</v>
      </c>
      <c r="H110" s="460"/>
      <c r="I110" s="460"/>
      <c r="J110" s="460"/>
      <c r="K110" s="460"/>
      <c r="L110" s="460"/>
      <c r="M110" s="460"/>
      <c r="N110" s="460"/>
      <c r="O110" s="460"/>
      <c r="P110" s="460"/>
      <c r="Q110" s="460"/>
      <c r="R110" s="460"/>
      <c r="S110" s="460"/>
      <c r="T110" s="460"/>
      <c r="U110" s="460"/>
      <c r="V110" s="460"/>
      <c r="W110" s="460"/>
      <c r="X110" s="335"/>
      <c r="Y110" s="335"/>
      <c r="Z110" s="335"/>
      <c r="AA110" s="335"/>
      <c r="AB110" s="335"/>
      <c r="AC110" s="336"/>
      <c r="AD110" s="11"/>
      <c r="AG110" s="297" t="s">
        <v>198</v>
      </c>
      <c r="AI110" s="309"/>
      <c r="AJ110" s="310"/>
      <c r="AK110" s="310"/>
      <c r="AM110" s="309"/>
      <c r="AN110" s="310"/>
      <c r="AO110" s="310"/>
      <c r="AQ110" s="309"/>
      <c r="AR110" s="310"/>
      <c r="AS110" s="310"/>
    </row>
    <row r="111" spans="1:45" s="1" customFormat="1" ht="14.25" customHeight="1" x14ac:dyDescent="0.15">
      <c r="A111" s="6"/>
      <c r="B111" s="337"/>
      <c r="C111" s="338"/>
      <c r="D111" s="339"/>
      <c r="E111" s="339"/>
      <c r="F111" s="339"/>
      <c r="G111" s="340"/>
      <c r="H111" s="340"/>
      <c r="I111" s="340"/>
      <c r="J111" s="340"/>
      <c r="K111" s="340"/>
      <c r="L111" s="340"/>
      <c r="M111" s="340"/>
      <c r="N111" s="340"/>
      <c r="O111" s="340"/>
      <c r="P111" s="340"/>
      <c r="Q111" s="340"/>
      <c r="R111" s="340"/>
      <c r="S111" s="340"/>
      <c r="T111" s="340"/>
      <c r="U111" s="340"/>
      <c r="V111" s="340"/>
      <c r="W111" s="340"/>
      <c r="X111" s="341"/>
      <c r="Y111" s="341"/>
      <c r="Z111" s="341"/>
      <c r="AA111" s="341"/>
      <c r="AB111" s="341"/>
      <c r="AC111" s="342"/>
      <c r="AD111" s="11"/>
      <c r="AG111" s="297" t="s">
        <v>199</v>
      </c>
      <c r="AI111" s="309"/>
      <c r="AJ111" s="310"/>
      <c r="AK111" s="310"/>
      <c r="AM111" s="309"/>
      <c r="AN111" s="310"/>
      <c r="AO111" s="310"/>
      <c r="AQ111" s="309"/>
      <c r="AR111" s="310"/>
      <c r="AS111" s="310"/>
    </row>
    <row r="112" spans="1:45" s="1" customFormat="1" ht="14.25" customHeight="1" x14ac:dyDescent="0.15">
      <c r="A112" s="6"/>
      <c r="B112" s="343"/>
      <c r="C112" s="316"/>
      <c r="D112" s="302" t="s">
        <v>200</v>
      </c>
      <c r="E112" s="344"/>
      <c r="F112" s="344"/>
      <c r="G112" s="344"/>
      <c r="H112" s="344"/>
      <c r="I112" s="344"/>
      <c r="J112" s="344"/>
      <c r="K112" s="344"/>
      <c r="L112" s="344"/>
      <c r="M112" s="344"/>
      <c r="N112" s="344"/>
      <c r="O112" s="344"/>
      <c r="P112" s="344"/>
      <c r="Q112" s="344"/>
      <c r="R112" s="344"/>
      <c r="S112" s="344"/>
      <c r="T112" s="344"/>
      <c r="U112" s="344"/>
      <c r="V112" s="344"/>
      <c r="W112" s="344"/>
      <c r="X112" s="344"/>
      <c r="Y112" s="316"/>
      <c r="Z112" s="316"/>
      <c r="AA112" s="316"/>
      <c r="AB112" s="316"/>
      <c r="AC112" s="342"/>
      <c r="AD112" s="11"/>
    </row>
    <row r="113" spans="1:30" s="1" customFormat="1" ht="14.25" customHeight="1" x14ac:dyDescent="0.15">
      <c r="A113" s="6"/>
      <c r="B113" s="343"/>
      <c r="C113" s="316"/>
      <c r="D113" s="302" t="s">
        <v>201</v>
      </c>
      <c r="E113" s="314"/>
      <c r="F113" s="314"/>
      <c r="G113" s="314"/>
      <c r="H113" s="314"/>
      <c r="I113" s="314"/>
      <c r="J113" s="302" t="s">
        <v>202</v>
      </c>
      <c r="K113" s="302"/>
      <c r="L113" s="302"/>
      <c r="M113" s="314"/>
      <c r="N113" s="314" t="s">
        <v>203</v>
      </c>
      <c r="O113" s="314"/>
      <c r="P113" s="314"/>
      <c r="Q113" s="314"/>
      <c r="R113" s="314"/>
      <c r="S113" s="314"/>
      <c r="T113" s="314"/>
      <c r="U113" s="314"/>
      <c r="V113" s="316"/>
      <c r="W113" s="316"/>
      <c r="X113" s="316"/>
      <c r="Y113" s="316"/>
      <c r="Z113" s="316"/>
      <c r="AA113" s="316"/>
      <c r="AB113" s="316"/>
      <c r="AC113" s="342"/>
      <c r="AD113" s="11"/>
    </row>
    <row r="114" spans="1:30" s="1" customFormat="1" ht="14.25" customHeight="1" x14ac:dyDescent="0.25">
      <c r="A114" s="6"/>
      <c r="B114" s="343"/>
      <c r="C114" s="345"/>
      <c r="D114" s="345"/>
      <c r="E114" s="345"/>
      <c r="F114" s="345"/>
      <c r="G114" s="345"/>
      <c r="H114" s="345"/>
      <c r="I114" s="345"/>
      <c r="J114" s="346"/>
      <c r="K114" s="346"/>
      <c r="L114" s="346"/>
      <c r="M114" s="346"/>
      <c r="N114" s="346"/>
      <c r="O114" s="314" t="s">
        <v>204</v>
      </c>
      <c r="P114" s="314"/>
      <c r="Q114" s="314"/>
      <c r="R114" s="346"/>
      <c r="S114" s="346"/>
      <c r="T114" s="314"/>
      <c r="U114" s="346"/>
      <c r="V114" s="346"/>
      <c r="W114" s="346"/>
      <c r="X114" s="346"/>
      <c r="Y114" s="346"/>
      <c r="Z114" s="346"/>
      <c r="AA114" s="346"/>
      <c r="AB114" s="346"/>
      <c r="AC114" s="342"/>
      <c r="AD114" s="11"/>
    </row>
    <row r="115" spans="1:30" s="1" customFormat="1" ht="14.25" customHeight="1" x14ac:dyDescent="0.25">
      <c r="A115" s="6"/>
      <c r="B115" s="343"/>
      <c r="C115" s="345"/>
      <c r="D115" s="345"/>
      <c r="E115" s="345"/>
      <c r="F115" s="345"/>
      <c r="G115" s="345"/>
      <c r="H115" s="345"/>
      <c r="I115" s="345"/>
      <c r="J115" s="347"/>
      <c r="K115" s="347"/>
      <c r="L115" s="347"/>
      <c r="M115" s="347"/>
      <c r="N115" s="347"/>
      <c r="O115" s="314" t="s">
        <v>205</v>
      </c>
      <c r="P115" s="314"/>
      <c r="Q115" s="314"/>
      <c r="R115" s="347"/>
      <c r="S115" s="347"/>
      <c r="T115" s="314"/>
      <c r="U115" s="347"/>
      <c r="V115" s="316"/>
      <c r="W115" s="316"/>
      <c r="X115" s="316"/>
      <c r="Y115" s="316"/>
      <c r="Z115" s="316"/>
      <c r="AA115" s="316"/>
      <c r="AB115" s="316"/>
      <c r="AC115" s="342"/>
      <c r="AD115" s="11"/>
    </row>
    <row r="116" spans="1:30" s="1" customFormat="1" ht="14.25" customHeight="1" x14ac:dyDescent="0.25">
      <c r="A116" s="6"/>
      <c r="B116" s="343"/>
      <c r="C116" s="316"/>
      <c r="D116" s="302" t="s">
        <v>206</v>
      </c>
      <c r="E116" s="316"/>
      <c r="F116" s="316"/>
      <c r="G116" s="316"/>
      <c r="H116" s="316"/>
      <c r="I116" s="316"/>
      <c r="J116" s="302" t="s">
        <v>207</v>
      </c>
      <c r="K116" s="302"/>
      <c r="L116" s="302"/>
      <c r="M116" s="316"/>
      <c r="N116" s="316"/>
      <c r="O116" s="314" t="s">
        <v>208</v>
      </c>
      <c r="P116" s="314"/>
      <c r="Q116" s="314"/>
      <c r="R116" s="316"/>
      <c r="S116" s="316"/>
      <c r="T116" s="314"/>
      <c r="U116" s="347"/>
      <c r="V116" s="316"/>
      <c r="W116" s="316"/>
      <c r="X116" s="316"/>
      <c r="Y116" s="316"/>
      <c r="Z116" s="316"/>
      <c r="AA116" s="316"/>
      <c r="AB116" s="316"/>
      <c r="AC116" s="342"/>
      <c r="AD116" s="11"/>
    </row>
    <row r="117" spans="1:30" s="1" customFormat="1" ht="14.25" customHeight="1" thickBot="1" x14ac:dyDescent="0.2">
      <c r="A117" s="6"/>
      <c r="B117" s="343"/>
      <c r="C117" s="316"/>
      <c r="D117" s="314"/>
      <c r="E117" s="315" t="str">
        <f>IF(E118="","係数 Ａ，Ｂ，Ｃ，Ｄ を入力して下さい !!","")</f>
        <v>係数 Ａ，Ｂ，Ｃ，Ｄ を入力して下さい !!</v>
      </c>
      <c r="F117" s="314"/>
      <c r="G117" s="314"/>
      <c r="H117" s="314"/>
      <c r="I117" s="314"/>
      <c r="J117" s="316"/>
      <c r="K117" s="314"/>
      <c r="L117" s="314"/>
      <c r="M117" s="314"/>
      <c r="N117" s="314"/>
      <c r="O117" s="316"/>
      <c r="P117" s="316"/>
      <c r="Q117" s="314"/>
      <c r="R117" s="314"/>
      <c r="S117" s="314"/>
      <c r="T117" s="314"/>
      <c r="U117" s="316"/>
      <c r="V117" s="347"/>
      <c r="W117" s="348"/>
      <c r="X117" s="348"/>
      <c r="Y117" s="348"/>
      <c r="Z117" s="348"/>
      <c r="AA117" s="348"/>
      <c r="AB117" s="348"/>
      <c r="AC117" s="349"/>
      <c r="AD117" s="11"/>
    </row>
    <row r="118" spans="1:30" s="1" customFormat="1" ht="14.25" customHeight="1" thickBot="1" x14ac:dyDescent="0.2">
      <c r="A118" s="6"/>
      <c r="B118" s="343"/>
      <c r="C118" s="316"/>
      <c r="D118" s="187" t="s">
        <v>209</v>
      </c>
      <c r="E118" s="461"/>
      <c r="F118" s="462"/>
      <c r="G118" s="462"/>
      <c r="H118" s="463"/>
      <c r="I118" s="316"/>
      <c r="J118" s="187" t="s">
        <v>189</v>
      </c>
      <c r="K118" s="461"/>
      <c r="L118" s="462"/>
      <c r="M118" s="462"/>
      <c r="N118" s="463"/>
      <c r="O118" s="316"/>
      <c r="P118" s="187" t="s">
        <v>190</v>
      </c>
      <c r="Q118" s="461"/>
      <c r="R118" s="462"/>
      <c r="S118" s="462"/>
      <c r="T118" s="463"/>
      <c r="U118" s="316"/>
      <c r="V118" s="187" t="s">
        <v>210</v>
      </c>
      <c r="W118" s="461"/>
      <c r="X118" s="462"/>
      <c r="Y118" s="462"/>
      <c r="Z118" s="463"/>
      <c r="AA118" s="316"/>
      <c r="AB118" s="316"/>
      <c r="AC118" s="342"/>
      <c r="AD118" s="11"/>
    </row>
    <row r="119" spans="1:30" s="1" customFormat="1" ht="14.25" customHeight="1" thickBot="1" x14ac:dyDescent="0.2">
      <c r="A119" s="6"/>
      <c r="B119" s="343"/>
      <c r="C119" s="316"/>
      <c r="D119" s="347"/>
      <c r="E119" s="347"/>
      <c r="F119" s="347"/>
      <c r="G119" s="348"/>
      <c r="H119" s="348"/>
      <c r="I119" s="348"/>
      <c r="J119" s="314"/>
      <c r="K119" s="348"/>
      <c r="L119" s="347"/>
      <c r="M119" s="347"/>
      <c r="N119" s="347"/>
      <c r="O119" s="316"/>
      <c r="P119" s="314"/>
      <c r="Q119" s="348"/>
      <c r="R119" s="348"/>
      <c r="S119" s="348"/>
      <c r="T119" s="348"/>
      <c r="U119" s="316"/>
      <c r="V119" s="316"/>
      <c r="W119" s="348"/>
      <c r="X119" s="348"/>
      <c r="Y119" s="348"/>
      <c r="Z119" s="348"/>
      <c r="AA119" s="348"/>
      <c r="AB119" s="348"/>
      <c r="AC119" s="342"/>
      <c r="AD119" s="11"/>
    </row>
    <row r="120" spans="1:30" s="1" customFormat="1" ht="14.25" customHeight="1" thickBot="1" x14ac:dyDescent="0.2">
      <c r="A120" s="6"/>
      <c r="B120" s="343"/>
      <c r="C120" s="316"/>
      <c r="D120" s="316"/>
      <c r="E120" s="316"/>
      <c r="F120" s="350" t="str">
        <f>IF(E118="","",IF(AND(E118&gt;0,K118^2-3*E118*Q118&gt;=0),"Ｘ1（極大値）＝",IF(AND(E118&lt;0,K118^2-3*E118*Q118&gt;=0),"Ｘ1（極小値）＝",IF(AND(E118&gt;0,K118^2-3*E118*Q118&lt;0),"Ｘ1（虚大値）＝",IF(AND(E118&lt;0,K118^2-3*E118*Q118&lt;0),"Ｘ1（虚小値）＝","")))))</f>
        <v/>
      </c>
      <c r="G120" s="452" t="str">
        <f>IF($E$118="","",IF(E118&gt;0,(-$K$118-SQRT(ABS($K$118^2-3*$E$118*$Q$118)))/(3*$E$118),(-$K$118+SQRT(ABS($K$118^2-3*$E$118*$Q$118)))/(3*$E$118)))</f>
        <v/>
      </c>
      <c r="H120" s="453"/>
      <c r="I120" s="453"/>
      <c r="J120" s="453"/>
      <c r="K120" s="454"/>
      <c r="L120" s="316"/>
      <c r="M120" s="316"/>
      <c r="N120" s="316"/>
      <c r="O120" s="350" t="str">
        <f>IF(E118="","",IF(AND(E118&gt;0,K118^2-3*E118*Q118&gt;=0),"Ｘ2（極小値）＝",IF(AND(E118&lt;0,K118^2-3*E118*Q118&gt;=0),"Ｘ2（極大値）＝",IF(AND(E118&gt;0,K118^2-3*E118*Q118&lt;0),"Ｘ2（虚小値）＝",IF(AND(E118&lt;0,K118^2-3*E118*Q118&lt;0),"Ｘ2（虚大値）＝","")))))</f>
        <v/>
      </c>
      <c r="P120" s="452" t="str">
        <f>IF($E$118="","",IF(E118&gt;0,(-$K$118+SQRT(ABS($K$118^2-3*$E$118*$Q$118)))/(3*$E$118),(-$K$118-SQRT(ABS($K$118^2-3*$E$118*$Q$118)))/(3*$E$118)))</f>
        <v/>
      </c>
      <c r="Q120" s="453"/>
      <c r="R120" s="453"/>
      <c r="S120" s="454"/>
      <c r="T120" s="316"/>
      <c r="U120" s="316"/>
      <c r="V120" s="350" t="str">
        <f>IF(W120="","","Ｘo＝")</f>
        <v/>
      </c>
      <c r="W120" s="452" t="str">
        <f>IF($E$118="","",-$K$118/(3*$E$118))</f>
        <v/>
      </c>
      <c r="X120" s="453"/>
      <c r="Y120" s="453"/>
      <c r="Z120" s="454"/>
      <c r="AA120" s="316"/>
      <c r="AB120" s="316"/>
      <c r="AC120" s="342"/>
      <c r="AD120" s="11"/>
    </row>
    <row r="121" spans="1:30" s="1" customFormat="1" ht="14.25" customHeight="1" thickTop="1" thickBot="1" x14ac:dyDescent="0.2">
      <c r="A121" s="6"/>
      <c r="B121" s="343"/>
      <c r="C121" s="316"/>
      <c r="D121" s="316"/>
      <c r="E121" s="316"/>
      <c r="F121" s="350" t="str">
        <f>IF(G121="","","ｆ(Ｘ1)＝")</f>
        <v/>
      </c>
      <c r="G121" s="455" t="str">
        <f>IF($G$120="","",$E$118*$G$120^3+$K$118*$G$120^2+$Q$118*$G$120+$W$118)</f>
        <v/>
      </c>
      <c r="H121" s="456"/>
      <c r="I121" s="456"/>
      <c r="J121" s="456"/>
      <c r="K121" s="457"/>
      <c r="L121" s="316"/>
      <c r="M121" s="316"/>
      <c r="N121" s="316"/>
      <c r="O121" s="350" t="str">
        <f>IF(P121="","","ｆ(Ｘ2)＝")</f>
        <v/>
      </c>
      <c r="P121" s="455" t="str">
        <f>IF($P$120="","",$E$118*$P$120^3+$K$118*$P$120^2+$Q$118*$P$120+$W$118)</f>
        <v/>
      </c>
      <c r="Q121" s="456"/>
      <c r="R121" s="456"/>
      <c r="S121" s="457"/>
      <c r="T121" s="316"/>
      <c r="U121" s="316"/>
      <c r="V121" s="350" t="str">
        <f>IF(W121="","","ｆ(Ｘo)＝")</f>
        <v/>
      </c>
      <c r="W121" s="455" t="str">
        <f>IF($E$118="","",$E$118*$W$120^3+$K$118*$W$120^2+$Q$118*$W$120+$W$118)</f>
        <v/>
      </c>
      <c r="X121" s="456"/>
      <c r="Y121" s="456"/>
      <c r="Z121" s="457"/>
      <c r="AA121" s="316"/>
      <c r="AB121" s="316"/>
      <c r="AC121" s="342"/>
      <c r="AD121" s="11"/>
    </row>
    <row r="122" spans="1:30" s="1" customFormat="1" ht="14.25" customHeight="1" thickBot="1" x14ac:dyDescent="0.2">
      <c r="A122" s="6"/>
      <c r="B122" s="343"/>
      <c r="C122" s="316"/>
      <c r="D122" s="314"/>
      <c r="E122" s="351"/>
      <c r="F122" s="314"/>
      <c r="G122" s="348"/>
      <c r="H122" s="348"/>
      <c r="I122" s="348"/>
      <c r="J122" s="348"/>
      <c r="K122" s="348"/>
      <c r="L122" s="314"/>
      <c r="M122" s="314"/>
      <c r="N122" s="314"/>
      <c r="O122" s="314"/>
      <c r="P122" s="348"/>
      <c r="Q122" s="348"/>
      <c r="R122" s="348"/>
      <c r="S122" s="348"/>
      <c r="T122" s="348"/>
      <c r="U122" s="314"/>
      <c r="V122" s="314"/>
      <c r="W122" s="348"/>
      <c r="X122" s="348"/>
      <c r="Y122" s="348"/>
      <c r="Z122" s="348"/>
      <c r="AA122" s="348"/>
      <c r="AB122" s="348"/>
      <c r="AC122" s="342"/>
      <c r="AD122" s="11"/>
    </row>
    <row r="123" spans="1:30" s="1" customFormat="1" ht="14.25" customHeight="1" thickTop="1" thickBot="1" x14ac:dyDescent="0.2">
      <c r="A123" s="6"/>
      <c r="B123" s="343"/>
      <c r="C123" s="316"/>
      <c r="D123" s="438" t="str">
        <f>IF(OR(H123&lt;&gt;"",O123&lt;&gt;"",V123&lt;&gt;""),"実根⇒","")</f>
        <v/>
      </c>
      <c r="E123" s="438"/>
      <c r="F123" s="316"/>
      <c r="G123" s="320" t="s">
        <v>192</v>
      </c>
      <c r="H123" s="439" t="str">
        <f>IF(D128="","",D167)</f>
        <v/>
      </c>
      <c r="I123" s="440"/>
      <c r="J123" s="440"/>
      <c r="K123" s="440"/>
      <c r="L123" s="441"/>
      <c r="M123" s="352"/>
      <c r="N123" s="320" t="s">
        <v>211</v>
      </c>
      <c r="O123" s="439" t="str">
        <f>IF(D175="","",D214)</f>
        <v/>
      </c>
      <c r="P123" s="440"/>
      <c r="Q123" s="440"/>
      <c r="R123" s="440"/>
      <c r="S123" s="441"/>
      <c r="T123" s="352"/>
      <c r="U123" s="320" t="s">
        <v>212</v>
      </c>
      <c r="V123" s="439" t="str">
        <f>IF(D222="","",D261)</f>
        <v/>
      </c>
      <c r="W123" s="440"/>
      <c r="X123" s="440"/>
      <c r="Y123" s="440"/>
      <c r="Z123" s="441"/>
      <c r="AA123" s="316"/>
      <c r="AB123" s="316"/>
      <c r="AC123" s="342"/>
      <c r="AD123" s="11"/>
    </row>
    <row r="124" spans="1:30" s="1" customFormat="1" ht="14.25" customHeight="1" thickTop="1" x14ac:dyDescent="0.15">
      <c r="A124" s="6"/>
      <c r="B124" s="337"/>
      <c r="C124" s="347"/>
      <c r="D124" s="353"/>
      <c r="E124" s="353"/>
      <c r="F124" s="347"/>
      <c r="G124" s="354"/>
      <c r="H124" s="355"/>
      <c r="I124" s="355"/>
      <c r="J124" s="355"/>
      <c r="K124" s="355"/>
      <c r="L124" s="355"/>
      <c r="M124" s="347"/>
      <c r="N124" s="354"/>
      <c r="O124" s="355"/>
      <c r="P124" s="355"/>
      <c r="Q124" s="355"/>
      <c r="R124" s="355"/>
      <c r="S124" s="355"/>
      <c r="T124" s="347"/>
      <c r="U124" s="354"/>
      <c r="V124" s="355"/>
      <c r="W124" s="355"/>
      <c r="X124" s="355"/>
      <c r="Y124" s="355"/>
      <c r="Z124" s="355"/>
      <c r="AA124" s="347"/>
      <c r="AB124" s="347"/>
      <c r="AC124" s="349"/>
      <c r="AD124" s="11"/>
    </row>
    <row r="125" spans="1:30" s="1" customFormat="1" ht="3.75" customHeight="1" thickBot="1" x14ac:dyDescent="0.2">
      <c r="A125" s="6"/>
      <c r="B125" s="356"/>
      <c r="C125" s="357"/>
      <c r="D125" s="358"/>
      <c r="E125" s="358"/>
      <c r="F125" s="357"/>
      <c r="G125" s="359"/>
      <c r="H125" s="360"/>
      <c r="I125" s="360"/>
      <c r="J125" s="360"/>
      <c r="K125" s="361" t="str">
        <f>IF(AND(G121=0,H123&lt;&gt;"",O123&lt;&gt;""),"　　　Ｘa，Ｘb は重根です","")</f>
        <v/>
      </c>
      <c r="L125" s="360"/>
      <c r="M125" s="357"/>
      <c r="N125" s="359"/>
      <c r="O125" s="360"/>
      <c r="P125" s="360"/>
      <c r="Q125" s="360"/>
      <c r="R125" s="361" t="str">
        <f>IF(AND(P121=0,O123&lt;&gt;"",V123&lt;&gt;""),"　　　Ｘb，Ｘc は重根です","")</f>
        <v/>
      </c>
      <c r="S125" s="360"/>
      <c r="T125" s="357"/>
      <c r="U125" s="359"/>
      <c r="V125" s="360"/>
      <c r="W125" s="360"/>
      <c r="X125" s="360"/>
      <c r="Y125" s="360"/>
      <c r="Z125" s="360"/>
      <c r="AA125" s="360"/>
      <c r="AB125" s="360"/>
      <c r="AC125" s="362"/>
      <c r="AD125" s="11"/>
    </row>
    <row r="126" spans="1:30" s="1" customFormat="1" ht="11.25" customHeight="1" x14ac:dyDescent="0.15">
      <c r="A126" s="6"/>
      <c r="B126" s="363"/>
      <c r="C126" s="364"/>
      <c r="D126" s="365"/>
      <c r="E126" s="365"/>
      <c r="F126" s="364"/>
      <c r="G126" s="366"/>
      <c r="H126" s="367"/>
      <c r="I126" s="367"/>
      <c r="J126" s="367"/>
      <c r="K126" s="368"/>
      <c r="L126" s="367"/>
      <c r="M126" s="364"/>
      <c r="N126" s="366"/>
      <c r="O126" s="367"/>
      <c r="P126" s="367"/>
      <c r="Q126" s="367"/>
      <c r="R126" s="368"/>
      <c r="S126" s="367"/>
      <c r="T126" s="364"/>
      <c r="U126" s="366"/>
      <c r="V126" s="367"/>
      <c r="W126" s="367"/>
      <c r="X126" s="367"/>
      <c r="Y126" s="367"/>
      <c r="Z126" s="367"/>
      <c r="AA126" s="367"/>
      <c r="AB126" s="367"/>
      <c r="AC126" s="364"/>
      <c r="AD126" s="11"/>
    </row>
    <row r="127" spans="1:30" s="1" customFormat="1" ht="12" hidden="1" customHeight="1" thickBot="1" x14ac:dyDescent="0.2">
      <c r="A127" s="6"/>
      <c r="B127" s="442" t="s">
        <v>213</v>
      </c>
      <c r="C127" s="443"/>
      <c r="D127" s="444" t="s">
        <v>214</v>
      </c>
      <c r="E127" s="445"/>
      <c r="F127" s="445"/>
      <c r="G127" s="445"/>
      <c r="H127" s="446"/>
      <c r="I127" s="447" t="s">
        <v>215</v>
      </c>
      <c r="J127" s="445"/>
      <c r="K127" s="445"/>
      <c r="L127" s="445"/>
      <c r="M127" s="446"/>
      <c r="N127" s="447" t="s">
        <v>216</v>
      </c>
      <c r="O127" s="445"/>
      <c r="P127" s="445"/>
      <c r="Q127" s="445"/>
      <c r="R127" s="446"/>
      <c r="S127" s="448" t="s">
        <v>217</v>
      </c>
      <c r="T127" s="445"/>
      <c r="U127" s="445"/>
      <c r="V127" s="445"/>
      <c r="W127" s="446"/>
      <c r="X127" s="449" t="str">
        <f>IF(E118="","","収束回数")</f>
        <v/>
      </c>
      <c r="Y127" s="450"/>
      <c r="Z127" s="450"/>
      <c r="AA127" s="451"/>
      <c r="AB127" s="369"/>
      <c r="AC127" s="349"/>
      <c r="AD127" s="11"/>
    </row>
    <row r="128" spans="1:30" s="1" customFormat="1" ht="12" hidden="1" customHeight="1" x14ac:dyDescent="0.15">
      <c r="A128" s="6"/>
      <c r="B128" s="337"/>
      <c r="C128" s="370">
        <v>1</v>
      </c>
      <c r="D128" s="403" t="str">
        <f>IF(OR(E118="",AND(K118=0,Q118=0,W118=0)),"",IF(G121=0,0,IF(OR(AND(E118&gt;0,G121&gt;0,K118^2-3*E118*Q118&gt;=0),AND(E118&lt;0,G121&lt;0,K118^2-3*E118*Q118&gt;=0),AND(E118&gt;0,G121&gt;0,K118^2-3*E118*Q118&lt;0),AND(E118&lt;0,G121&lt;0,K118^2-3*E118*Q118&lt;0)),G120-10^-2,"")))</f>
        <v/>
      </c>
      <c r="E128" s="404"/>
      <c r="F128" s="404"/>
      <c r="G128" s="404"/>
      <c r="H128" s="405"/>
      <c r="I128" s="406">
        <f t="shared" ref="I128:I167" si="33">IF(OR($E$118="",$D$128=""),0,$E$118*D128^3+$K$118*D128^2+$Q$118*D128+$W$118)</f>
        <v>0</v>
      </c>
      <c r="J128" s="407"/>
      <c r="K128" s="407"/>
      <c r="L128" s="407"/>
      <c r="M128" s="408"/>
      <c r="N128" s="406">
        <f t="shared" ref="N128:N167" si="34">IF(OR($E$118="",$D$128=""),0,3*$E$118*D128^2+2*$K$118*D128+$Q$118)</f>
        <v>0</v>
      </c>
      <c r="O128" s="407"/>
      <c r="P128" s="407"/>
      <c r="Q128" s="407"/>
      <c r="R128" s="408"/>
      <c r="S128" s="406">
        <f t="shared" ref="S128:S167" si="35">IF(OR(D128=0,D128="",N128=0,N128="",$D$128=0),0,D128-I128/N128)</f>
        <v>0</v>
      </c>
      <c r="T128" s="407"/>
      <c r="U128" s="407"/>
      <c r="V128" s="407"/>
      <c r="W128" s="408"/>
      <c r="X128" s="409"/>
      <c r="Y128" s="410"/>
      <c r="Z128" s="410"/>
      <c r="AA128" s="411"/>
      <c r="AB128" s="348"/>
      <c r="AC128" s="371">
        <f t="shared" ref="AC128:AC167" si="36">IF(ABS(I128)&lt;10^-10,AC127+1,1)</f>
        <v>1</v>
      </c>
      <c r="AD128" s="11"/>
    </row>
    <row r="129" spans="1:30" s="1" customFormat="1" ht="12" hidden="1" customHeight="1" x14ac:dyDescent="0.15">
      <c r="A129" s="6"/>
      <c r="B129" s="343"/>
      <c r="C129" s="372">
        <v>2</v>
      </c>
      <c r="D129" s="399">
        <f t="shared" ref="D129:D167" si="37">S128</f>
        <v>0</v>
      </c>
      <c r="E129" s="400"/>
      <c r="F129" s="400"/>
      <c r="G129" s="400"/>
      <c r="H129" s="401"/>
      <c r="I129" s="402">
        <f t="shared" si="33"/>
        <v>0</v>
      </c>
      <c r="J129" s="400"/>
      <c r="K129" s="400"/>
      <c r="L129" s="400"/>
      <c r="M129" s="401"/>
      <c r="N129" s="402">
        <f t="shared" si="34"/>
        <v>0</v>
      </c>
      <c r="O129" s="400"/>
      <c r="P129" s="400"/>
      <c r="Q129" s="400"/>
      <c r="R129" s="401"/>
      <c r="S129" s="402">
        <f t="shared" si="35"/>
        <v>0</v>
      </c>
      <c r="T129" s="400"/>
      <c r="U129" s="400"/>
      <c r="V129" s="400"/>
      <c r="W129" s="401"/>
      <c r="X129" s="389" t="str">
        <f t="shared" ref="X129:X167" si="38">IF(I129="","",IF(AND(ABS(I129)&lt;10^-10,AC128=1,AC129-AC128&lt;&gt;0),C129&amp;"回 収束完了",""))</f>
        <v>2回 収束完了</v>
      </c>
      <c r="Y129" s="390"/>
      <c r="Z129" s="390"/>
      <c r="AA129" s="391"/>
      <c r="AB129" s="373"/>
      <c r="AC129" s="371">
        <f t="shared" si="36"/>
        <v>2</v>
      </c>
      <c r="AD129" s="11"/>
    </row>
    <row r="130" spans="1:30" s="1" customFormat="1" ht="12" hidden="1" customHeight="1" x14ac:dyDescent="0.15">
      <c r="A130" s="6"/>
      <c r="B130" s="343"/>
      <c r="C130" s="372">
        <v>3</v>
      </c>
      <c r="D130" s="399">
        <f t="shared" si="37"/>
        <v>0</v>
      </c>
      <c r="E130" s="400"/>
      <c r="F130" s="400"/>
      <c r="G130" s="400"/>
      <c r="H130" s="401"/>
      <c r="I130" s="402">
        <f t="shared" si="33"/>
        <v>0</v>
      </c>
      <c r="J130" s="400"/>
      <c r="K130" s="400"/>
      <c r="L130" s="400"/>
      <c r="M130" s="401"/>
      <c r="N130" s="402">
        <f t="shared" si="34"/>
        <v>0</v>
      </c>
      <c r="O130" s="400"/>
      <c r="P130" s="400"/>
      <c r="Q130" s="400"/>
      <c r="R130" s="401"/>
      <c r="S130" s="402">
        <f t="shared" si="35"/>
        <v>0</v>
      </c>
      <c r="T130" s="400"/>
      <c r="U130" s="400"/>
      <c r="V130" s="400"/>
      <c r="W130" s="401"/>
      <c r="X130" s="389" t="str">
        <f t="shared" si="38"/>
        <v/>
      </c>
      <c r="Y130" s="390"/>
      <c r="Z130" s="390"/>
      <c r="AA130" s="391"/>
      <c r="AB130" s="373"/>
      <c r="AC130" s="371">
        <f t="shared" si="36"/>
        <v>3</v>
      </c>
      <c r="AD130" s="11"/>
    </row>
    <row r="131" spans="1:30" s="1" customFormat="1" ht="12" hidden="1" customHeight="1" x14ac:dyDescent="0.15">
      <c r="A131" s="6"/>
      <c r="B131" s="343"/>
      <c r="C131" s="372">
        <v>4</v>
      </c>
      <c r="D131" s="399">
        <f t="shared" si="37"/>
        <v>0</v>
      </c>
      <c r="E131" s="400"/>
      <c r="F131" s="400"/>
      <c r="G131" s="400"/>
      <c r="H131" s="401"/>
      <c r="I131" s="402">
        <f t="shared" si="33"/>
        <v>0</v>
      </c>
      <c r="J131" s="400"/>
      <c r="K131" s="400"/>
      <c r="L131" s="400"/>
      <c r="M131" s="401"/>
      <c r="N131" s="402">
        <f t="shared" si="34"/>
        <v>0</v>
      </c>
      <c r="O131" s="400"/>
      <c r="P131" s="400"/>
      <c r="Q131" s="400"/>
      <c r="R131" s="401"/>
      <c r="S131" s="402">
        <f t="shared" si="35"/>
        <v>0</v>
      </c>
      <c r="T131" s="400"/>
      <c r="U131" s="400"/>
      <c r="V131" s="400"/>
      <c r="W131" s="401"/>
      <c r="X131" s="389" t="str">
        <f t="shared" si="38"/>
        <v/>
      </c>
      <c r="Y131" s="390"/>
      <c r="Z131" s="390"/>
      <c r="AA131" s="391"/>
      <c r="AB131" s="373"/>
      <c r="AC131" s="371">
        <f t="shared" si="36"/>
        <v>4</v>
      </c>
      <c r="AD131" s="11"/>
    </row>
    <row r="132" spans="1:30" s="1" customFormat="1" ht="12" hidden="1" customHeight="1" x14ac:dyDescent="0.15">
      <c r="A132" s="6"/>
      <c r="B132" s="343"/>
      <c r="C132" s="372">
        <v>5</v>
      </c>
      <c r="D132" s="399">
        <f t="shared" si="37"/>
        <v>0</v>
      </c>
      <c r="E132" s="400"/>
      <c r="F132" s="400"/>
      <c r="G132" s="400"/>
      <c r="H132" s="401"/>
      <c r="I132" s="402">
        <f t="shared" si="33"/>
        <v>0</v>
      </c>
      <c r="J132" s="400"/>
      <c r="K132" s="400"/>
      <c r="L132" s="400"/>
      <c r="M132" s="401"/>
      <c r="N132" s="402">
        <f t="shared" si="34"/>
        <v>0</v>
      </c>
      <c r="O132" s="400"/>
      <c r="P132" s="400"/>
      <c r="Q132" s="400"/>
      <c r="R132" s="401"/>
      <c r="S132" s="402">
        <f t="shared" si="35"/>
        <v>0</v>
      </c>
      <c r="T132" s="400"/>
      <c r="U132" s="400"/>
      <c r="V132" s="400"/>
      <c r="W132" s="401"/>
      <c r="X132" s="389" t="str">
        <f t="shared" si="38"/>
        <v/>
      </c>
      <c r="Y132" s="390"/>
      <c r="Z132" s="390"/>
      <c r="AA132" s="391"/>
      <c r="AB132" s="373"/>
      <c r="AC132" s="371">
        <f t="shared" si="36"/>
        <v>5</v>
      </c>
      <c r="AD132" s="11"/>
    </row>
    <row r="133" spans="1:30" s="1" customFormat="1" ht="12" hidden="1" customHeight="1" x14ac:dyDescent="0.15">
      <c r="A133" s="6"/>
      <c r="B133" s="343"/>
      <c r="C133" s="372">
        <v>6</v>
      </c>
      <c r="D133" s="399">
        <f t="shared" si="37"/>
        <v>0</v>
      </c>
      <c r="E133" s="400"/>
      <c r="F133" s="400"/>
      <c r="G133" s="400"/>
      <c r="H133" s="401"/>
      <c r="I133" s="402">
        <f t="shared" si="33"/>
        <v>0</v>
      </c>
      <c r="J133" s="400"/>
      <c r="K133" s="400"/>
      <c r="L133" s="400"/>
      <c r="M133" s="401"/>
      <c r="N133" s="402">
        <f t="shared" si="34"/>
        <v>0</v>
      </c>
      <c r="O133" s="400"/>
      <c r="P133" s="400"/>
      <c r="Q133" s="400"/>
      <c r="R133" s="401"/>
      <c r="S133" s="402">
        <f t="shared" si="35"/>
        <v>0</v>
      </c>
      <c r="T133" s="400"/>
      <c r="U133" s="400"/>
      <c r="V133" s="400"/>
      <c r="W133" s="401"/>
      <c r="X133" s="389" t="str">
        <f t="shared" si="38"/>
        <v/>
      </c>
      <c r="Y133" s="390"/>
      <c r="Z133" s="390"/>
      <c r="AA133" s="391"/>
      <c r="AB133" s="373"/>
      <c r="AC133" s="371">
        <f t="shared" si="36"/>
        <v>6</v>
      </c>
      <c r="AD133" s="11"/>
    </row>
    <row r="134" spans="1:30" s="1" customFormat="1" ht="12" hidden="1" customHeight="1" x14ac:dyDescent="0.15">
      <c r="A134" s="6"/>
      <c r="B134" s="343"/>
      <c r="C134" s="372">
        <v>7</v>
      </c>
      <c r="D134" s="399">
        <f t="shared" si="37"/>
        <v>0</v>
      </c>
      <c r="E134" s="400"/>
      <c r="F134" s="400"/>
      <c r="G134" s="400"/>
      <c r="H134" s="401"/>
      <c r="I134" s="402">
        <f t="shared" si="33"/>
        <v>0</v>
      </c>
      <c r="J134" s="400"/>
      <c r="K134" s="400"/>
      <c r="L134" s="400"/>
      <c r="M134" s="401"/>
      <c r="N134" s="402">
        <f t="shared" si="34"/>
        <v>0</v>
      </c>
      <c r="O134" s="400"/>
      <c r="P134" s="400"/>
      <c r="Q134" s="400"/>
      <c r="R134" s="401"/>
      <c r="S134" s="402">
        <f t="shared" si="35"/>
        <v>0</v>
      </c>
      <c r="T134" s="400"/>
      <c r="U134" s="400"/>
      <c r="V134" s="400"/>
      <c r="W134" s="401"/>
      <c r="X134" s="389" t="str">
        <f t="shared" si="38"/>
        <v/>
      </c>
      <c r="Y134" s="390"/>
      <c r="Z134" s="390"/>
      <c r="AA134" s="391"/>
      <c r="AB134" s="373"/>
      <c r="AC134" s="371">
        <f t="shared" si="36"/>
        <v>7</v>
      </c>
      <c r="AD134" s="11"/>
    </row>
    <row r="135" spans="1:30" s="1" customFormat="1" ht="12" hidden="1" customHeight="1" x14ac:dyDescent="0.15">
      <c r="A135" s="6"/>
      <c r="B135" s="343"/>
      <c r="C135" s="372">
        <v>8</v>
      </c>
      <c r="D135" s="399">
        <f t="shared" si="37"/>
        <v>0</v>
      </c>
      <c r="E135" s="400"/>
      <c r="F135" s="400"/>
      <c r="G135" s="400"/>
      <c r="H135" s="401"/>
      <c r="I135" s="402">
        <f t="shared" si="33"/>
        <v>0</v>
      </c>
      <c r="J135" s="400"/>
      <c r="K135" s="400"/>
      <c r="L135" s="400"/>
      <c r="M135" s="401"/>
      <c r="N135" s="402">
        <f t="shared" si="34"/>
        <v>0</v>
      </c>
      <c r="O135" s="400"/>
      <c r="P135" s="400"/>
      <c r="Q135" s="400"/>
      <c r="R135" s="401"/>
      <c r="S135" s="402">
        <f t="shared" si="35"/>
        <v>0</v>
      </c>
      <c r="T135" s="400"/>
      <c r="U135" s="400"/>
      <c r="V135" s="400"/>
      <c r="W135" s="401"/>
      <c r="X135" s="389" t="str">
        <f t="shared" si="38"/>
        <v/>
      </c>
      <c r="Y135" s="390"/>
      <c r="Z135" s="390"/>
      <c r="AA135" s="391"/>
      <c r="AB135" s="373"/>
      <c r="AC135" s="371">
        <f t="shared" si="36"/>
        <v>8</v>
      </c>
      <c r="AD135" s="11"/>
    </row>
    <row r="136" spans="1:30" s="1" customFormat="1" ht="12" hidden="1" customHeight="1" x14ac:dyDescent="0.15">
      <c r="A136" s="6"/>
      <c r="B136" s="343"/>
      <c r="C136" s="372">
        <v>9</v>
      </c>
      <c r="D136" s="399">
        <f t="shared" si="37"/>
        <v>0</v>
      </c>
      <c r="E136" s="400"/>
      <c r="F136" s="400"/>
      <c r="G136" s="400"/>
      <c r="H136" s="401"/>
      <c r="I136" s="402">
        <f t="shared" si="33"/>
        <v>0</v>
      </c>
      <c r="J136" s="400"/>
      <c r="K136" s="400"/>
      <c r="L136" s="400"/>
      <c r="M136" s="401"/>
      <c r="N136" s="402">
        <f t="shared" si="34"/>
        <v>0</v>
      </c>
      <c r="O136" s="400"/>
      <c r="P136" s="400"/>
      <c r="Q136" s="400"/>
      <c r="R136" s="401"/>
      <c r="S136" s="402">
        <f t="shared" si="35"/>
        <v>0</v>
      </c>
      <c r="T136" s="400"/>
      <c r="U136" s="400"/>
      <c r="V136" s="400"/>
      <c r="W136" s="401"/>
      <c r="X136" s="389" t="str">
        <f t="shared" si="38"/>
        <v/>
      </c>
      <c r="Y136" s="390"/>
      <c r="Z136" s="390"/>
      <c r="AA136" s="391"/>
      <c r="AB136" s="373"/>
      <c r="AC136" s="371">
        <f t="shared" si="36"/>
        <v>9</v>
      </c>
      <c r="AD136" s="11"/>
    </row>
    <row r="137" spans="1:30" s="1" customFormat="1" ht="12" hidden="1" customHeight="1" x14ac:dyDescent="0.15">
      <c r="A137" s="6"/>
      <c r="B137" s="343"/>
      <c r="C137" s="372">
        <v>10</v>
      </c>
      <c r="D137" s="399">
        <f t="shared" si="37"/>
        <v>0</v>
      </c>
      <c r="E137" s="400"/>
      <c r="F137" s="400"/>
      <c r="G137" s="400"/>
      <c r="H137" s="401"/>
      <c r="I137" s="402">
        <f t="shared" si="33"/>
        <v>0</v>
      </c>
      <c r="J137" s="400"/>
      <c r="K137" s="400"/>
      <c r="L137" s="400"/>
      <c r="M137" s="401"/>
      <c r="N137" s="402">
        <f t="shared" si="34"/>
        <v>0</v>
      </c>
      <c r="O137" s="400"/>
      <c r="P137" s="400"/>
      <c r="Q137" s="400"/>
      <c r="R137" s="401"/>
      <c r="S137" s="402">
        <f t="shared" si="35"/>
        <v>0</v>
      </c>
      <c r="T137" s="400"/>
      <c r="U137" s="400"/>
      <c r="V137" s="400"/>
      <c r="W137" s="401"/>
      <c r="X137" s="389" t="str">
        <f t="shared" si="38"/>
        <v/>
      </c>
      <c r="Y137" s="390"/>
      <c r="Z137" s="390"/>
      <c r="AA137" s="391"/>
      <c r="AB137" s="373"/>
      <c r="AC137" s="371">
        <f t="shared" si="36"/>
        <v>10</v>
      </c>
      <c r="AD137" s="11"/>
    </row>
    <row r="138" spans="1:30" s="1" customFormat="1" ht="12" hidden="1" customHeight="1" x14ac:dyDescent="0.15">
      <c r="A138" s="6"/>
      <c r="B138" s="343"/>
      <c r="C138" s="372">
        <v>11</v>
      </c>
      <c r="D138" s="385">
        <f t="shared" si="37"/>
        <v>0</v>
      </c>
      <c r="E138" s="386"/>
      <c r="F138" s="386"/>
      <c r="G138" s="386"/>
      <c r="H138" s="387"/>
      <c r="I138" s="388">
        <f t="shared" si="33"/>
        <v>0</v>
      </c>
      <c r="J138" s="386"/>
      <c r="K138" s="386"/>
      <c r="L138" s="386"/>
      <c r="M138" s="387"/>
      <c r="N138" s="388">
        <f t="shared" si="34"/>
        <v>0</v>
      </c>
      <c r="O138" s="386"/>
      <c r="P138" s="386"/>
      <c r="Q138" s="386"/>
      <c r="R138" s="387"/>
      <c r="S138" s="388">
        <f t="shared" si="35"/>
        <v>0</v>
      </c>
      <c r="T138" s="386"/>
      <c r="U138" s="386"/>
      <c r="V138" s="386"/>
      <c r="W138" s="387"/>
      <c r="X138" s="389" t="str">
        <f t="shared" si="38"/>
        <v/>
      </c>
      <c r="Y138" s="390"/>
      <c r="Z138" s="390"/>
      <c r="AA138" s="391"/>
      <c r="AB138" s="373"/>
      <c r="AC138" s="371">
        <f t="shared" si="36"/>
        <v>11</v>
      </c>
      <c r="AD138" s="11"/>
    </row>
    <row r="139" spans="1:30" s="1" customFormat="1" ht="12" hidden="1" customHeight="1" x14ac:dyDescent="0.15">
      <c r="A139" s="6"/>
      <c r="B139" s="343"/>
      <c r="C139" s="372">
        <v>12</v>
      </c>
      <c r="D139" s="385">
        <f t="shared" si="37"/>
        <v>0</v>
      </c>
      <c r="E139" s="386"/>
      <c r="F139" s="386"/>
      <c r="G139" s="386"/>
      <c r="H139" s="387"/>
      <c r="I139" s="388">
        <f t="shared" si="33"/>
        <v>0</v>
      </c>
      <c r="J139" s="386"/>
      <c r="K139" s="386"/>
      <c r="L139" s="386"/>
      <c r="M139" s="387"/>
      <c r="N139" s="388">
        <f t="shared" si="34"/>
        <v>0</v>
      </c>
      <c r="O139" s="386"/>
      <c r="P139" s="386"/>
      <c r="Q139" s="386"/>
      <c r="R139" s="387"/>
      <c r="S139" s="388">
        <f t="shared" si="35"/>
        <v>0</v>
      </c>
      <c r="T139" s="386"/>
      <c r="U139" s="386"/>
      <c r="V139" s="386"/>
      <c r="W139" s="387"/>
      <c r="X139" s="389" t="str">
        <f t="shared" si="38"/>
        <v/>
      </c>
      <c r="Y139" s="390"/>
      <c r="Z139" s="390"/>
      <c r="AA139" s="391"/>
      <c r="AB139" s="373"/>
      <c r="AC139" s="371">
        <f t="shared" si="36"/>
        <v>12</v>
      </c>
      <c r="AD139" s="11"/>
    </row>
    <row r="140" spans="1:30" s="1" customFormat="1" ht="12" hidden="1" customHeight="1" x14ac:dyDescent="0.15">
      <c r="A140" s="6"/>
      <c r="B140" s="343"/>
      <c r="C140" s="372">
        <v>13</v>
      </c>
      <c r="D140" s="385">
        <f t="shared" si="37"/>
        <v>0</v>
      </c>
      <c r="E140" s="386"/>
      <c r="F140" s="386"/>
      <c r="G140" s="386"/>
      <c r="H140" s="387"/>
      <c r="I140" s="388">
        <f t="shared" si="33"/>
        <v>0</v>
      </c>
      <c r="J140" s="386"/>
      <c r="K140" s="386"/>
      <c r="L140" s="386"/>
      <c r="M140" s="387"/>
      <c r="N140" s="388">
        <f t="shared" si="34"/>
        <v>0</v>
      </c>
      <c r="O140" s="386"/>
      <c r="P140" s="386"/>
      <c r="Q140" s="386"/>
      <c r="R140" s="387"/>
      <c r="S140" s="388">
        <f t="shared" si="35"/>
        <v>0</v>
      </c>
      <c r="T140" s="386"/>
      <c r="U140" s="386"/>
      <c r="V140" s="386"/>
      <c r="W140" s="387"/>
      <c r="X140" s="389" t="str">
        <f t="shared" si="38"/>
        <v/>
      </c>
      <c r="Y140" s="390"/>
      <c r="Z140" s="390"/>
      <c r="AA140" s="391"/>
      <c r="AB140" s="373"/>
      <c r="AC140" s="371">
        <f t="shared" si="36"/>
        <v>13</v>
      </c>
      <c r="AD140" s="11"/>
    </row>
    <row r="141" spans="1:30" s="1" customFormat="1" ht="12" hidden="1" customHeight="1" x14ac:dyDescent="0.15">
      <c r="A141" s="6"/>
      <c r="B141" s="343"/>
      <c r="C141" s="372">
        <v>14</v>
      </c>
      <c r="D141" s="385">
        <f t="shared" si="37"/>
        <v>0</v>
      </c>
      <c r="E141" s="386"/>
      <c r="F141" s="386"/>
      <c r="G141" s="386"/>
      <c r="H141" s="387"/>
      <c r="I141" s="388">
        <f t="shared" si="33"/>
        <v>0</v>
      </c>
      <c r="J141" s="386"/>
      <c r="K141" s="386"/>
      <c r="L141" s="386"/>
      <c r="M141" s="387"/>
      <c r="N141" s="388">
        <f t="shared" si="34"/>
        <v>0</v>
      </c>
      <c r="O141" s="386"/>
      <c r="P141" s="386"/>
      <c r="Q141" s="386"/>
      <c r="R141" s="387"/>
      <c r="S141" s="388">
        <f t="shared" si="35"/>
        <v>0</v>
      </c>
      <c r="T141" s="386"/>
      <c r="U141" s="386"/>
      <c r="V141" s="386"/>
      <c r="W141" s="387"/>
      <c r="X141" s="389" t="str">
        <f t="shared" si="38"/>
        <v/>
      </c>
      <c r="Y141" s="390"/>
      <c r="Z141" s="390"/>
      <c r="AA141" s="391"/>
      <c r="AB141" s="373"/>
      <c r="AC141" s="371">
        <f t="shared" si="36"/>
        <v>14</v>
      </c>
      <c r="AD141" s="11"/>
    </row>
    <row r="142" spans="1:30" s="1" customFormat="1" ht="12" hidden="1" customHeight="1" x14ac:dyDescent="0.15">
      <c r="A142" s="6"/>
      <c r="B142" s="343"/>
      <c r="C142" s="372">
        <v>15</v>
      </c>
      <c r="D142" s="385">
        <f t="shared" si="37"/>
        <v>0</v>
      </c>
      <c r="E142" s="386"/>
      <c r="F142" s="386"/>
      <c r="G142" s="386"/>
      <c r="H142" s="387"/>
      <c r="I142" s="388">
        <f t="shared" si="33"/>
        <v>0</v>
      </c>
      <c r="J142" s="386"/>
      <c r="K142" s="386"/>
      <c r="L142" s="386"/>
      <c r="M142" s="387"/>
      <c r="N142" s="388">
        <f t="shared" si="34"/>
        <v>0</v>
      </c>
      <c r="O142" s="386"/>
      <c r="P142" s="386"/>
      <c r="Q142" s="386"/>
      <c r="R142" s="387"/>
      <c r="S142" s="388">
        <f t="shared" si="35"/>
        <v>0</v>
      </c>
      <c r="T142" s="386"/>
      <c r="U142" s="386"/>
      <c r="V142" s="386"/>
      <c r="W142" s="387"/>
      <c r="X142" s="389" t="str">
        <f t="shared" si="38"/>
        <v/>
      </c>
      <c r="Y142" s="390"/>
      <c r="Z142" s="390"/>
      <c r="AA142" s="391"/>
      <c r="AB142" s="373"/>
      <c r="AC142" s="371">
        <f t="shared" si="36"/>
        <v>15</v>
      </c>
      <c r="AD142" s="11"/>
    </row>
    <row r="143" spans="1:30" s="1" customFormat="1" ht="12" hidden="1" customHeight="1" x14ac:dyDescent="0.15">
      <c r="A143" s="6"/>
      <c r="B143" s="343"/>
      <c r="C143" s="372">
        <v>16</v>
      </c>
      <c r="D143" s="385">
        <f t="shared" si="37"/>
        <v>0</v>
      </c>
      <c r="E143" s="386"/>
      <c r="F143" s="386"/>
      <c r="G143" s="386"/>
      <c r="H143" s="387"/>
      <c r="I143" s="388">
        <f t="shared" si="33"/>
        <v>0</v>
      </c>
      <c r="J143" s="386"/>
      <c r="K143" s="386"/>
      <c r="L143" s="386"/>
      <c r="M143" s="387"/>
      <c r="N143" s="388">
        <f t="shared" si="34"/>
        <v>0</v>
      </c>
      <c r="O143" s="386"/>
      <c r="P143" s="386"/>
      <c r="Q143" s="386"/>
      <c r="R143" s="387"/>
      <c r="S143" s="388">
        <f t="shared" si="35"/>
        <v>0</v>
      </c>
      <c r="T143" s="386"/>
      <c r="U143" s="386"/>
      <c r="V143" s="386"/>
      <c r="W143" s="387"/>
      <c r="X143" s="389" t="str">
        <f t="shared" si="38"/>
        <v/>
      </c>
      <c r="Y143" s="390"/>
      <c r="Z143" s="390"/>
      <c r="AA143" s="391"/>
      <c r="AB143" s="373"/>
      <c r="AC143" s="371">
        <f t="shared" si="36"/>
        <v>16</v>
      </c>
      <c r="AD143" s="11"/>
    </row>
    <row r="144" spans="1:30" s="1" customFormat="1" ht="12" hidden="1" customHeight="1" x14ac:dyDescent="0.15">
      <c r="A144" s="6"/>
      <c r="B144" s="343"/>
      <c r="C144" s="372">
        <v>17</v>
      </c>
      <c r="D144" s="385">
        <f t="shared" si="37"/>
        <v>0</v>
      </c>
      <c r="E144" s="386"/>
      <c r="F144" s="386"/>
      <c r="G144" s="386"/>
      <c r="H144" s="387"/>
      <c r="I144" s="388">
        <f t="shared" si="33"/>
        <v>0</v>
      </c>
      <c r="J144" s="386"/>
      <c r="K144" s="386"/>
      <c r="L144" s="386"/>
      <c r="M144" s="387"/>
      <c r="N144" s="388">
        <f t="shared" si="34"/>
        <v>0</v>
      </c>
      <c r="O144" s="386"/>
      <c r="P144" s="386"/>
      <c r="Q144" s="386"/>
      <c r="R144" s="387"/>
      <c r="S144" s="388">
        <f t="shared" si="35"/>
        <v>0</v>
      </c>
      <c r="T144" s="386"/>
      <c r="U144" s="386"/>
      <c r="V144" s="386"/>
      <c r="W144" s="387"/>
      <c r="X144" s="389" t="str">
        <f t="shared" si="38"/>
        <v/>
      </c>
      <c r="Y144" s="390"/>
      <c r="Z144" s="390"/>
      <c r="AA144" s="391"/>
      <c r="AB144" s="373"/>
      <c r="AC144" s="371">
        <f t="shared" si="36"/>
        <v>17</v>
      </c>
      <c r="AD144" s="11"/>
    </row>
    <row r="145" spans="1:30" s="1" customFormat="1" ht="12" hidden="1" customHeight="1" x14ac:dyDescent="0.15">
      <c r="A145" s="6"/>
      <c r="B145" s="343"/>
      <c r="C145" s="372">
        <v>18</v>
      </c>
      <c r="D145" s="385">
        <f t="shared" si="37"/>
        <v>0</v>
      </c>
      <c r="E145" s="386"/>
      <c r="F145" s="386"/>
      <c r="G145" s="386"/>
      <c r="H145" s="387"/>
      <c r="I145" s="388">
        <f t="shared" si="33"/>
        <v>0</v>
      </c>
      <c r="J145" s="386"/>
      <c r="K145" s="386"/>
      <c r="L145" s="386"/>
      <c r="M145" s="387"/>
      <c r="N145" s="388">
        <f t="shared" si="34"/>
        <v>0</v>
      </c>
      <c r="O145" s="386"/>
      <c r="P145" s="386"/>
      <c r="Q145" s="386"/>
      <c r="R145" s="387"/>
      <c r="S145" s="388">
        <f t="shared" si="35"/>
        <v>0</v>
      </c>
      <c r="T145" s="386"/>
      <c r="U145" s="386"/>
      <c r="V145" s="386"/>
      <c r="W145" s="387"/>
      <c r="X145" s="389" t="str">
        <f t="shared" si="38"/>
        <v/>
      </c>
      <c r="Y145" s="390"/>
      <c r="Z145" s="390"/>
      <c r="AA145" s="391"/>
      <c r="AB145" s="373"/>
      <c r="AC145" s="371">
        <f t="shared" si="36"/>
        <v>18</v>
      </c>
      <c r="AD145" s="11"/>
    </row>
    <row r="146" spans="1:30" s="1" customFormat="1" ht="12" hidden="1" customHeight="1" x14ac:dyDescent="0.15">
      <c r="A146" s="6"/>
      <c r="B146" s="343"/>
      <c r="C146" s="372">
        <v>19</v>
      </c>
      <c r="D146" s="385">
        <f t="shared" si="37"/>
        <v>0</v>
      </c>
      <c r="E146" s="386"/>
      <c r="F146" s="386"/>
      <c r="G146" s="386"/>
      <c r="H146" s="387"/>
      <c r="I146" s="388">
        <f t="shared" si="33"/>
        <v>0</v>
      </c>
      <c r="J146" s="386"/>
      <c r="K146" s="386"/>
      <c r="L146" s="386"/>
      <c r="M146" s="387"/>
      <c r="N146" s="388">
        <f t="shared" si="34"/>
        <v>0</v>
      </c>
      <c r="O146" s="386"/>
      <c r="P146" s="386"/>
      <c r="Q146" s="386"/>
      <c r="R146" s="387"/>
      <c r="S146" s="388">
        <f t="shared" si="35"/>
        <v>0</v>
      </c>
      <c r="T146" s="386"/>
      <c r="U146" s="386"/>
      <c r="V146" s="386"/>
      <c r="W146" s="387"/>
      <c r="X146" s="389" t="str">
        <f t="shared" si="38"/>
        <v/>
      </c>
      <c r="Y146" s="390"/>
      <c r="Z146" s="390"/>
      <c r="AA146" s="391"/>
      <c r="AB146" s="373"/>
      <c r="AC146" s="371">
        <f t="shared" si="36"/>
        <v>19</v>
      </c>
      <c r="AD146" s="11"/>
    </row>
    <row r="147" spans="1:30" s="1" customFormat="1" ht="12" hidden="1" customHeight="1" x14ac:dyDescent="0.15">
      <c r="A147" s="6"/>
      <c r="B147" s="343"/>
      <c r="C147" s="372">
        <v>20</v>
      </c>
      <c r="D147" s="385">
        <f t="shared" si="37"/>
        <v>0</v>
      </c>
      <c r="E147" s="386"/>
      <c r="F147" s="386"/>
      <c r="G147" s="386"/>
      <c r="H147" s="387"/>
      <c r="I147" s="388">
        <f t="shared" si="33"/>
        <v>0</v>
      </c>
      <c r="J147" s="386"/>
      <c r="K147" s="386"/>
      <c r="L147" s="386"/>
      <c r="M147" s="387"/>
      <c r="N147" s="388">
        <f t="shared" si="34"/>
        <v>0</v>
      </c>
      <c r="O147" s="386"/>
      <c r="P147" s="386"/>
      <c r="Q147" s="386"/>
      <c r="R147" s="387"/>
      <c r="S147" s="388">
        <f t="shared" si="35"/>
        <v>0</v>
      </c>
      <c r="T147" s="386"/>
      <c r="U147" s="386"/>
      <c r="V147" s="386"/>
      <c r="W147" s="387"/>
      <c r="X147" s="389" t="str">
        <f t="shared" si="38"/>
        <v/>
      </c>
      <c r="Y147" s="390"/>
      <c r="Z147" s="390"/>
      <c r="AA147" s="391"/>
      <c r="AB147" s="373"/>
      <c r="AC147" s="371">
        <f t="shared" si="36"/>
        <v>20</v>
      </c>
      <c r="AD147" s="11"/>
    </row>
    <row r="148" spans="1:30" s="1" customFormat="1" ht="12" hidden="1" customHeight="1" x14ac:dyDescent="0.15">
      <c r="A148" s="6"/>
      <c r="B148" s="343"/>
      <c r="C148" s="372">
        <v>21</v>
      </c>
      <c r="D148" s="385">
        <f t="shared" si="37"/>
        <v>0</v>
      </c>
      <c r="E148" s="386"/>
      <c r="F148" s="386"/>
      <c r="G148" s="386"/>
      <c r="H148" s="387"/>
      <c r="I148" s="388">
        <f t="shared" si="33"/>
        <v>0</v>
      </c>
      <c r="J148" s="386"/>
      <c r="K148" s="386"/>
      <c r="L148" s="386"/>
      <c r="M148" s="387"/>
      <c r="N148" s="388">
        <f t="shared" si="34"/>
        <v>0</v>
      </c>
      <c r="O148" s="386"/>
      <c r="P148" s="386"/>
      <c r="Q148" s="386"/>
      <c r="R148" s="387"/>
      <c r="S148" s="388">
        <f t="shared" si="35"/>
        <v>0</v>
      </c>
      <c r="T148" s="386"/>
      <c r="U148" s="386"/>
      <c r="V148" s="386"/>
      <c r="W148" s="387"/>
      <c r="X148" s="389" t="str">
        <f t="shared" si="38"/>
        <v/>
      </c>
      <c r="Y148" s="390"/>
      <c r="Z148" s="390"/>
      <c r="AA148" s="391"/>
      <c r="AB148" s="373"/>
      <c r="AC148" s="371">
        <f t="shared" si="36"/>
        <v>21</v>
      </c>
      <c r="AD148" s="11"/>
    </row>
    <row r="149" spans="1:30" s="1" customFormat="1" ht="12" hidden="1" customHeight="1" x14ac:dyDescent="0.15">
      <c r="A149" s="6"/>
      <c r="B149" s="343"/>
      <c r="C149" s="372">
        <v>22</v>
      </c>
      <c r="D149" s="385">
        <f t="shared" si="37"/>
        <v>0</v>
      </c>
      <c r="E149" s="386"/>
      <c r="F149" s="386"/>
      <c r="G149" s="386"/>
      <c r="H149" s="387"/>
      <c r="I149" s="388">
        <f t="shared" si="33"/>
        <v>0</v>
      </c>
      <c r="J149" s="386"/>
      <c r="K149" s="386"/>
      <c r="L149" s="386"/>
      <c r="M149" s="387"/>
      <c r="N149" s="388">
        <f t="shared" si="34"/>
        <v>0</v>
      </c>
      <c r="O149" s="386"/>
      <c r="P149" s="386"/>
      <c r="Q149" s="386"/>
      <c r="R149" s="387"/>
      <c r="S149" s="388">
        <f t="shared" si="35"/>
        <v>0</v>
      </c>
      <c r="T149" s="386"/>
      <c r="U149" s="386"/>
      <c r="V149" s="386"/>
      <c r="W149" s="387"/>
      <c r="X149" s="389" t="str">
        <f t="shared" si="38"/>
        <v/>
      </c>
      <c r="Y149" s="390"/>
      <c r="Z149" s="390"/>
      <c r="AA149" s="391"/>
      <c r="AB149" s="373"/>
      <c r="AC149" s="371">
        <f t="shared" si="36"/>
        <v>22</v>
      </c>
      <c r="AD149" s="11"/>
    </row>
    <row r="150" spans="1:30" s="1" customFormat="1" ht="12" hidden="1" customHeight="1" x14ac:dyDescent="0.15">
      <c r="A150" s="6"/>
      <c r="B150" s="343"/>
      <c r="C150" s="372">
        <v>23</v>
      </c>
      <c r="D150" s="385">
        <f t="shared" si="37"/>
        <v>0</v>
      </c>
      <c r="E150" s="386"/>
      <c r="F150" s="386"/>
      <c r="G150" s="386"/>
      <c r="H150" s="387"/>
      <c r="I150" s="388">
        <f t="shared" si="33"/>
        <v>0</v>
      </c>
      <c r="J150" s="386"/>
      <c r="K150" s="386"/>
      <c r="L150" s="386"/>
      <c r="M150" s="387"/>
      <c r="N150" s="388">
        <f t="shared" si="34"/>
        <v>0</v>
      </c>
      <c r="O150" s="386"/>
      <c r="P150" s="386"/>
      <c r="Q150" s="386"/>
      <c r="R150" s="387"/>
      <c r="S150" s="388">
        <f t="shared" si="35"/>
        <v>0</v>
      </c>
      <c r="T150" s="386"/>
      <c r="U150" s="386"/>
      <c r="V150" s="386"/>
      <c r="W150" s="387"/>
      <c r="X150" s="389" t="str">
        <f t="shared" si="38"/>
        <v/>
      </c>
      <c r="Y150" s="390"/>
      <c r="Z150" s="390"/>
      <c r="AA150" s="391"/>
      <c r="AB150" s="373"/>
      <c r="AC150" s="371">
        <f t="shared" si="36"/>
        <v>23</v>
      </c>
      <c r="AD150" s="11"/>
    </row>
    <row r="151" spans="1:30" s="1" customFormat="1" ht="12" hidden="1" customHeight="1" x14ac:dyDescent="0.15">
      <c r="A151" s="6"/>
      <c r="B151" s="343"/>
      <c r="C151" s="372">
        <v>24</v>
      </c>
      <c r="D151" s="385">
        <f t="shared" si="37"/>
        <v>0</v>
      </c>
      <c r="E151" s="386"/>
      <c r="F151" s="386"/>
      <c r="G151" s="386"/>
      <c r="H151" s="387"/>
      <c r="I151" s="388">
        <f t="shared" si="33"/>
        <v>0</v>
      </c>
      <c r="J151" s="386"/>
      <c r="K151" s="386"/>
      <c r="L151" s="386"/>
      <c r="M151" s="387"/>
      <c r="N151" s="388">
        <f t="shared" si="34"/>
        <v>0</v>
      </c>
      <c r="O151" s="386"/>
      <c r="P151" s="386"/>
      <c r="Q151" s="386"/>
      <c r="R151" s="387"/>
      <c r="S151" s="388">
        <f t="shared" si="35"/>
        <v>0</v>
      </c>
      <c r="T151" s="386"/>
      <c r="U151" s="386"/>
      <c r="V151" s="386"/>
      <c r="W151" s="387"/>
      <c r="X151" s="389" t="str">
        <f t="shared" si="38"/>
        <v/>
      </c>
      <c r="Y151" s="390"/>
      <c r="Z151" s="390"/>
      <c r="AA151" s="391"/>
      <c r="AB151" s="373"/>
      <c r="AC151" s="371">
        <f t="shared" si="36"/>
        <v>24</v>
      </c>
      <c r="AD151" s="11"/>
    </row>
    <row r="152" spans="1:30" s="1" customFormat="1" ht="12" hidden="1" customHeight="1" x14ac:dyDescent="0.15">
      <c r="A152" s="6"/>
      <c r="B152" s="343"/>
      <c r="C152" s="372">
        <v>25</v>
      </c>
      <c r="D152" s="385">
        <f t="shared" si="37"/>
        <v>0</v>
      </c>
      <c r="E152" s="386"/>
      <c r="F152" s="386"/>
      <c r="G152" s="386"/>
      <c r="H152" s="387"/>
      <c r="I152" s="388">
        <f t="shared" si="33"/>
        <v>0</v>
      </c>
      <c r="J152" s="386"/>
      <c r="K152" s="386"/>
      <c r="L152" s="386"/>
      <c r="M152" s="387"/>
      <c r="N152" s="388">
        <f t="shared" si="34"/>
        <v>0</v>
      </c>
      <c r="O152" s="386"/>
      <c r="P152" s="386"/>
      <c r="Q152" s="386"/>
      <c r="R152" s="387"/>
      <c r="S152" s="388">
        <f t="shared" si="35"/>
        <v>0</v>
      </c>
      <c r="T152" s="386"/>
      <c r="U152" s="386"/>
      <c r="V152" s="386"/>
      <c r="W152" s="387"/>
      <c r="X152" s="389" t="str">
        <f t="shared" si="38"/>
        <v/>
      </c>
      <c r="Y152" s="390"/>
      <c r="Z152" s="390"/>
      <c r="AA152" s="391"/>
      <c r="AB152" s="373"/>
      <c r="AC152" s="371">
        <f t="shared" si="36"/>
        <v>25</v>
      </c>
      <c r="AD152" s="11"/>
    </row>
    <row r="153" spans="1:30" s="1" customFormat="1" ht="12" hidden="1" customHeight="1" x14ac:dyDescent="0.15">
      <c r="A153" s="6"/>
      <c r="B153" s="343"/>
      <c r="C153" s="372">
        <v>26</v>
      </c>
      <c r="D153" s="385">
        <f t="shared" si="37"/>
        <v>0</v>
      </c>
      <c r="E153" s="386"/>
      <c r="F153" s="386"/>
      <c r="G153" s="386"/>
      <c r="H153" s="387"/>
      <c r="I153" s="388">
        <f t="shared" si="33"/>
        <v>0</v>
      </c>
      <c r="J153" s="386"/>
      <c r="K153" s="386"/>
      <c r="L153" s="386"/>
      <c r="M153" s="387"/>
      <c r="N153" s="388">
        <f t="shared" si="34"/>
        <v>0</v>
      </c>
      <c r="O153" s="386"/>
      <c r="P153" s="386"/>
      <c r="Q153" s="386"/>
      <c r="R153" s="387"/>
      <c r="S153" s="388">
        <f t="shared" si="35"/>
        <v>0</v>
      </c>
      <c r="T153" s="386"/>
      <c r="U153" s="386"/>
      <c r="V153" s="386"/>
      <c r="W153" s="387"/>
      <c r="X153" s="389" t="str">
        <f t="shared" si="38"/>
        <v/>
      </c>
      <c r="Y153" s="390"/>
      <c r="Z153" s="390"/>
      <c r="AA153" s="391"/>
      <c r="AB153" s="373"/>
      <c r="AC153" s="371">
        <f t="shared" si="36"/>
        <v>26</v>
      </c>
      <c r="AD153" s="11"/>
    </row>
    <row r="154" spans="1:30" s="1" customFormat="1" ht="12" hidden="1" customHeight="1" x14ac:dyDescent="0.15">
      <c r="A154" s="6"/>
      <c r="B154" s="343"/>
      <c r="C154" s="372">
        <v>27</v>
      </c>
      <c r="D154" s="385">
        <f t="shared" si="37"/>
        <v>0</v>
      </c>
      <c r="E154" s="386"/>
      <c r="F154" s="386"/>
      <c r="G154" s="386"/>
      <c r="H154" s="387"/>
      <c r="I154" s="388">
        <f t="shared" si="33"/>
        <v>0</v>
      </c>
      <c r="J154" s="386"/>
      <c r="K154" s="386"/>
      <c r="L154" s="386"/>
      <c r="M154" s="387"/>
      <c r="N154" s="388">
        <f t="shared" si="34"/>
        <v>0</v>
      </c>
      <c r="O154" s="386"/>
      <c r="P154" s="386"/>
      <c r="Q154" s="386"/>
      <c r="R154" s="387"/>
      <c r="S154" s="388">
        <f t="shared" si="35"/>
        <v>0</v>
      </c>
      <c r="T154" s="386"/>
      <c r="U154" s="386"/>
      <c r="V154" s="386"/>
      <c r="W154" s="387"/>
      <c r="X154" s="389" t="str">
        <f t="shared" si="38"/>
        <v/>
      </c>
      <c r="Y154" s="390"/>
      <c r="Z154" s="390"/>
      <c r="AA154" s="391"/>
      <c r="AB154" s="373"/>
      <c r="AC154" s="371">
        <f t="shared" si="36"/>
        <v>27</v>
      </c>
      <c r="AD154" s="11"/>
    </row>
    <row r="155" spans="1:30" s="1" customFormat="1" ht="12" hidden="1" customHeight="1" x14ac:dyDescent="0.15">
      <c r="A155" s="6"/>
      <c r="B155" s="343"/>
      <c r="C155" s="372">
        <v>28</v>
      </c>
      <c r="D155" s="385">
        <f t="shared" si="37"/>
        <v>0</v>
      </c>
      <c r="E155" s="386"/>
      <c r="F155" s="386"/>
      <c r="G155" s="386"/>
      <c r="H155" s="387"/>
      <c r="I155" s="388">
        <f t="shared" si="33"/>
        <v>0</v>
      </c>
      <c r="J155" s="386"/>
      <c r="K155" s="386"/>
      <c r="L155" s="386"/>
      <c r="M155" s="387"/>
      <c r="N155" s="388">
        <f t="shared" si="34"/>
        <v>0</v>
      </c>
      <c r="O155" s="386"/>
      <c r="P155" s="386"/>
      <c r="Q155" s="386"/>
      <c r="R155" s="387"/>
      <c r="S155" s="388">
        <f t="shared" si="35"/>
        <v>0</v>
      </c>
      <c r="T155" s="386"/>
      <c r="U155" s="386"/>
      <c r="V155" s="386"/>
      <c r="W155" s="387"/>
      <c r="X155" s="389" t="str">
        <f t="shared" si="38"/>
        <v/>
      </c>
      <c r="Y155" s="390"/>
      <c r="Z155" s="390"/>
      <c r="AA155" s="391"/>
      <c r="AB155" s="373"/>
      <c r="AC155" s="371">
        <f t="shared" si="36"/>
        <v>28</v>
      </c>
      <c r="AD155" s="11"/>
    </row>
    <row r="156" spans="1:30" s="1" customFormat="1" ht="12" hidden="1" customHeight="1" x14ac:dyDescent="0.15">
      <c r="A156" s="6"/>
      <c r="B156" s="343"/>
      <c r="C156" s="372">
        <v>29</v>
      </c>
      <c r="D156" s="385">
        <f t="shared" si="37"/>
        <v>0</v>
      </c>
      <c r="E156" s="386"/>
      <c r="F156" s="386"/>
      <c r="G156" s="386"/>
      <c r="H156" s="387"/>
      <c r="I156" s="388">
        <f t="shared" si="33"/>
        <v>0</v>
      </c>
      <c r="J156" s="386"/>
      <c r="K156" s="386"/>
      <c r="L156" s="386"/>
      <c r="M156" s="387"/>
      <c r="N156" s="388">
        <f t="shared" si="34"/>
        <v>0</v>
      </c>
      <c r="O156" s="386"/>
      <c r="P156" s="386"/>
      <c r="Q156" s="386"/>
      <c r="R156" s="387"/>
      <c r="S156" s="388">
        <f t="shared" si="35"/>
        <v>0</v>
      </c>
      <c r="T156" s="386"/>
      <c r="U156" s="386"/>
      <c r="V156" s="386"/>
      <c r="W156" s="387"/>
      <c r="X156" s="389" t="str">
        <f t="shared" si="38"/>
        <v/>
      </c>
      <c r="Y156" s="390"/>
      <c r="Z156" s="390"/>
      <c r="AA156" s="391"/>
      <c r="AB156" s="373"/>
      <c r="AC156" s="371">
        <f t="shared" si="36"/>
        <v>29</v>
      </c>
      <c r="AD156" s="11"/>
    </row>
    <row r="157" spans="1:30" s="1" customFormat="1" ht="12" hidden="1" customHeight="1" x14ac:dyDescent="0.15">
      <c r="A157" s="6"/>
      <c r="B157" s="343"/>
      <c r="C157" s="372">
        <v>30</v>
      </c>
      <c r="D157" s="385">
        <f t="shared" si="37"/>
        <v>0</v>
      </c>
      <c r="E157" s="386"/>
      <c r="F157" s="386"/>
      <c r="G157" s="386"/>
      <c r="H157" s="387"/>
      <c r="I157" s="388">
        <f t="shared" si="33"/>
        <v>0</v>
      </c>
      <c r="J157" s="386"/>
      <c r="K157" s="386"/>
      <c r="L157" s="386"/>
      <c r="M157" s="387"/>
      <c r="N157" s="388">
        <f t="shared" si="34"/>
        <v>0</v>
      </c>
      <c r="O157" s="386"/>
      <c r="P157" s="386"/>
      <c r="Q157" s="386"/>
      <c r="R157" s="387"/>
      <c r="S157" s="388">
        <f t="shared" si="35"/>
        <v>0</v>
      </c>
      <c r="T157" s="386"/>
      <c r="U157" s="386"/>
      <c r="V157" s="386"/>
      <c r="W157" s="387"/>
      <c r="X157" s="389" t="str">
        <f t="shared" si="38"/>
        <v/>
      </c>
      <c r="Y157" s="390"/>
      <c r="Z157" s="390"/>
      <c r="AA157" s="391"/>
      <c r="AB157" s="373"/>
      <c r="AC157" s="371">
        <f t="shared" si="36"/>
        <v>30</v>
      </c>
      <c r="AD157" s="11"/>
    </row>
    <row r="158" spans="1:30" s="1" customFormat="1" ht="12" hidden="1" customHeight="1" x14ac:dyDescent="0.15">
      <c r="A158" s="6"/>
      <c r="B158" s="343"/>
      <c r="C158" s="372">
        <v>31</v>
      </c>
      <c r="D158" s="385">
        <f t="shared" si="37"/>
        <v>0</v>
      </c>
      <c r="E158" s="386"/>
      <c r="F158" s="386"/>
      <c r="G158" s="386"/>
      <c r="H158" s="387"/>
      <c r="I158" s="388">
        <f t="shared" si="33"/>
        <v>0</v>
      </c>
      <c r="J158" s="386"/>
      <c r="K158" s="386"/>
      <c r="L158" s="386"/>
      <c r="M158" s="387"/>
      <c r="N158" s="388">
        <f t="shared" si="34"/>
        <v>0</v>
      </c>
      <c r="O158" s="386"/>
      <c r="P158" s="386"/>
      <c r="Q158" s="386"/>
      <c r="R158" s="387"/>
      <c r="S158" s="388">
        <f t="shared" si="35"/>
        <v>0</v>
      </c>
      <c r="T158" s="386"/>
      <c r="U158" s="386"/>
      <c r="V158" s="386"/>
      <c r="W158" s="387"/>
      <c r="X158" s="389" t="str">
        <f t="shared" si="38"/>
        <v/>
      </c>
      <c r="Y158" s="390"/>
      <c r="Z158" s="390"/>
      <c r="AA158" s="391"/>
      <c r="AB158" s="373"/>
      <c r="AC158" s="371">
        <f t="shared" si="36"/>
        <v>31</v>
      </c>
      <c r="AD158" s="11"/>
    </row>
    <row r="159" spans="1:30" s="1" customFormat="1" ht="12" hidden="1" customHeight="1" x14ac:dyDescent="0.15">
      <c r="A159" s="6"/>
      <c r="B159" s="343"/>
      <c r="C159" s="372">
        <v>32</v>
      </c>
      <c r="D159" s="385">
        <f t="shared" si="37"/>
        <v>0</v>
      </c>
      <c r="E159" s="386"/>
      <c r="F159" s="386"/>
      <c r="G159" s="386"/>
      <c r="H159" s="387"/>
      <c r="I159" s="388">
        <f t="shared" si="33"/>
        <v>0</v>
      </c>
      <c r="J159" s="386"/>
      <c r="K159" s="386"/>
      <c r="L159" s="386"/>
      <c r="M159" s="387"/>
      <c r="N159" s="388">
        <f t="shared" si="34"/>
        <v>0</v>
      </c>
      <c r="O159" s="386"/>
      <c r="P159" s="386"/>
      <c r="Q159" s="386"/>
      <c r="R159" s="387"/>
      <c r="S159" s="388">
        <f t="shared" si="35"/>
        <v>0</v>
      </c>
      <c r="T159" s="386"/>
      <c r="U159" s="386"/>
      <c r="V159" s="386"/>
      <c r="W159" s="387"/>
      <c r="X159" s="389" t="str">
        <f t="shared" si="38"/>
        <v/>
      </c>
      <c r="Y159" s="390"/>
      <c r="Z159" s="390"/>
      <c r="AA159" s="391"/>
      <c r="AB159" s="373"/>
      <c r="AC159" s="371">
        <f t="shared" si="36"/>
        <v>32</v>
      </c>
      <c r="AD159" s="11"/>
    </row>
    <row r="160" spans="1:30" s="1" customFormat="1" ht="12" hidden="1" customHeight="1" x14ac:dyDescent="0.15">
      <c r="A160" s="6"/>
      <c r="B160" s="343"/>
      <c r="C160" s="372">
        <v>33</v>
      </c>
      <c r="D160" s="385">
        <f t="shared" si="37"/>
        <v>0</v>
      </c>
      <c r="E160" s="386"/>
      <c r="F160" s="386"/>
      <c r="G160" s="386"/>
      <c r="H160" s="387"/>
      <c r="I160" s="388">
        <f t="shared" si="33"/>
        <v>0</v>
      </c>
      <c r="J160" s="386"/>
      <c r="K160" s="386"/>
      <c r="L160" s="386"/>
      <c r="M160" s="387"/>
      <c r="N160" s="388">
        <f t="shared" si="34"/>
        <v>0</v>
      </c>
      <c r="O160" s="386"/>
      <c r="P160" s="386"/>
      <c r="Q160" s="386"/>
      <c r="R160" s="387"/>
      <c r="S160" s="388">
        <f t="shared" si="35"/>
        <v>0</v>
      </c>
      <c r="T160" s="386"/>
      <c r="U160" s="386"/>
      <c r="V160" s="386"/>
      <c r="W160" s="387"/>
      <c r="X160" s="389" t="str">
        <f t="shared" si="38"/>
        <v/>
      </c>
      <c r="Y160" s="390"/>
      <c r="Z160" s="390"/>
      <c r="AA160" s="391"/>
      <c r="AB160" s="373"/>
      <c r="AC160" s="371">
        <f t="shared" si="36"/>
        <v>33</v>
      </c>
      <c r="AD160" s="11"/>
    </row>
    <row r="161" spans="1:30" s="1" customFormat="1" ht="12" hidden="1" customHeight="1" x14ac:dyDescent="0.15">
      <c r="A161" s="6"/>
      <c r="B161" s="343"/>
      <c r="C161" s="372">
        <v>34</v>
      </c>
      <c r="D161" s="385">
        <f t="shared" si="37"/>
        <v>0</v>
      </c>
      <c r="E161" s="386"/>
      <c r="F161" s="386"/>
      <c r="G161" s="386"/>
      <c r="H161" s="387"/>
      <c r="I161" s="388">
        <f t="shared" si="33"/>
        <v>0</v>
      </c>
      <c r="J161" s="386"/>
      <c r="K161" s="386"/>
      <c r="L161" s="386"/>
      <c r="M161" s="387"/>
      <c r="N161" s="388">
        <f t="shared" si="34"/>
        <v>0</v>
      </c>
      <c r="O161" s="386"/>
      <c r="P161" s="386"/>
      <c r="Q161" s="386"/>
      <c r="R161" s="387"/>
      <c r="S161" s="388">
        <f t="shared" si="35"/>
        <v>0</v>
      </c>
      <c r="T161" s="386"/>
      <c r="U161" s="386"/>
      <c r="V161" s="386"/>
      <c r="W161" s="387"/>
      <c r="X161" s="389" t="str">
        <f t="shared" si="38"/>
        <v/>
      </c>
      <c r="Y161" s="390"/>
      <c r="Z161" s="390"/>
      <c r="AA161" s="391"/>
      <c r="AB161" s="373"/>
      <c r="AC161" s="371">
        <f t="shared" si="36"/>
        <v>34</v>
      </c>
      <c r="AD161" s="11"/>
    </row>
    <row r="162" spans="1:30" s="1" customFormat="1" ht="12" hidden="1" customHeight="1" x14ac:dyDescent="0.15">
      <c r="A162" s="6"/>
      <c r="B162" s="343"/>
      <c r="C162" s="372">
        <v>35</v>
      </c>
      <c r="D162" s="385">
        <f t="shared" si="37"/>
        <v>0</v>
      </c>
      <c r="E162" s="386"/>
      <c r="F162" s="386"/>
      <c r="G162" s="386"/>
      <c r="H162" s="387"/>
      <c r="I162" s="388">
        <f t="shared" si="33"/>
        <v>0</v>
      </c>
      <c r="J162" s="386"/>
      <c r="K162" s="386"/>
      <c r="L162" s="386"/>
      <c r="M162" s="387"/>
      <c r="N162" s="388">
        <f t="shared" si="34"/>
        <v>0</v>
      </c>
      <c r="O162" s="386"/>
      <c r="P162" s="386"/>
      <c r="Q162" s="386"/>
      <c r="R162" s="387"/>
      <c r="S162" s="388">
        <f t="shared" si="35"/>
        <v>0</v>
      </c>
      <c r="T162" s="386"/>
      <c r="U162" s="386"/>
      <c r="V162" s="386"/>
      <c r="W162" s="387"/>
      <c r="X162" s="389" t="str">
        <f t="shared" si="38"/>
        <v/>
      </c>
      <c r="Y162" s="390"/>
      <c r="Z162" s="390"/>
      <c r="AA162" s="391"/>
      <c r="AB162" s="373"/>
      <c r="AC162" s="371">
        <f t="shared" si="36"/>
        <v>35</v>
      </c>
      <c r="AD162" s="11"/>
    </row>
    <row r="163" spans="1:30" s="1" customFormat="1" ht="12" hidden="1" customHeight="1" x14ac:dyDescent="0.15">
      <c r="A163" s="6"/>
      <c r="B163" s="343"/>
      <c r="C163" s="372">
        <v>36</v>
      </c>
      <c r="D163" s="385">
        <f t="shared" si="37"/>
        <v>0</v>
      </c>
      <c r="E163" s="386"/>
      <c r="F163" s="386"/>
      <c r="G163" s="386"/>
      <c r="H163" s="387"/>
      <c r="I163" s="388">
        <f t="shared" si="33"/>
        <v>0</v>
      </c>
      <c r="J163" s="386"/>
      <c r="K163" s="386"/>
      <c r="L163" s="386"/>
      <c r="M163" s="387"/>
      <c r="N163" s="388">
        <f t="shared" si="34"/>
        <v>0</v>
      </c>
      <c r="O163" s="386"/>
      <c r="P163" s="386"/>
      <c r="Q163" s="386"/>
      <c r="R163" s="387"/>
      <c r="S163" s="388">
        <f t="shared" si="35"/>
        <v>0</v>
      </c>
      <c r="T163" s="386"/>
      <c r="U163" s="386"/>
      <c r="V163" s="386"/>
      <c r="W163" s="387"/>
      <c r="X163" s="389" t="str">
        <f t="shared" si="38"/>
        <v/>
      </c>
      <c r="Y163" s="390"/>
      <c r="Z163" s="390"/>
      <c r="AA163" s="391"/>
      <c r="AB163" s="373"/>
      <c r="AC163" s="371">
        <f t="shared" si="36"/>
        <v>36</v>
      </c>
      <c r="AD163" s="11"/>
    </row>
    <row r="164" spans="1:30" s="1" customFormat="1" ht="12" hidden="1" customHeight="1" x14ac:dyDescent="0.15">
      <c r="A164" s="6"/>
      <c r="B164" s="343"/>
      <c r="C164" s="372">
        <v>37</v>
      </c>
      <c r="D164" s="385">
        <f t="shared" si="37"/>
        <v>0</v>
      </c>
      <c r="E164" s="386"/>
      <c r="F164" s="386"/>
      <c r="G164" s="386"/>
      <c r="H164" s="387"/>
      <c r="I164" s="388">
        <f t="shared" si="33"/>
        <v>0</v>
      </c>
      <c r="J164" s="386"/>
      <c r="K164" s="386"/>
      <c r="L164" s="386"/>
      <c r="M164" s="387"/>
      <c r="N164" s="388">
        <f t="shared" si="34"/>
        <v>0</v>
      </c>
      <c r="O164" s="386"/>
      <c r="P164" s="386"/>
      <c r="Q164" s="386"/>
      <c r="R164" s="387"/>
      <c r="S164" s="388">
        <f t="shared" si="35"/>
        <v>0</v>
      </c>
      <c r="T164" s="386"/>
      <c r="U164" s="386"/>
      <c r="V164" s="386"/>
      <c r="W164" s="387"/>
      <c r="X164" s="389" t="str">
        <f t="shared" si="38"/>
        <v/>
      </c>
      <c r="Y164" s="390"/>
      <c r="Z164" s="390"/>
      <c r="AA164" s="391"/>
      <c r="AB164" s="373"/>
      <c r="AC164" s="371">
        <f t="shared" si="36"/>
        <v>37</v>
      </c>
      <c r="AD164" s="11"/>
    </row>
    <row r="165" spans="1:30" s="1" customFormat="1" ht="12" hidden="1" customHeight="1" x14ac:dyDescent="0.15">
      <c r="A165" s="6"/>
      <c r="B165" s="343"/>
      <c r="C165" s="372">
        <v>38</v>
      </c>
      <c r="D165" s="385">
        <f t="shared" si="37"/>
        <v>0</v>
      </c>
      <c r="E165" s="386"/>
      <c r="F165" s="386"/>
      <c r="G165" s="386"/>
      <c r="H165" s="387"/>
      <c r="I165" s="388">
        <f t="shared" si="33"/>
        <v>0</v>
      </c>
      <c r="J165" s="386"/>
      <c r="K165" s="386"/>
      <c r="L165" s="386"/>
      <c r="M165" s="387"/>
      <c r="N165" s="388">
        <f t="shared" si="34"/>
        <v>0</v>
      </c>
      <c r="O165" s="386"/>
      <c r="P165" s="386"/>
      <c r="Q165" s="386"/>
      <c r="R165" s="387"/>
      <c r="S165" s="388">
        <f t="shared" si="35"/>
        <v>0</v>
      </c>
      <c r="T165" s="386"/>
      <c r="U165" s="386"/>
      <c r="V165" s="386"/>
      <c r="W165" s="387"/>
      <c r="X165" s="389" t="str">
        <f t="shared" si="38"/>
        <v/>
      </c>
      <c r="Y165" s="390"/>
      <c r="Z165" s="390"/>
      <c r="AA165" s="391"/>
      <c r="AB165" s="373"/>
      <c r="AC165" s="371">
        <f t="shared" si="36"/>
        <v>38</v>
      </c>
      <c r="AD165" s="11"/>
    </row>
    <row r="166" spans="1:30" s="1" customFormat="1" ht="12" hidden="1" customHeight="1" x14ac:dyDescent="0.15">
      <c r="A166" s="6"/>
      <c r="B166" s="343"/>
      <c r="C166" s="372">
        <v>39</v>
      </c>
      <c r="D166" s="385">
        <f t="shared" si="37"/>
        <v>0</v>
      </c>
      <c r="E166" s="386"/>
      <c r="F166" s="386"/>
      <c r="G166" s="386"/>
      <c r="H166" s="387"/>
      <c r="I166" s="388">
        <f t="shared" si="33"/>
        <v>0</v>
      </c>
      <c r="J166" s="386"/>
      <c r="K166" s="386"/>
      <c r="L166" s="386"/>
      <c r="M166" s="387"/>
      <c r="N166" s="388">
        <f t="shared" si="34"/>
        <v>0</v>
      </c>
      <c r="O166" s="386"/>
      <c r="P166" s="386"/>
      <c r="Q166" s="386"/>
      <c r="R166" s="387"/>
      <c r="S166" s="388">
        <f t="shared" si="35"/>
        <v>0</v>
      </c>
      <c r="T166" s="386"/>
      <c r="U166" s="386"/>
      <c r="V166" s="386"/>
      <c r="W166" s="387"/>
      <c r="X166" s="389" t="str">
        <f t="shared" si="38"/>
        <v/>
      </c>
      <c r="Y166" s="390"/>
      <c r="Z166" s="390"/>
      <c r="AA166" s="391"/>
      <c r="AB166" s="373"/>
      <c r="AC166" s="371">
        <f t="shared" si="36"/>
        <v>39</v>
      </c>
      <c r="AD166" s="11"/>
    </row>
    <row r="167" spans="1:30" s="1" customFormat="1" ht="12" hidden="1" customHeight="1" thickBot="1" x14ac:dyDescent="0.2">
      <c r="A167" s="6"/>
      <c r="B167" s="343"/>
      <c r="C167" s="372">
        <v>40</v>
      </c>
      <c r="D167" s="431">
        <f t="shared" si="37"/>
        <v>0</v>
      </c>
      <c r="E167" s="432"/>
      <c r="F167" s="432"/>
      <c r="G167" s="432"/>
      <c r="H167" s="433"/>
      <c r="I167" s="434">
        <f t="shared" si="33"/>
        <v>0</v>
      </c>
      <c r="J167" s="432"/>
      <c r="K167" s="432"/>
      <c r="L167" s="432"/>
      <c r="M167" s="433"/>
      <c r="N167" s="434">
        <f t="shared" si="34"/>
        <v>0</v>
      </c>
      <c r="O167" s="432"/>
      <c r="P167" s="432"/>
      <c r="Q167" s="432"/>
      <c r="R167" s="433"/>
      <c r="S167" s="434">
        <f t="shared" si="35"/>
        <v>0</v>
      </c>
      <c r="T167" s="432"/>
      <c r="U167" s="432"/>
      <c r="V167" s="432"/>
      <c r="W167" s="433"/>
      <c r="X167" s="435" t="str">
        <f t="shared" si="38"/>
        <v/>
      </c>
      <c r="Y167" s="436"/>
      <c r="Z167" s="436"/>
      <c r="AA167" s="437"/>
      <c r="AB167" s="373"/>
      <c r="AC167" s="371">
        <f t="shared" si="36"/>
        <v>40</v>
      </c>
      <c r="AD167" s="11"/>
    </row>
    <row r="168" spans="1:30" s="1" customFormat="1" ht="12" hidden="1" customHeight="1" x14ac:dyDescent="0.15">
      <c r="A168" s="6"/>
      <c r="B168" s="343"/>
      <c r="C168" s="316"/>
      <c r="D168" s="314"/>
      <c r="E168" s="316"/>
      <c r="F168" s="316"/>
      <c r="G168" s="316"/>
      <c r="H168" s="316"/>
      <c r="I168" s="314"/>
      <c r="J168" s="316"/>
      <c r="K168" s="316"/>
      <c r="L168" s="316"/>
      <c r="M168" s="316"/>
      <c r="N168" s="314"/>
      <c r="O168" s="316"/>
      <c r="P168" s="316"/>
      <c r="Q168" s="316"/>
      <c r="R168" s="316"/>
      <c r="S168" s="314"/>
      <c r="T168" s="316"/>
      <c r="U168" s="316"/>
      <c r="V168" s="316"/>
      <c r="W168" s="316"/>
      <c r="X168" s="314"/>
      <c r="Y168" s="314"/>
      <c r="Z168" s="314"/>
      <c r="AA168" s="314"/>
      <c r="AB168" s="314"/>
      <c r="AC168" s="342"/>
      <c r="AD168" s="11"/>
    </row>
    <row r="169" spans="1:30" s="1" customFormat="1" ht="12" hidden="1" customHeight="1" x14ac:dyDescent="0.15">
      <c r="A169" s="6"/>
      <c r="B169" s="343"/>
      <c r="C169" s="316"/>
      <c r="D169" s="374" t="str">
        <f>IF(E169="","","Ａ=")</f>
        <v>Ａ=</v>
      </c>
      <c r="E169" s="425">
        <f>E118</f>
        <v>0</v>
      </c>
      <c r="F169" s="426"/>
      <c r="G169" s="426"/>
      <c r="H169" s="427"/>
      <c r="I169" s="316"/>
      <c r="J169" s="374" t="str">
        <f>IF(K169="","","Ｂ=")</f>
        <v>Ｂ=</v>
      </c>
      <c r="K169" s="425">
        <f>K118</f>
        <v>0</v>
      </c>
      <c r="L169" s="426"/>
      <c r="M169" s="426"/>
      <c r="N169" s="427"/>
      <c r="O169" s="316"/>
      <c r="P169" s="374" t="str">
        <f>IF(Q169="","","Ｃ=")</f>
        <v>Ｃ=</v>
      </c>
      <c r="Q169" s="425">
        <f>Q118</f>
        <v>0</v>
      </c>
      <c r="R169" s="426"/>
      <c r="S169" s="426"/>
      <c r="T169" s="427"/>
      <c r="U169" s="316"/>
      <c r="V169" s="374" t="str">
        <f>IF(W169="","","Ｄ=")</f>
        <v>Ｄ=</v>
      </c>
      <c r="W169" s="425">
        <f>W118</f>
        <v>0</v>
      </c>
      <c r="X169" s="426"/>
      <c r="Y169" s="426"/>
      <c r="Z169" s="426"/>
      <c r="AA169" s="427"/>
      <c r="AB169" s="375"/>
      <c r="AC169" s="342"/>
      <c r="AD169" s="11"/>
    </row>
    <row r="170" spans="1:30" s="1" customFormat="1" ht="12" hidden="1" customHeight="1" thickBot="1" x14ac:dyDescent="0.2">
      <c r="A170" s="6"/>
      <c r="B170" s="343"/>
      <c r="C170" s="316"/>
      <c r="D170" s="347"/>
      <c r="E170" s="316"/>
      <c r="F170" s="316"/>
      <c r="G170" s="314"/>
      <c r="H170" s="314"/>
      <c r="I170" s="348"/>
      <c r="J170" s="314"/>
      <c r="K170" s="314"/>
      <c r="L170" s="316"/>
      <c r="M170" s="316"/>
      <c r="N170" s="347"/>
      <c r="O170" s="316"/>
      <c r="P170" s="314"/>
      <c r="Q170" s="314"/>
      <c r="R170" s="314"/>
      <c r="S170" s="348"/>
      <c r="T170" s="314"/>
      <c r="U170" s="316"/>
      <c r="V170" s="316"/>
      <c r="W170" s="314"/>
      <c r="X170" s="348"/>
      <c r="Y170" s="348"/>
      <c r="Z170" s="348"/>
      <c r="AA170" s="348"/>
      <c r="AB170" s="348"/>
      <c r="AC170" s="342"/>
      <c r="AD170" s="11"/>
    </row>
    <row r="171" spans="1:30" s="1" customFormat="1" ht="12" hidden="1" customHeight="1" thickBot="1" x14ac:dyDescent="0.2">
      <c r="A171" s="6"/>
      <c r="B171" s="343"/>
      <c r="C171" s="316"/>
      <c r="D171" s="316"/>
      <c r="E171" s="316"/>
      <c r="F171" s="350" t="str">
        <f>IF(E169="","",IF(AND(E169&gt;0,K169^2-3*E169*Q169&gt;=0),"Ｘ1（極大値）＝",IF(AND(E169&lt;0,K169^2-3*E169*Q169&gt;=0),"Ｘ1（極小値）＝",IF(AND(E169&gt;0,K169^2-3*E169*Q169&lt;0),"Ｘ1（虚大値）＝",IF(AND(E169&lt;0,K169^2-3*E169*Q169&lt;0),"Ｘ1（虚小値）＝","")))))</f>
        <v/>
      </c>
      <c r="G171" s="428" t="str">
        <f>IF($E$118="","",IF(E169&gt;0,(-$K$118-SQRT(ABS($K$118^2-3*$E$118*$Q$118)))/(3*$E$118),(-$K$118+SQRT(ABS($K$118^2-3*$E$118*$Q$118)))/(3*$E$118)))</f>
        <v/>
      </c>
      <c r="H171" s="429"/>
      <c r="I171" s="429"/>
      <c r="J171" s="429"/>
      <c r="K171" s="430"/>
      <c r="L171" s="316"/>
      <c r="M171" s="316"/>
      <c r="N171" s="316"/>
      <c r="O171" s="350" t="str">
        <f>IF(E169="","",IF(AND(E169&gt;0,K169^2-3*E169*Q169&gt;=0),"Ｘ2（極小値）＝",IF(AND(E169&lt;0,K169^2-3*E169*Q169&gt;=0),"Ｘ2（極大値）＝",IF(AND(E169&gt;0,K169^2-3*E169*Q169&lt;0),"Ｘ2（虚小値）＝",IF(AND(E169&lt;0,K169^2-3*E169*Q169&lt;0),"Ｘ2（虚大値）＝","")))))</f>
        <v/>
      </c>
      <c r="P171" s="428" t="str">
        <f>IF($E$118="","",IF(E169&gt;0,(-$K$118+SQRT(ABS($K$118^2-3*$E$118*$Q$118)))/(3*$E$118),(-$K$118-SQRT(ABS($K$118^2-3*$E$118*$Q$118)))/(3*$E$118)))</f>
        <v/>
      </c>
      <c r="Q171" s="429"/>
      <c r="R171" s="429"/>
      <c r="S171" s="429"/>
      <c r="T171" s="430"/>
      <c r="U171" s="316"/>
      <c r="V171" s="350" t="str">
        <f>IF(W171="","","Ｘo＝")</f>
        <v/>
      </c>
      <c r="W171" s="428" t="str">
        <f>IF($E$118="","",-$K$118/(3*$E$118))</f>
        <v/>
      </c>
      <c r="X171" s="429"/>
      <c r="Y171" s="429"/>
      <c r="Z171" s="429"/>
      <c r="AA171" s="430"/>
      <c r="AB171" s="376"/>
      <c r="AC171" s="342"/>
      <c r="AD171" s="11"/>
    </row>
    <row r="172" spans="1:30" s="1" customFormat="1" ht="12" hidden="1" customHeight="1" thickTop="1" thickBot="1" x14ac:dyDescent="0.2">
      <c r="A172" s="6"/>
      <c r="B172" s="343"/>
      <c r="C172" s="316"/>
      <c r="D172" s="316"/>
      <c r="E172" s="316"/>
      <c r="F172" s="350" t="str">
        <f>IF(G172="","","ｆ (Ｘ1)＝")</f>
        <v/>
      </c>
      <c r="G172" s="412" t="str">
        <f>IF($G$120="","",$E$118*$G$120^3+$K$118*$G$120^2+$Q$118*$G$120+$W$118)</f>
        <v/>
      </c>
      <c r="H172" s="413"/>
      <c r="I172" s="413"/>
      <c r="J172" s="413"/>
      <c r="K172" s="414"/>
      <c r="L172" s="316"/>
      <c r="M172" s="316"/>
      <c r="N172" s="316"/>
      <c r="O172" s="350" t="str">
        <f>IF(P172="","","ｆ (Ｘ2)＝")</f>
        <v/>
      </c>
      <c r="P172" s="412" t="str">
        <f>IF($P$120="","",$E$118*$P$120^3+$K$118*$P$120^2+$Q$118*$P$120+$W$118)</f>
        <v/>
      </c>
      <c r="Q172" s="413"/>
      <c r="R172" s="413"/>
      <c r="S172" s="413"/>
      <c r="T172" s="414"/>
      <c r="U172" s="316"/>
      <c r="V172" s="350" t="str">
        <f>IF(W172="","","ｆ(Ｘo)＝")</f>
        <v/>
      </c>
      <c r="W172" s="412" t="str">
        <f>IF($E$118="","",$E$118*$W$120^3+$K$118*$W$120^2+$Q$118*$W$120+$W$118)</f>
        <v/>
      </c>
      <c r="X172" s="413"/>
      <c r="Y172" s="413"/>
      <c r="Z172" s="413"/>
      <c r="AA172" s="414"/>
      <c r="AB172" s="376"/>
      <c r="AC172" s="342"/>
      <c r="AD172" s="11"/>
    </row>
    <row r="173" spans="1:30" s="1" customFormat="1" ht="12" hidden="1" customHeight="1" thickBot="1" x14ac:dyDescent="0.2">
      <c r="A173" s="6"/>
      <c r="B173" s="343"/>
      <c r="C173" s="316"/>
      <c r="D173" s="348"/>
      <c r="E173" s="377"/>
      <c r="F173" s="348"/>
      <c r="G173" s="348"/>
      <c r="H173" s="348"/>
      <c r="I173" s="348"/>
      <c r="J173" s="348"/>
      <c r="K173" s="348"/>
      <c r="L173" s="348"/>
      <c r="M173" s="348"/>
      <c r="N173" s="348"/>
      <c r="O173" s="348"/>
      <c r="P173" s="348"/>
      <c r="Q173" s="348"/>
      <c r="R173" s="348"/>
      <c r="S173" s="348"/>
      <c r="T173" s="348"/>
      <c r="U173" s="348"/>
      <c r="V173" s="348"/>
      <c r="W173" s="348"/>
      <c r="X173" s="348"/>
      <c r="Y173" s="348"/>
      <c r="Z173" s="348"/>
      <c r="AA173" s="348"/>
      <c r="AB173" s="348"/>
      <c r="AC173" s="342"/>
      <c r="AD173" s="11"/>
    </row>
    <row r="174" spans="1:30" s="1" customFormat="1" ht="12" hidden="1" customHeight="1" thickBot="1" x14ac:dyDescent="0.2">
      <c r="A174" s="6"/>
      <c r="B174" s="415" t="s">
        <v>218</v>
      </c>
      <c r="C174" s="416"/>
      <c r="D174" s="417" t="s">
        <v>214</v>
      </c>
      <c r="E174" s="418"/>
      <c r="F174" s="418"/>
      <c r="G174" s="418"/>
      <c r="H174" s="419"/>
      <c r="I174" s="420" t="s">
        <v>215</v>
      </c>
      <c r="J174" s="418"/>
      <c r="K174" s="418"/>
      <c r="L174" s="418"/>
      <c r="M174" s="419"/>
      <c r="N174" s="420" t="s">
        <v>216</v>
      </c>
      <c r="O174" s="418"/>
      <c r="P174" s="418"/>
      <c r="Q174" s="418"/>
      <c r="R174" s="419"/>
      <c r="S174" s="421" t="s">
        <v>217</v>
      </c>
      <c r="T174" s="418"/>
      <c r="U174" s="418"/>
      <c r="V174" s="418"/>
      <c r="W174" s="419"/>
      <c r="X174" s="422" t="str">
        <f>IF(E169="","","収束回数")</f>
        <v>収束回数</v>
      </c>
      <c r="Y174" s="423"/>
      <c r="Z174" s="423"/>
      <c r="AA174" s="424"/>
      <c r="AB174" s="369"/>
      <c r="AC174" s="342"/>
      <c r="AD174" s="11"/>
    </row>
    <row r="175" spans="1:30" s="1" customFormat="1" ht="12" hidden="1" customHeight="1" x14ac:dyDescent="0.15">
      <c r="A175" s="6"/>
      <c r="B175" s="343"/>
      <c r="C175" s="372">
        <v>1</v>
      </c>
      <c r="D175" s="403" t="str">
        <f>IF(W172="","",IF(W172=0,W171,IF(OR(AND(E169&gt;0,G172&gt;0,P172&lt;0,W172&gt;0,(K169^2-3*E169*Q169)&gt;0),AND(E169&lt;0,G172&lt;0,P172&gt;0,W172&lt;0,(K169^2-3*E169*Q169)&gt;0),AND(E169&gt;0,G172&lt;0,P172&gt;0,(K169^2-3*E169*Q169)&lt;0,W172&lt;0),AND(E169&lt;0,G172&gt;0,P172&lt;0,W172&gt;0,(K169^2-3*E169*Q169)&lt;0)),W171+10^-2,IF(OR(AND(E169&gt;0,G172&gt;0,P172&lt;0,W172&lt;0,(K169^2-3*E169*Q169)&gt;0),AND(E169&lt;0,G172&lt;0,P172&gt;0,W172&gt;0,(K169^2-3*E169*Q169)&gt;0),AND(E169&gt;0,G172&lt;0,P172&gt;0,(K169^2-3*E169*Q169)&lt;0,W172&gt;0),AND(E169&lt;0,G172&gt;0,P172&lt;0,(K169^2-3*E169*Q169)&lt;0,W172&lt;0)),W171-10^-2,IF(OR(AND(K169=0,Q169=0,W169=0),P172=0),0,"")))))</f>
        <v/>
      </c>
      <c r="E175" s="404"/>
      <c r="F175" s="404"/>
      <c r="G175" s="404"/>
      <c r="H175" s="405"/>
      <c r="I175" s="406">
        <f t="shared" ref="I175:I214" si="39">IF(OR($E$169="",$D$175=""),0,$E$118*D175^3+$K$118*D175^2+$Q$118*D175+$W$118)</f>
        <v>0</v>
      </c>
      <c r="J175" s="407"/>
      <c r="K175" s="407"/>
      <c r="L175" s="407"/>
      <c r="M175" s="408"/>
      <c r="N175" s="406">
        <f t="shared" ref="N175:N214" si="40">IF(OR($E$169="",$D$175=""),0,3*$E$118*D175^2+2*$K$118*D175+$Q$118)</f>
        <v>0</v>
      </c>
      <c r="O175" s="407"/>
      <c r="P175" s="407"/>
      <c r="Q175" s="407"/>
      <c r="R175" s="408"/>
      <c r="S175" s="406">
        <f t="shared" ref="S175:S214" si="41">IF(OR(D175=0,D175="",N175=0,84=""),0,D175-I175/N175)</f>
        <v>0</v>
      </c>
      <c r="T175" s="407"/>
      <c r="U175" s="407"/>
      <c r="V175" s="407"/>
      <c r="W175" s="408"/>
      <c r="X175" s="409"/>
      <c r="Y175" s="410"/>
      <c r="Z175" s="410"/>
      <c r="AA175" s="411"/>
      <c r="AB175" s="348"/>
      <c r="AC175" s="371">
        <f t="shared" ref="AC175:AC214" si="42">IF(ABS(I175)&lt;10^-10,AC174+1,1)</f>
        <v>1</v>
      </c>
      <c r="AD175" s="11"/>
    </row>
    <row r="176" spans="1:30" s="1" customFormat="1" ht="12" hidden="1" customHeight="1" x14ac:dyDescent="0.15">
      <c r="A176" s="6"/>
      <c r="B176" s="343"/>
      <c r="C176" s="372">
        <v>2</v>
      </c>
      <c r="D176" s="399">
        <f t="shared" ref="D176:D214" si="43">S175</f>
        <v>0</v>
      </c>
      <c r="E176" s="400"/>
      <c r="F176" s="400"/>
      <c r="G176" s="400"/>
      <c r="H176" s="401"/>
      <c r="I176" s="402">
        <f t="shared" si="39"/>
        <v>0</v>
      </c>
      <c r="J176" s="400"/>
      <c r="K176" s="400"/>
      <c r="L176" s="400"/>
      <c r="M176" s="401"/>
      <c r="N176" s="402">
        <f t="shared" si="40"/>
        <v>0</v>
      </c>
      <c r="O176" s="400"/>
      <c r="P176" s="400"/>
      <c r="Q176" s="400"/>
      <c r="R176" s="401"/>
      <c r="S176" s="402">
        <f t="shared" si="41"/>
        <v>0</v>
      </c>
      <c r="T176" s="400"/>
      <c r="U176" s="400"/>
      <c r="V176" s="400"/>
      <c r="W176" s="401"/>
      <c r="X176" s="389" t="str">
        <f t="shared" ref="X176:X214" si="44">IF(I176="","",IF(AND(ABS(I176)&lt;10^-10,AC175=1,AC176-AC175&lt;&gt;0),C176&amp;"回 収束完了",""))</f>
        <v>2回 収束完了</v>
      </c>
      <c r="Y176" s="390"/>
      <c r="Z176" s="390"/>
      <c r="AA176" s="391"/>
      <c r="AB176" s="373"/>
      <c r="AC176" s="371">
        <f t="shared" si="42"/>
        <v>2</v>
      </c>
      <c r="AD176" s="11"/>
    </row>
    <row r="177" spans="1:30" s="1" customFormat="1" ht="12" hidden="1" customHeight="1" x14ac:dyDescent="0.15">
      <c r="A177" s="6"/>
      <c r="B177" s="343"/>
      <c r="C177" s="372">
        <v>3</v>
      </c>
      <c r="D177" s="399">
        <f t="shared" si="43"/>
        <v>0</v>
      </c>
      <c r="E177" s="400"/>
      <c r="F177" s="400"/>
      <c r="G177" s="400"/>
      <c r="H177" s="401"/>
      <c r="I177" s="402">
        <f t="shared" si="39"/>
        <v>0</v>
      </c>
      <c r="J177" s="400"/>
      <c r="K177" s="400"/>
      <c r="L177" s="400"/>
      <c r="M177" s="401"/>
      <c r="N177" s="402">
        <f t="shared" si="40"/>
        <v>0</v>
      </c>
      <c r="O177" s="400"/>
      <c r="P177" s="400"/>
      <c r="Q177" s="400"/>
      <c r="R177" s="401"/>
      <c r="S177" s="402">
        <f t="shared" si="41"/>
        <v>0</v>
      </c>
      <c r="T177" s="400"/>
      <c r="U177" s="400"/>
      <c r="V177" s="400"/>
      <c r="W177" s="401"/>
      <c r="X177" s="389" t="str">
        <f t="shared" si="44"/>
        <v/>
      </c>
      <c r="Y177" s="390"/>
      <c r="Z177" s="390"/>
      <c r="AA177" s="391"/>
      <c r="AB177" s="373"/>
      <c r="AC177" s="371">
        <f t="shared" si="42"/>
        <v>3</v>
      </c>
      <c r="AD177" s="11"/>
    </row>
    <row r="178" spans="1:30" s="1" customFormat="1" ht="12" hidden="1" customHeight="1" x14ac:dyDescent="0.15">
      <c r="A178" s="6"/>
      <c r="B178" s="343"/>
      <c r="C178" s="372">
        <v>4</v>
      </c>
      <c r="D178" s="399">
        <f t="shared" si="43"/>
        <v>0</v>
      </c>
      <c r="E178" s="400"/>
      <c r="F178" s="400"/>
      <c r="G178" s="400"/>
      <c r="H178" s="401"/>
      <c r="I178" s="402">
        <f t="shared" si="39"/>
        <v>0</v>
      </c>
      <c r="J178" s="400"/>
      <c r="K178" s="400"/>
      <c r="L178" s="400"/>
      <c r="M178" s="401"/>
      <c r="N178" s="402">
        <f t="shared" si="40"/>
        <v>0</v>
      </c>
      <c r="O178" s="400"/>
      <c r="P178" s="400"/>
      <c r="Q178" s="400"/>
      <c r="R178" s="401"/>
      <c r="S178" s="402">
        <f t="shared" si="41"/>
        <v>0</v>
      </c>
      <c r="T178" s="400"/>
      <c r="U178" s="400"/>
      <c r="V178" s="400"/>
      <c r="W178" s="401"/>
      <c r="X178" s="389" t="str">
        <f t="shared" si="44"/>
        <v/>
      </c>
      <c r="Y178" s="390"/>
      <c r="Z178" s="390"/>
      <c r="AA178" s="391"/>
      <c r="AB178" s="373"/>
      <c r="AC178" s="371">
        <f t="shared" si="42"/>
        <v>4</v>
      </c>
      <c r="AD178" s="11"/>
    </row>
    <row r="179" spans="1:30" s="1" customFormat="1" ht="12" hidden="1" customHeight="1" x14ac:dyDescent="0.15">
      <c r="A179" s="6"/>
      <c r="B179" s="343"/>
      <c r="C179" s="372">
        <v>5</v>
      </c>
      <c r="D179" s="399">
        <f t="shared" si="43"/>
        <v>0</v>
      </c>
      <c r="E179" s="400"/>
      <c r="F179" s="400"/>
      <c r="G179" s="400"/>
      <c r="H179" s="401"/>
      <c r="I179" s="402">
        <f t="shared" si="39"/>
        <v>0</v>
      </c>
      <c r="J179" s="400"/>
      <c r="K179" s="400"/>
      <c r="L179" s="400"/>
      <c r="M179" s="401"/>
      <c r="N179" s="402">
        <f t="shared" si="40"/>
        <v>0</v>
      </c>
      <c r="O179" s="400"/>
      <c r="P179" s="400"/>
      <c r="Q179" s="400"/>
      <c r="R179" s="401"/>
      <c r="S179" s="402">
        <f t="shared" si="41"/>
        <v>0</v>
      </c>
      <c r="T179" s="400"/>
      <c r="U179" s="400"/>
      <c r="V179" s="400"/>
      <c r="W179" s="401"/>
      <c r="X179" s="389" t="str">
        <f t="shared" si="44"/>
        <v/>
      </c>
      <c r="Y179" s="390"/>
      <c r="Z179" s="390"/>
      <c r="AA179" s="391"/>
      <c r="AB179" s="373"/>
      <c r="AC179" s="371">
        <f t="shared" si="42"/>
        <v>5</v>
      </c>
      <c r="AD179" s="11"/>
    </row>
    <row r="180" spans="1:30" s="1" customFormat="1" ht="12" hidden="1" customHeight="1" x14ac:dyDescent="0.15">
      <c r="A180" s="6"/>
      <c r="B180" s="343"/>
      <c r="C180" s="372">
        <v>6</v>
      </c>
      <c r="D180" s="399">
        <f t="shared" si="43"/>
        <v>0</v>
      </c>
      <c r="E180" s="400"/>
      <c r="F180" s="400"/>
      <c r="G180" s="400"/>
      <c r="H180" s="401"/>
      <c r="I180" s="402">
        <f t="shared" si="39"/>
        <v>0</v>
      </c>
      <c r="J180" s="400"/>
      <c r="K180" s="400"/>
      <c r="L180" s="400"/>
      <c r="M180" s="401"/>
      <c r="N180" s="402">
        <f t="shared" si="40"/>
        <v>0</v>
      </c>
      <c r="O180" s="400"/>
      <c r="P180" s="400"/>
      <c r="Q180" s="400"/>
      <c r="R180" s="401"/>
      <c r="S180" s="402">
        <f t="shared" si="41"/>
        <v>0</v>
      </c>
      <c r="T180" s="400"/>
      <c r="U180" s="400"/>
      <c r="V180" s="400"/>
      <c r="W180" s="401"/>
      <c r="X180" s="389" t="str">
        <f t="shared" si="44"/>
        <v/>
      </c>
      <c r="Y180" s="390"/>
      <c r="Z180" s="390"/>
      <c r="AA180" s="391"/>
      <c r="AB180" s="373"/>
      <c r="AC180" s="371">
        <f t="shared" si="42"/>
        <v>6</v>
      </c>
      <c r="AD180" s="11"/>
    </row>
    <row r="181" spans="1:30" s="1" customFormat="1" ht="12" hidden="1" customHeight="1" x14ac:dyDescent="0.15">
      <c r="A181" s="6"/>
      <c r="B181" s="343"/>
      <c r="C181" s="372">
        <v>7</v>
      </c>
      <c r="D181" s="399">
        <f t="shared" si="43"/>
        <v>0</v>
      </c>
      <c r="E181" s="400"/>
      <c r="F181" s="400"/>
      <c r="G181" s="400"/>
      <c r="H181" s="401"/>
      <c r="I181" s="402">
        <f t="shared" si="39"/>
        <v>0</v>
      </c>
      <c r="J181" s="400"/>
      <c r="K181" s="400"/>
      <c r="L181" s="400"/>
      <c r="M181" s="401"/>
      <c r="N181" s="402">
        <f t="shared" si="40"/>
        <v>0</v>
      </c>
      <c r="O181" s="400"/>
      <c r="P181" s="400"/>
      <c r="Q181" s="400"/>
      <c r="R181" s="401"/>
      <c r="S181" s="402">
        <f t="shared" si="41"/>
        <v>0</v>
      </c>
      <c r="T181" s="400"/>
      <c r="U181" s="400"/>
      <c r="V181" s="400"/>
      <c r="W181" s="401"/>
      <c r="X181" s="389" t="str">
        <f t="shared" si="44"/>
        <v/>
      </c>
      <c r="Y181" s="390"/>
      <c r="Z181" s="390"/>
      <c r="AA181" s="391"/>
      <c r="AB181" s="373"/>
      <c r="AC181" s="371">
        <f t="shared" si="42"/>
        <v>7</v>
      </c>
      <c r="AD181" s="11"/>
    </row>
    <row r="182" spans="1:30" s="1" customFormat="1" ht="12" hidden="1" customHeight="1" x14ac:dyDescent="0.15">
      <c r="A182" s="6"/>
      <c r="B182" s="343"/>
      <c r="C182" s="372">
        <v>8</v>
      </c>
      <c r="D182" s="399">
        <f t="shared" si="43"/>
        <v>0</v>
      </c>
      <c r="E182" s="400"/>
      <c r="F182" s="400"/>
      <c r="G182" s="400"/>
      <c r="H182" s="401"/>
      <c r="I182" s="402">
        <f t="shared" si="39"/>
        <v>0</v>
      </c>
      <c r="J182" s="400"/>
      <c r="K182" s="400"/>
      <c r="L182" s="400"/>
      <c r="M182" s="401"/>
      <c r="N182" s="402">
        <f t="shared" si="40"/>
        <v>0</v>
      </c>
      <c r="O182" s="400"/>
      <c r="P182" s="400"/>
      <c r="Q182" s="400"/>
      <c r="R182" s="401"/>
      <c r="S182" s="402">
        <f t="shared" si="41"/>
        <v>0</v>
      </c>
      <c r="T182" s="400"/>
      <c r="U182" s="400"/>
      <c r="V182" s="400"/>
      <c r="W182" s="401"/>
      <c r="X182" s="389" t="str">
        <f t="shared" si="44"/>
        <v/>
      </c>
      <c r="Y182" s="390"/>
      <c r="Z182" s="390"/>
      <c r="AA182" s="391"/>
      <c r="AB182" s="373"/>
      <c r="AC182" s="371">
        <f t="shared" si="42"/>
        <v>8</v>
      </c>
      <c r="AD182" s="11"/>
    </row>
    <row r="183" spans="1:30" s="1" customFormat="1" ht="12" hidden="1" customHeight="1" x14ac:dyDescent="0.15">
      <c r="A183" s="6"/>
      <c r="B183" s="343"/>
      <c r="C183" s="372">
        <v>9</v>
      </c>
      <c r="D183" s="399">
        <f t="shared" si="43"/>
        <v>0</v>
      </c>
      <c r="E183" s="400"/>
      <c r="F183" s="400"/>
      <c r="G183" s="400"/>
      <c r="H183" s="401"/>
      <c r="I183" s="402">
        <f t="shared" si="39"/>
        <v>0</v>
      </c>
      <c r="J183" s="400"/>
      <c r="K183" s="400"/>
      <c r="L183" s="400"/>
      <c r="M183" s="401"/>
      <c r="N183" s="402">
        <f t="shared" si="40"/>
        <v>0</v>
      </c>
      <c r="O183" s="400"/>
      <c r="P183" s="400"/>
      <c r="Q183" s="400"/>
      <c r="R183" s="401"/>
      <c r="S183" s="402">
        <f t="shared" si="41"/>
        <v>0</v>
      </c>
      <c r="T183" s="400"/>
      <c r="U183" s="400"/>
      <c r="V183" s="400"/>
      <c r="W183" s="401"/>
      <c r="X183" s="389" t="str">
        <f t="shared" si="44"/>
        <v/>
      </c>
      <c r="Y183" s="390"/>
      <c r="Z183" s="390"/>
      <c r="AA183" s="391"/>
      <c r="AB183" s="373"/>
      <c r="AC183" s="371">
        <f t="shared" si="42"/>
        <v>9</v>
      </c>
      <c r="AD183" s="11"/>
    </row>
    <row r="184" spans="1:30" s="1" customFormat="1" ht="12" hidden="1" customHeight="1" x14ac:dyDescent="0.15">
      <c r="A184" s="6"/>
      <c r="B184" s="343"/>
      <c r="C184" s="372">
        <v>10</v>
      </c>
      <c r="D184" s="399">
        <f t="shared" si="43"/>
        <v>0</v>
      </c>
      <c r="E184" s="400"/>
      <c r="F184" s="400"/>
      <c r="G184" s="400"/>
      <c r="H184" s="401"/>
      <c r="I184" s="402">
        <f t="shared" si="39"/>
        <v>0</v>
      </c>
      <c r="J184" s="400"/>
      <c r="K184" s="400"/>
      <c r="L184" s="400"/>
      <c r="M184" s="401"/>
      <c r="N184" s="402">
        <f t="shared" si="40"/>
        <v>0</v>
      </c>
      <c r="O184" s="400"/>
      <c r="P184" s="400"/>
      <c r="Q184" s="400"/>
      <c r="R184" s="401"/>
      <c r="S184" s="402">
        <f t="shared" si="41"/>
        <v>0</v>
      </c>
      <c r="T184" s="400"/>
      <c r="U184" s="400"/>
      <c r="V184" s="400"/>
      <c r="W184" s="401"/>
      <c r="X184" s="389" t="str">
        <f t="shared" si="44"/>
        <v/>
      </c>
      <c r="Y184" s="390"/>
      <c r="Z184" s="390"/>
      <c r="AA184" s="391"/>
      <c r="AB184" s="373"/>
      <c r="AC184" s="371">
        <f t="shared" si="42"/>
        <v>10</v>
      </c>
      <c r="AD184" s="11"/>
    </row>
    <row r="185" spans="1:30" s="1" customFormat="1" ht="12" hidden="1" customHeight="1" x14ac:dyDescent="0.15">
      <c r="A185" s="6"/>
      <c r="B185" s="343"/>
      <c r="C185" s="372">
        <v>11</v>
      </c>
      <c r="D185" s="385">
        <f t="shared" si="43"/>
        <v>0</v>
      </c>
      <c r="E185" s="386"/>
      <c r="F185" s="386"/>
      <c r="G185" s="386"/>
      <c r="H185" s="387"/>
      <c r="I185" s="388">
        <f t="shared" si="39"/>
        <v>0</v>
      </c>
      <c r="J185" s="386"/>
      <c r="K185" s="386"/>
      <c r="L185" s="386"/>
      <c r="M185" s="387"/>
      <c r="N185" s="388">
        <f t="shared" si="40"/>
        <v>0</v>
      </c>
      <c r="O185" s="386"/>
      <c r="P185" s="386"/>
      <c r="Q185" s="386"/>
      <c r="R185" s="387"/>
      <c r="S185" s="388">
        <f t="shared" si="41"/>
        <v>0</v>
      </c>
      <c r="T185" s="386"/>
      <c r="U185" s="386"/>
      <c r="V185" s="386"/>
      <c r="W185" s="387"/>
      <c r="X185" s="389" t="str">
        <f t="shared" si="44"/>
        <v/>
      </c>
      <c r="Y185" s="390"/>
      <c r="Z185" s="390"/>
      <c r="AA185" s="391"/>
      <c r="AB185" s="373"/>
      <c r="AC185" s="371">
        <f t="shared" si="42"/>
        <v>11</v>
      </c>
      <c r="AD185" s="11"/>
    </row>
    <row r="186" spans="1:30" s="1" customFormat="1" ht="12" hidden="1" customHeight="1" x14ac:dyDescent="0.15">
      <c r="A186" s="6"/>
      <c r="B186" s="343"/>
      <c r="C186" s="372">
        <v>12</v>
      </c>
      <c r="D186" s="385">
        <f t="shared" si="43"/>
        <v>0</v>
      </c>
      <c r="E186" s="386"/>
      <c r="F186" s="386"/>
      <c r="G186" s="386"/>
      <c r="H186" s="387"/>
      <c r="I186" s="388">
        <f t="shared" si="39"/>
        <v>0</v>
      </c>
      <c r="J186" s="386"/>
      <c r="K186" s="386"/>
      <c r="L186" s="386"/>
      <c r="M186" s="387"/>
      <c r="N186" s="388">
        <f t="shared" si="40"/>
        <v>0</v>
      </c>
      <c r="O186" s="386"/>
      <c r="P186" s="386"/>
      <c r="Q186" s="386"/>
      <c r="R186" s="387"/>
      <c r="S186" s="388">
        <f t="shared" si="41"/>
        <v>0</v>
      </c>
      <c r="T186" s="386"/>
      <c r="U186" s="386"/>
      <c r="V186" s="386"/>
      <c r="W186" s="387"/>
      <c r="X186" s="389" t="str">
        <f t="shared" si="44"/>
        <v/>
      </c>
      <c r="Y186" s="390"/>
      <c r="Z186" s="390"/>
      <c r="AA186" s="391"/>
      <c r="AB186" s="373"/>
      <c r="AC186" s="371">
        <f t="shared" si="42"/>
        <v>12</v>
      </c>
      <c r="AD186" s="11"/>
    </row>
    <row r="187" spans="1:30" s="1" customFormat="1" ht="12" hidden="1" customHeight="1" x14ac:dyDescent="0.15">
      <c r="A187" s="6"/>
      <c r="B187" s="343"/>
      <c r="C187" s="372">
        <v>13</v>
      </c>
      <c r="D187" s="385">
        <f t="shared" si="43"/>
        <v>0</v>
      </c>
      <c r="E187" s="386"/>
      <c r="F187" s="386"/>
      <c r="G187" s="386"/>
      <c r="H187" s="387"/>
      <c r="I187" s="388">
        <f t="shared" si="39"/>
        <v>0</v>
      </c>
      <c r="J187" s="386"/>
      <c r="K187" s="386"/>
      <c r="L187" s="386"/>
      <c r="M187" s="387"/>
      <c r="N187" s="388">
        <f t="shared" si="40"/>
        <v>0</v>
      </c>
      <c r="O187" s="386"/>
      <c r="P187" s="386"/>
      <c r="Q187" s="386"/>
      <c r="R187" s="387"/>
      <c r="S187" s="388">
        <f t="shared" si="41"/>
        <v>0</v>
      </c>
      <c r="T187" s="386"/>
      <c r="U187" s="386"/>
      <c r="V187" s="386"/>
      <c r="W187" s="387"/>
      <c r="X187" s="389" t="str">
        <f t="shared" si="44"/>
        <v/>
      </c>
      <c r="Y187" s="390"/>
      <c r="Z187" s="390"/>
      <c r="AA187" s="391"/>
      <c r="AB187" s="373"/>
      <c r="AC187" s="371">
        <f t="shared" si="42"/>
        <v>13</v>
      </c>
      <c r="AD187" s="11"/>
    </row>
    <row r="188" spans="1:30" s="1" customFormat="1" ht="12" hidden="1" customHeight="1" x14ac:dyDescent="0.15">
      <c r="A188" s="6"/>
      <c r="B188" s="343"/>
      <c r="C188" s="372">
        <v>14</v>
      </c>
      <c r="D188" s="385">
        <f t="shared" si="43"/>
        <v>0</v>
      </c>
      <c r="E188" s="386"/>
      <c r="F188" s="386"/>
      <c r="G188" s="386"/>
      <c r="H188" s="387"/>
      <c r="I188" s="388">
        <f t="shared" si="39"/>
        <v>0</v>
      </c>
      <c r="J188" s="386"/>
      <c r="K188" s="386"/>
      <c r="L188" s="386"/>
      <c r="M188" s="387"/>
      <c r="N188" s="388">
        <f t="shared" si="40"/>
        <v>0</v>
      </c>
      <c r="O188" s="386"/>
      <c r="P188" s="386"/>
      <c r="Q188" s="386"/>
      <c r="R188" s="387"/>
      <c r="S188" s="388">
        <f t="shared" si="41"/>
        <v>0</v>
      </c>
      <c r="T188" s="386"/>
      <c r="U188" s="386"/>
      <c r="V188" s="386"/>
      <c r="W188" s="387"/>
      <c r="X188" s="389" t="str">
        <f t="shared" si="44"/>
        <v/>
      </c>
      <c r="Y188" s="390"/>
      <c r="Z188" s="390"/>
      <c r="AA188" s="391"/>
      <c r="AB188" s="373"/>
      <c r="AC188" s="371">
        <f t="shared" si="42"/>
        <v>14</v>
      </c>
      <c r="AD188" s="11"/>
    </row>
    <row r="189" spans="1:30" s="1" customFormat="1" ht="12" hidden="1" customHeight="1" x14ac:dyDescent="0.15">
      <c r="A189" s="6"/>
      <c r="B189" s="343"/>
      <c r="C189" s="372">
        <v>15</v>
      </c>
      <c r="D189" s="385">
        <f t="shared" si="43"/>
        <v>0</v>
      </c>
      <c r="E189" s="386"/>
      <c r="F189" s="386"/>
      <c r="G189" s="386"/>
      <c r="H189" s="387"/>
      <c r="I189" s="388">
        <f t="shared" si="39"/>
        <v>0</v>
      </c>
      <c r="J189" s="386"/>
      <c r="K189" s="386"/>
      <c r="L189" s="386"/>
      <c r="M189" s="387"/>
      <c r="N189" s="388">
        <f t="shared" si="40"/>
        <v>0</v>
      </c>
      <c r="O189" s="386"/>
      <c r="P189" s="386"/>
      <c r="Q189" s="386"/>
      <c r="R189" s="387"/>
      <c r="S189" s="388">
        <f t="shared" si="41"/>
        <v>0</v>
      </c>
      <c r="T189" s="386"/>
      <c r="U189" s="386"/>
      <c r="V189" s="386"/>
      <c r="W189" s="387"/>
      <c r="X189" s="389" t="str">
        <f t="shared" si="44"/>
        <v/>
      </c>
      <c r="Y189" s="390"/>
      <c r="Z189" s="390"/>
      <c r="AA189" s="391"/>
      <c r="AB189" s="373"/>
      <c r="AC189" s="371">
        <f t="shared" si="42"/>
        <v>15</v>
      </c>
      <c r="AD189" s="11"/>
    </row>
    <row r="190" spans="1:30" s="1" customFormat="1" ht="12" hidden="1" customHeight="1" x14ac:dyDescent="0.15">
      <c r="A190" s="6"/>
      <c r="B190" s="343"/>
      <c r="C190" s="372">
        <v>16</v>
      </c>
      <c r="D190" s="385">
        <f t="shared" si="43"/>
        <v>0</v>
      </c>
      <c r="E190" s="386"/>
      <c r="F190" s="386"/>
      <c r="G190" s="386"/>
      <c r="H190" s="387"/>
      <c r="I190" s="388">
        <f t="shared" si="39"/>
        <v>0</v>
      </c>
      <c r="J190" s="386"/>
      <c r="K190" s="386"/>
      <c r="L190" s="386"/>
      <c r="M190" s="387"/>
      <c r="N190" s="388">
        <f t="shared" si="40"/>
        <v>0</v>
      </c>
      <c r="O190" s="386"/>
      <c r="P190" s="386"/>
      <c r="Q190" s="386"/>
      <c r="R190" s="387"/>
      <c r="S190" s="388">
        <f t="shared" si="41"/>
        <v>0</v>
      </c>
      <c r="T190" s="386"/>
      <c r="U190" s="386"/>
      <c r="V190" s="386"/>
      <c r="W190" s="387"/>
      <c r="X190" s="389" t="str">
        <f t="shared" si="44"/>
        <v/>
      </c>
      <c r="Y190" s="390"/>
      <c r="Z190" s="390"/>
      <c r="AA190" s="391"/>
      <c r="AB190" s="373"/>
      <c r="AC190" s="371">
        <f t="shared" si="42"/>
        <v>16</v>
      </c>
      <c r="AD190" s="11"/>
    </row>
    <row r="191" spans="1:30" s="1" customFormat="1" ht="12" hidden="1" customHeight="1" x14ac:dyDescent="0.15">
      <c r="A191" s="6"/>
      <c r="B191" s="343"/>
      <c r="C191" s="372">
        <v>17</v>
      </c>
      <c r="D191" s="385">
        <f t="shared" si="43"/>
        <v>0</v>
      </c>
      <c r="E191" s="386"/>
      <c r="F191" s="386"/>
      <c r="G191" s="386"/>
      <c r="H191" s="387"/>
      <c r="I191" s="388">
        <f t="shared" si="39"/>
        <v>0</v>
      </c>
      <c r="J191" s="386"/>
      <c r="K191" s="386"/>
      <c r="L191" s="386"/>
      <c r="M191" s="387"/>
      <c r="N191" s="388">
        <f t="shared" si="40"/>
        <v>0</v>
      </c>
      <c r="O191" s="386"/>
      <c r="P191" s="386"/>
      <c r="Q191" s="386"/>
      <c r="R191" s="387"/>
      <c r="S191" s="388">
        <f t="shared" si="41"/>
        <v>0</v>
      </c>
      <c r="T191" s="386"/>
      <c r="U191" s="386"/>
      <c r="V191" s="386"/>
      <c r="W191" s="387"/>
      <c r="X191" s="389" t="str">
        <f t="shared" si="44"/>
        <v/>
      </c>
      <c r="Y191" s="390"/>
      <c r="Z191" s="390"/>
      <c r="AA191" s="391"/>
      <c r="AB191" s="373"/>
      <c r="AC191" s="371">
        <f t="shared" si="42"/>
        <v>17</v>
      </c>
      <c r="AD191" s="11"/>
    </row>
    <row r="192" spans="1:30" s="1" customFormat="1" ht="12" hidden="1" customHeight="1" x14ac:dyDescent="0.15">
      <c r="A192" s="6"/>
      <c r="B192" s="343"/>
      <c r="C192" s="372">
        <v>18</v>
      </c>
      <c r="D192" s="385">
        <f t="shared" si="43"/>
        <v>0</v>
      </c>
      <c r="E192" s="386"/>
      <c r="F192" s="386"/>
      <c r="G192" s="386"/>
      <c r="H192" s="387"/>
      <c r="I192" s="388">
        <f t="shared" si="39"/>
        <v>0</v>
      </c>
      <c r="J192" s="386"/>
      <c r="K192" s="386"/>
      <c r="L192" s="386"/>
      <c r="M192" s="387"/>
      <c r="N192" s="388">
        <f t="shared" si="40"/>
        <v>0</v>
      </c>
      <c r="O192" s="386"/>
      <c r="P192" s="386"/>
      <c r="Q192" s="386"/>
      <c r="R192" s="387"/>
      <c r="S192" s="388">
        <f t="shared" si="41"/>
        <v>0</v>
      </c>
      <c r="T192" s="386"/>
      <c r="U192" s="386"/>
      <c r="V192" s="386"/>
      <c r="W192" s="387"/>
      <c r="X192" s="389" t="str">
        <f t="shared" si="44"/>
        <v/>
      </c>
      <c r="Y192" s="390"/>
      <c r="Z192" s="390"/>
      <c r="AA192" s="391"/>
      <c r="AB192" s="373"/>
      <c r="AC192" s="371">
        <f t="shared" si="42"/>
        <v>18</v>
      </c>
      <c r="AD192" s="11"/>
    </row>
    <row r="193" spans="1:30" s="1" customFormat="1" ht="12" hidden="1" customHeight="1" x14ac:dyDescent="0.15">
      <c r="A193" s="6"/>
      <c r="B193" s="343"/>
      <c r="C193" s="372">
        <v>19</v>
      </c>
      <c r="D193" s="385">
        <f t="shared" si="43"/>
        <v>0</v>
      </c>
      <c r="E193" s="386"/>
      <c r="F193" s="386"/>
      <c r="G193" s="386"/>
      <c r="H193" s="387"/>
      <c r="I193" s="388">
        <f t="shared" si="39"/>
        <v>0</v>
      </c>
      <c r="J193" s="386"/>
      <c r="K193" s="386"/>
      <c r="L193" s="386"/>
      <c r="M193" s="387"/>
      <c r="N193" s="388">
        <f t="shared" si="40"/>
        <v>0</v>
      </c>
      <c r="O193" s="386"/>
      <c r="P193" s="386"/>
      <c r="Q193" s="386"/>
      <c r="R193" s="387"/>
      <c r="S193" s="388">
        <f t="shared" si="41"/>
        <v>0</v>
      </c>
      <c r="T193" s="386"/>
      <c r="U193" s="386"/>
      <c r="V193" s="386"/>
      <c r="W193" s="387"/>
      <c r="X193" s="389" t="str">
        <f t="shared" si="44"/>
        <v/>
      </c>
      <c r="Y193" s="390"/>
      <c r="Z193" s="390"/>
      <c r="AA193" s="391"/>
      <c r="AB193" s="373"/>
      <c r="AC193" s="371">
        <f t="shared" si="42"/>
        <v>19</v>
      </c>
      <c r="AD193" s="11"/>
    </row>
    <row r="194" spans="1:30" s="1" customFormat="1" ht="12" hidden="1" customHeight="1" x14ac:dyDescent="0.15">
      <c r="A194" s="6"/>
      <c r="B194" s="343"/>
      <c r="C194" s="372">
        <v>20</v>
      </c>
      <c r="D194" s="385">
        <f t="shared" si="43"/>
        <v>0</v>
      </c>
      <c r="E194" s="386"/>
      <c r="F194" s="386"/>
      <c r="G194" s="386"/>
      <c r="H194" s="387"/>
      <c r="I194" s="388">
        <f t="shared" si="39"/>
        <v>0</v>
      </c>
      <c r="J194" s="386"/>
      <c r="K194" s="386"/>
      <c r="L194" s="386"/>
      <c r="M194" s="387"/>
      <c r="N194" s="388">
        <f t="shared" si="40"/>
        <v>0</v>
      </c>
      <c r="O194" s="386"/>
      <c r="P194" s="386"/>
      <c r="Q194" s="386"/>
      <c r="R194" s="387"/>
      <c r="S194" s="388">
        <f t="shared" si="41"/>
        <v>0</v>
      </c>
      <c r="T194" s="386"/>
      <c r="U194" s="386"/>
      <c r="V194" s="386"/>
      <c r="W194" s="387"/>
      <c r="X194" s="389" t="str">
        <f t="shared" si="44"/>
        <v/>
      </c>
      <c r="Y194" s="390"/>
      <c r="Z194" s="390"/>
      <c r="AA194" s="391"/>
      <c r="AB194" s="373"/>
      <c r="AC194" s="371">
        <f t="shared" si="42"/>
        <v>20</v>
      </c>
      <c r="AD194" s="11"/>
    </row>
    <row r="195" spans="1:30" s="1" customFormat="1" ht="12" hidden="1" customHeight="1" x14ac:dyDescent="0.15">
      <c r="A195" s="6"/>
      <c r="B195" s="343"/>
      <c r="C195" s="372">
        <v>21</v>
      </c>
      <c r="D195" s="385">
        <f t="shared" si="43"/>
        <v>0</v>
      </c>
      <c r="E195" s="386"/>
      <c r="F195" s="386"/>
      <c r="G195" s="386"/>
      <c r="H195" s="387"/>
      <c r="I195" s="388">
        <f t="shared" si="39"/>
        <v>0</v>
      </c>
      <c r="J195" s="386"/>
      <c r="K195" s="386"/>
      <c r="L195" s="386"/>
      <c r="M195" s="387"/>
      <c r="N195" s="388">
        <f t="shared" si="40"/>
        <v>0</v>
      </c>
      <c r="O195" s="386"/>
      <c r="P195" s="386"/>
      <c r="Q195" s="386"/>
      <c r="R195" s="387"/>
      <c r="S195" s="388">
        <f t="shared" si="41"/>
        <v>0</v>
      </c>
      <c r="T195" s="386"/>
      <c r="U195" s="386"/>
      <c r="V195" s="386"/>
      <c r="W195" s="387"/>
      <c r="X195" s="389" t="str">
        <f t="shared" si="44"/>
        <v/>
      </c>
      <c r="Y195" s="390"/>
      <c r="Z195" s="390"/>
      <c r="AA195" s="391"/>
      <c r="AB195" s="373"/>
      <c r="AC195" s="371">
        <f t="shared" si="42"/>
        <v>21</v>
      </c>
      <c r="AD195" s="11"/>
    </row>
    <row r="196" spans="1:30" s="1" customFormat="1" ht="12" hidden="1" customHeight="1" x14ac:dyDescent="0.15">
      <c r="A196" s="6"/>
      <c r="B196" s="343"/>
      <c r="C196" s="372">
        <v>22</v>
      </c>
      <c r="D196" s="385">
        <f t="shared" si="43"/>
        <v>0</v>
      </c>
      <c r="E196" s="386"/>
      <c r="F196" s="386"/>
      <c r="G196" s="386"/>
      <c r="H196" s="387"/>
      <c r="I196" s="388">
        <f t="shared" si="39"/>
        <v>0</v>
      </c>
      <c r="J196" s="386"/>
      <c r="K196" s="386"/>
      <c r="L196" s="386"/>
      <c r="M196" s="387"/>
      <c r="N196" s="388">
        <f t="shared" si="40"/>
        <v>0</v>
      </c>
      <c r="O196" s="386"/>
      <c r="P196" s="386"/>
      <c r="Q196" s="386"/>
      <c r="R196" s="387"/>
      <c r="S196" s="388">
        <f t="shared" si="41"/>
        <v>0</v>
      </c>
      <c r="T196" s="386"/>
      <c r="U196" s="386"/>
      <c r="V196" s="386"/>
      <c r="W196" s="387"/>
      <c r="X196" s="389" t="str">
        <f t="shared" si="44"/>
        <v/>
      </c>
      <c r="Y196" s="390"/>
      <c r="Z196" s="390"/>
      <c r="AA196" s="391"/>
      <c r="AB196" s="373"/>
      <c r="AC196" s="371">
        <f t="shared" si="42"/>
        <v>22</v>
      </c>
      <c r="AD196" s="11"/>
    </row>
    <row r="197" spans="1:30" s="1" customFormat="1" ht="12" hidden="1" customHeight="1" x14ac:dyDescent="0.15">
      <c r="A197" s="6"/>
      <c r="B197" s="343"/>
      <c r="C197" s="372">
        <v>23</v>
      </c>
      <c r="D197" s="385">
        <f t="shared" si="43"/>
        <v>0</v>
      </c>
      <c r="E197" s="386"/>
      <c r="F197" s="386"/>
      <c r="G197" s="386"/>
      <c r="H197" s="387"/>
      <c r="I197" s="388">
        <f t="shared" si="39"/>
        <v>0</v>
      </c>
      <c r="J197" s="386"/>
      <c r="K197" s="386"/>
      <c r="L197" s="386"/>
      <c r="M197" s="387"/>
      <c r="N197" s="388">
        <f t="shared" si="40"/>
        <v>0</v>
      </c>
      <c r="O197" s="386"/>
      <c r="P197" s="386"/>
      <c r="Q197" s="386"/>
      <c r="R197" s="387"/>
      <c r="S197" s="388">
        <f t="shared" si="41"/>
        <v>0</v>
      </c>
      <c r="T197" s="386"/>
      <c r="U197" s="386"/>
      <c r="V197" s="386"/>
      <c r="W197" s="387"/>
      <c r="X197" s="389" t="str">
        <f t="shared" si="44"/>
        <v/>
      </c>
      <c r="Y197" s="390"/>
      <c r="Z197" s="390"/>
      <c r="AA197" s="391"/>
      <c r="AB197" s="373"/>
      <c r="AC197" s="371">
        <f t="shared" si="42"/>
        <v>23</v>
      </c>
      <c r="AD197" s="11"/>
    </row>
    <row r="198" spans="1:30" s="1" customFormat="1" ht="12" hidden="1" customHeight="1" x14ac:dyDescent="0.15">
      <c r="A198" s="6"/>
      <c r="B198" s="343"/>
      <c r="C198" s="372">
        <v>24</v>
      </c>
      <c r="D198" s="385">
        <f t="shared" si="43"/>
        <v>0</v>
      </c>
      <c r="E198" s="386"/>
      <c r="F198" s="386"/>
      <c r="G198" s="386"/>
      <c r="H198" s="387"/>
      <c r="I198" s="388">
        <f t="shared" si="39"/>
        <v>0</v>
      </c>
      <c r="J198" s="386"/>
      <c r="K198" s="386"/>
      <c r="L198" s="386"/>
      <c r="M198" s="387"/>
      <c r="N198" s="388">
        <f t="shared" si="40"/>
        <v>0</v>
      </c>
      <c r="O198" s="386"/>
      <c r="P198" s="386"/>
      <c r="Q198" s="386"/>
      <c r="R198" s="387"/>
      <c r="S198" s="388">
        <f t="shared" si="41"/>
        <v>0</v>
      </c>
      <c r="T198" s="386"/>
      <c r="U198" s="386"/>
      <c r="V198" s="386"/>
      <c r="W198" s="387"/>
      <c r="X198" s="389" t="str">
        <f t="shared" si="44"/>
        <v/>
      </c>
      <c r="Y198" s="390"/>
      <c r="Z198" s="390"/>
      <c r="AA198" s="391"/>
      <c r="AB198" s="373"/>
      <c r="AC198" s="371">
        <f t="shared" si="42"/>
        <v>24</v>
      </c>
      <c r="AD198" s="11"/>
    </row>
    <row r="199" spans="1:30" s="1" customFormat="1" ht="12" hidden="1" customHeight="1" x14ac:dyDescent="0.15">
      <c r="A199" s="6"/>
      <c r="B199" s="343"/>
      <c r="C199" s="372">
        <v>25</v>
      </c>
      <c r="D199" s="385">
        <f t="shared" si="43"/>
        <v>0</v>
      </c>
      <c r="E199" s="386"/>
      <c r="F199" s="386"/>
      <c r="G199" s="386"/>
      <c r="H199" s="387"/>
      <c r="I199" s="388">
        <f t="shared" si="39"/>
        <v>0</v>
      </c>
      <c r="J199" s="386"/>
      <c r="K199" s="386"/>
      <c r="L199" s="386"/>
      <c r="M199" s="387"/>
      <c r="N199" s="388">
        <f t="shared" si="40"/>
        <v>0</v>
      </c>
      <c r="O199" s="386"/>
      <c r="P199" s="386"/>
      <c r="Q199" s="386"/>
      <c r="R199" s="387"/>
      <c r="S199" s="388">
        <f t="shared" si="41"/>
        <v>0</v>
      </c>
      <c r="T199" s="386"/>
      <c r="U199" s="386"/>
      <c r="V199" s="386"/>
      <c r="W199" s="387"/>
      <c r="X199" s="389" t="str">
        <f t="shared" si="44"/>
        <v/>
      </c>
      <c r="Y199" s="390"/>
      <c r="Z199" s="390"/>
      <c r="AA199" s="391"/>
      <c r="AB199" s="373"/>
      <c r="AC199" s="371">
        <f t="shared" si="42"/>
        <v>25</v>
      </c>
      <c r="AD199" s="11"/>
    </row>
    <row r="200" spans="1:30" s="1" customFormat="1" ht="12" hidden="1" customHeight="1" x14ac:dyDescent="0.15">
      <c r="A200" s="6"/>
      <c r="B200" s="343"/>
      <c r="C200" s="372">
        <v>26</v>
      </c>
      <c r="D200" s="385">
        <f t="shared" si="43"/>
        <v>0</v>
      </c>
      <c r="E200" s="386"/>
      <c r="F200" s="386"/>
      <c r="G200" s="386"/>
      <c r="H200" s="387"/>
      <c r="I200" s="388">
        <f t="shared" si="39"/>
        <v>0</v>
      </c>
      <c r="J200" s="386"/>
      <c r="K200" s="386"/>
      <c r="L200" s="386"/>
      <c r="M200" s="387"/>
      <c r="N200" s="388">
        <f t="shared" si="40"/>
        <v>0</v>
      </c>
      <c r="O200" s="386"/>
      <c r="P200" s="386"/>
      <c r="Q200" s="386"/>
      <c r="R200" s="387"/>
      <c r="S200" s="388">
        <f t="shared" si="41"/>
        <v>0</v>
      </c>
      <c r="T200" s="386"/>
      <c r="U200" s="386"/>
      <c r="V200" s="386"/>
      <c r="W200" s="387"/>
      <c r="X200" s="389" t="str">
        <f t="shared" si="44"/>
        <v/>
      </c>
      <c r="Y200" s="390"/>
      <c r="Z200" s="390"/>
      <c r="AA200" s="391"/>
      <c r="AB200" s="373"/>
      <c r="AC200" s="371">
        <f t="shared" si="42"/>
        <v>26</v>
      </c>
      <c r="AD200" s="11"/>
    </row>
    <row r="201" spans="1:30" s="1" customFormat="1" ht="12" hidden="1" customHeight="1" x14ac:dyDescent="0.15">
      <c r="A201" s="6"/>
      <c r="B201" s="343"/>
      <c r="C201" s="372">
        <v>27</v>
      </c>
      <c r="D201" s="385">
        <f t="shared" si="43"/>
        <v>0</v>
      </c>
      <c r="E201" s="386"/>
      <c r="F201" s="386"/>
      <c r="G201" s="386"/>
      <c r="H201" s="387"/>
      <c r="I201" s="388">
        <f t="shared" si="39"/>
        <v>0</v>
      </c>
      <c r="J201" s="386"/>
      <c r="K201" s="386"/>
      <c r="L201" s="386"/>
      <c r="M201" s="387"/>
      <c r="N201" s="388">
        <f t="shared" si="40"/>
        <v>0</v>
      </c>
      <c r="O201" s="386"/>
      <c r="P201" s="386"/>
      <c r="Q201" s="386"/>
      <c r="R201" s="387"/>
      <c r="S201" s="388">
        <f t="shared" si="41"/>
        <v>0</v>
      </c>
      <c r="T201" s="386"/>
      <c r="U201" s="386"/>
      <c r="V201" s="386"/>
      <c r="W201" s="387"/>
      <c r="X201" s="389" t="str">
        <f t="shared" si="44"/>
        <v/>
      </c>
      <c r="Y201" s="390"/>
      <c r="Z201" s="390"/>
      <c r="AA201" s="391"/>
      <c r="AB201" s="373"/>
      <c r="AC201" s="371">
        <f t="shared" si="42"/>
        <v>27</v>
      </c>
      <c r="AD201" s="11"/>
    </row>
    <row r="202" spans="1:30" s="1" customFormat="1" ht="12" hidden="1" customHeight="1" x14ac:dyDescent="0.15">
      <c r="A202" s="6"/>
      <c r="B202" s="343"/>
      <c r="C202" s="372">
        <v>28</v>
      </c>
      <c r="D202" s="385">
        <f t="shared" si="43"/>
        <v>0</v>
      </c>
      <c r="E202" s="386"/>
      <c r="F202" s="386"/>
      <c r="G202" s="386"/>
      <c r="H202" s="387"/>
      <c r="I202" s="388">
        <f t="shared" si="39"/>
        <v>0</v>
      </c>
      <c r="J202" s="386"/>
      <c r="K202" s="386"/>
      <c r="L202" s="386"/>
      <c r="M202" s="387"/>
      <c r="N202" s="388">
        <f t="shared" si="40"/>
        <v>0</v>
      </c>
      <c r="O202" s="386"/>
      <c r="P202" s="386"/>
      <c r="Q202" s="386"/>
      <c r="R202" s="387"/>
      <c r="S202" s="388">
        <f t="shared" si="41"/>
        <v>0</v>
      </c>
      <c r="T202" s="386"/>
      <c r="U202" s="386"/>
      <c r="V202" s="386"/>
      <c r="W202" s="387"/>
      <c r="X202" s="389" t="str">
        <f t="shared" si="44"/>
        <v/>
      </c>
      <c r="Y202" s="390"/>
      <c r="Z202" s="390"/>
      <c r="AA202" s="391"/>
      <c r="AB202" s="373"/>
      <c r="AC202" s="371">
        <f t="shared" si="42"/>
        <v>28</v>
      </c>
      <c r="AD202" s="11"/>
    </row>
    <row r="203" spans="1:30" s="1" customFormat="1" ht="12" hidden="1" customHeight="1" x14ac:dyDescent="0.15">
      <c r="A203" s="6"/>
      <c r="B203" s="343"/>
      <c r="C203" s="372">
        <v>29</v>
      </c>
      <c r="D203" s="385">
        <f t="shared" si="43"/>
        <v>0</v>
      </c>
      <c r="E203" s="386"/>
      <c r="F203" s="386"/>
      <c r="G203" s="386"/>
      <c r="H203" s="387"/>
      <c r="I203" s="388">
        <f t="shared" si="39"/>
        <v>0</v>
      </c>
      <c r="J203" s="386"/>
      <c r="K203" s="386"/>
      <c r="L203" s="386"/>
      <c r="M203" s="387"/>
      <c r="N203" s="388">
        <f t="shared" si="40"/>
        <v>0</v>
      </c>
      <c r="O203" s="386"/>
      <c r="P203" s="386"/>
      <c r="Q203" s="386"/>
      <c r="R203" s="387"/>
      <c r="S203" s="388">
        <f t="shared" si="41"/>
        <v>0</v>
      </c>
      <c r="T203" s="386"/>
      <c r="U203" s="386"/>
      <c r="V203" s="386"/>
      <c r="W203" s="387"/>
      <c r="X203" s="389" t="str">
        <f t="shared" si="44"/>
        <v/>
      </c>
      <c r="Y203" s="390"/>
      <c r="Z203" s="390"/>
      <c r="AA203" s="391"/>
      <c r="AB203" s="373"/>
      <c r="AC203" s="371">
        <f t="shared" si="42"/>
        <v>29</v>
      </c>
      <c r="AD203" s="11"/>
    </row>
    <row r="204" spans="1:30" s="1" customFormat="1" ht="12" hidden="1" customHeight="1" x14ac:dyDescent="0.15">
      <c r="A204" s="6"/>
      <c r="B204" s="343"/>
      <c r="C204" s="372">
        <v>30</v>
      </c>
      <c r="D204" s="385">
        <f t="shared" si="43"/>
        <v>0</v>
      </c>
      <c r="E204" s="386"/>
      <c r="F204" s="386"/>
      <c r="G204" s="386"/>
      <c r="H204" s="387"/>
      <c r="I204" s="388">
        <f t="shared" si="39"/>
        <v>0</v>
      </c>
      <c r="J204" s="386"/>
      <c r="K204" s="386"/>
      <c r="L204" s="386"/>
      <c r="M204" s="387"/>
      <c r="N204" s="388">
        <f t="shared" si="40"/>
        <v>0</v>
      </c>
      <c r="O204" s="386"/>
      <c r="P204" s="386"/>
      <c r="Q204" s="386"/>
      <c r="R204" s="387"/>
      <c r="S204" s="388">
        <f t="shared" si="41"/>
        <v>0</v>
      </c>
      <c r="T204" s="386"/>
      <c r="U204" s="386"/>
      <c r="V204" s="386"/>
      <c r="W204" s="387"/>
      <c r="X204" s="389" t="str">
        <f t="shared" si="44"/>
        <v/>
      </c>
      <c r="Y204" s="390"/>
      <c r="Z204" s="390"/>
      <c r="AA204" s="391"/>
      <c r="AB204" s="373"/>
      <c r="AC204" s="371">
        <f t="shared" si="42"/>
        <v>30</v>
      </c>
      <c r="AD204" s="11"/>
    </row>
    <row r="205" spans="1:30" s="1" customFormat="1" ht="12" hidden="1" customHeight="1" x14ac:dyDescent="0.15">
      <c r="A205" s="6"/>
      <c r="B205" s="343"/>
      <c r="C205" s="372">
        <v>31</v>
      </c>
      <c r="D205" s="385">
        <f t="shared" si="43"/>
        <v>0</v>
      </c>
      <c r="E205" s="386"/>
      <c r="F205" s="386"/>
      <c r="G205" s="386"/>
      <c r="H205" s="387"/>
      <c r="I205" s="388">
        <f t="shared" si="39"/>
        <v>0</v>
      </c>
      <c r="J205" s="386"/>
      <c r="K205" s="386"/>
      <c r="L205" s="386"/>
      <c r="M205" s="387"/>
      <c r="N205" s="388">
        <f t="shared" si="40"/>
        <v>0</v>
      </c>
      <c r="O205" s="386"/>
      <c r="P205" s="386"/>
      <c r="Q205" s="386"/>
      <c r="R205" s="387"/>
      <c r="S205" s="388">
        <f t="shared" si="41"/>
        <v>0</v>
      </c>
      <c r="T205" s="386"/>
      <c r="U205" s="386"/>
      <c r="V205" s="386"/>
      <c r="W205" s="387"/>
      <c r="X205" s="389" t="str">
        <f t="shared" si="44"/>
        <v/>
      </c>
      <c r="Y205" s="390"/>
      <c r="Z205" s="390"/>
      <c r="AA205" s="391"/>
      <c r="AB205" s="373"/>
      <c r="AC205" s="371">
        <f t="shared" si="42"/>
        <v>31</v>
      </c>
      <c r="AD205" s="11"/>
    </row>
    <row r="206" spans="1:30" s="1" customFormat="1" ht="12" hidden="1" customHeight="1" x14ac:dyDescent="0.15">
      <c r="A206" s="6"/>
      <c r="B206" s="343"/>
      <c r="C206" s="372">
        <v>32</v>
      </c>
      <c r="D206" s="385">
        <f t="shared" si="43"/>
        <v>0</v>
      </c>
      <c r="E206" s="386"/>
      <c r="F206" s="386"/>
      <c r="G206" s="386"/>
      <c r="H206" s="387"/>
      <c r="I206" s="388">
        <f t="shared" si="39"/>
        <v>0</v>
      </c>
      <c r="J206" s="386"/>
      <c r="K206" s="386"/>
      <c r="L206" s="386"/>
      <c r="M206" s="387"/>
      <c r="N206" s="388">
        <f t="shared" si="40"/>
        <v>0</v>
      </c>
      <c r="O206" s="386"/>
      <c r="P206" s="386"/>
      <c r="Q206" s="386"/>
      <c r="R206" s="387"/>
      <c r="S206" s="388">
        <f t="shared" si="41"/>
        <v>0</v>
      </c>
      <c r="T206" s="386"/>
      <c r="U206" s="386"/>
      <c r="V206" s="386"/>
      <c r="W206" s="387"/>
      <c r="X206" s="389" t="str">
        <f t="shared" si="44"/>
        <v/>
      </c>
      <c r="Y206" s="390"/>
      <c r="Z206" s="390"/>
      <c r="AA206" s="391"/>
      <c r="AB206" s="373"/>
      <c r="AC206" s="371">
        <f t="shared" si="42"/>
        <v>32</v>
      </c>
      <c r="AD206" s="11"/>
    </row>
    <row r="207" spans="1:30" s="1" customFormat="1" ht="12" hidden="1" customHeight="1" x14ac:dyDescent="0.15">
      <c r="A207" s="6"/>
      <c r="B207" s="343"/>
      <c r="C207" s="372">
        <v>33</v>
      </c>
      <c r="D207" s="385">
        <f t="shared" si="43"/>
        <v>0</v>
      </c>
      <c r="E207" s="386"/>
      <c r="F207" s="386"/>
      <c r="G207" s="386"/>
      <c r="H207" s="387"/>
      <c r="I207" s="388">
        <f t="shared" si="39"/>
        <v>0</v>
      </c>
      <c r="J207" s="386"/>
      <c r="K207" s="386"/>
      <c r="L207" s="386"/>
      <c r="M207" s="387"/>
      <c r="N207" s="388">
        <f t="shared" si="40"/>
        <v>0</v>
      </c>
      <c r="O207" s="386"/>
      <c r="P207" s="386"/>
      <c r="Q207" s="386"/>
      <c r="R207" s="387"/>
      <c r="S207" s="388">
        <f t="shared" si="41"/>
        <v>0</v>
      </c>
      <c r="T207" s="386"/>
      <c r="U207" s="386"/>
      <c r="V207" s="386"/>
      <c r="W207" s="387"/>
      <c r="X207" s="389" t="str">
        <f t="shared" si="44"/>
        <v/>
      </c>
      <c r="Y207" s="390"/>
      <c r="Z207" s="390"/>
      <c r="AA207" s="391"/>
      <c r="AB207" s="373"/>
      <c r="AC207" s="371">
        <f t="shared" si="42"/>
        <v>33</v>
      </c>
      <c r="AD207" s="11"/>
    </row>
    <row r="208" spans="1:30" s="1" customFormat="1" ht="12" hidden="1" customHeight="1" x14ac:dyDescent="0.15">
      <c r="A208" s="6"/>
      <c r="B208" s="343"/>
      <c r="C208" s="372">
        <v>34</v>
      </c>
      <c r="D208" s="385">
        <f t="shared" si="43"/>
        <v>0</v>
      </c>
      <c r="E208" s="386"/>
      <c r="F208" s="386"/>
      <c r="G208" s="386"/>
      <c r="H208" s="387"/>
      <c r="I208" s="388">
        <f t="shared" si="39"/>
        <v>0</v>
      </c>
      <c r="J208" s="386"/>
      <c r="K208" s="386"/>
      <c r="L208" s="386"/>
      <c r="M208" s="387"/>
      <c r="N208" s="388">
        <f t="shared" si="40"/>
        <v>0</v>
      </c>
      <c r="O208" s="386"/>
      <c r="P208" s="386"/>
      <c r="Q208" s="386"/>
      <c r="R208" s="387"/>
      <c r="S208" s="388">
        <f t="shared" si="41"/>
        <v>0</v>
      </c>
      <c r="T208" s="386"/>
      <c r="U208" s="386"/>
      <c r="V208" s="386"/>
      <c r="W208" s="387"/>
      <c r="X208" s="389" t="str">
        <f t="shared" si="44"/>
        <v/>
      </c>
      <c r="Y208" s="390"/>
      <c r="Z208" s="390"/>
      <c r="AA208" s="391"/>
      <c r="AB208" s="373"/>
      <c r="AC208" s="371">
        <f t="shared" si="42"/>
        <v>34</v>
      </c>
      <c r="AD208" s="11"/>
    </row>
    <row r="209" spans="1:30" s="1" customFormat="1" ht="12" hidden="1" customHeight="1" x14ac:dyDescent="0.15">
      <c r="A209" s="6"/>
      <c r="B209" s="343"/>
      <c r="C209" s="372">
        <v>35</v>
      </c>
      <c r="D209" s="385">
        <f t="shared" si="43"/>
        <v>0</v>
      </c>
      <c r="E209" s="386"/>
      <c r="F209" s="386"/>
      <c r="G209" s="386"/>
      <c r="H209" s="387"/>
      <c r="I209" s="388">
        <f t="shared" si="39"/>
        <v>0</v>
      </c>
      <c r="J209" s="386"/>
      <c r="K209" s="386"/>
      <c r="L209" s="386"/>
      <c r="M209" s="387"/>
      <c r="N209" s="388">
        <f t="shared" si="40"/>
        <v>0</v>
      </c>
      <c r="O209" s="386"/>
      <c r="P209" s="386"/>
      <c r="Q209" s="386"/>
      <c r="R209" s="387"/>
      <c r="S209" s="388">
        <f t="shared" si="41"/>
        <v>0</v>
      </c>
      <c r="T209" s="386"/>
      <c r="U209" s="386"/>
      <c r="V209" s="386"/>
      <c r="W209" s="387"/>
      <c r="X209" s="389" t="str">
        <f t="shared" si="44"/>
        <v/>
      </c>
      <c r="Y209" s="390"/>
      <c r="Z209" s="390"/>
      <c r="AA209" s="391"/>
      <c r="AB209" s="373"/>
      <c r="AC209" s="371">
        <f t="shared" si="42"/>
        <v>35</v>
      </c>
      <c r="AD209" s="11"/>
    </row>
    <row r="210" spans="1:30" s="1" customFormat="1" ht="12" hidden="1" customHeight="1" x14ac:dyDescent="0.15">
      <c r="A210" s="6"/>
      <c r="B210" s="343"/>
      <c r="C210" s="372">
        <v>36</v>
      </c>
      <c r="D210" s="385">
        <f t="shared" si="43"/>
        <v>0</v>
      </c>
      <c r="E210" s="386"/>
      <c r="F210" s="386"/>
      <c r="G210" s="386"/>
      <c r="H210" s="387"/>
      <c r="I210" s="388">
        <f t="shared" si="39"/>
        <v>0</v>
      </c>
      <c r="J210" s="386"/>
      <c r="K210" s="386"/>
      <c r="L210" s="386"/>
      <c r="M210" s="387"/>
      <c r="N210" s="388">
        <f t="shared" si="40"/>
        <v>0</v>
      </c>
      <c r="O210" s="386"/>
      <c r="P210" s="386"/>
      <c r="Q210" s="386"/>
      <c r="R210" s="387"/>
      <c r="S210" s="388">
        <f t="shared" si="41"/>
        <v>0</v>
      </c>
      <c r="T210" s="386"/>
      <c r="U210" s="386"/>
      <c r="V210" s="386"/>
      <c r="W210" s="387"/>
      <c r="X210" s="389" t="str">
        <f t="shared" si="44"/>
        <v/>
      </c>
      <c r="Y210" s="390"/>
      <c r="Z210" s="390"/>
      <c r="AA210" s="391"/>
      <c r="AB210" s="373"/>
      <c r="AC210" s="371">
        <f t="shared" si="42"/>
        <v>36</v>
      </c>
      <c r="AD210" s="11"/>
    </row>
    <row r="211" spans="1:30" s="1" customFormat="1" ht="12" hidden="1" customHeight="1" x14ac:dyDescent="0.15">
      <c r="A211" s="6"/>
      <c r="B211" s="343"/>
      <c r="C211" s="372">
        <v>37</v>
      </c>
      <c r="D211" s="385">
        <f t="shared" si="43"/>
        <v>0</v>
      </c>
      <c r="E211" s="386"/>
      <c r="F211" s="386"/>
      <c r="G211" s="386"/>
      <c r="H211" s="387"/>
      <c r="I211" s="388">
        <f t="shared" si="39"/>
        <v>0</v>
      </c>
      <c r="J211" s="386"/>
      <c r="K211" s="386"/>
      <c r="L211" s="386"/>
      <c r="M211" s="387"/>
      <c r="N211" s="388">
        <f t="shared" si="40"/>
        <v>0</v>
      </c>
      <c r="O211" s="386"/>
      <c r="P211" s="386"/>
      <c r="Q211" s="386"/>
      <c r="R211" s="387"/>
      <c r="S211" s="388">
        <f t="shared" si="41"/>
        <v>0</v>
      </c>
      <c r="T211" s="386"/>
      <c r="U211" s="386"/>
      <c r="V211" s="386"/>
      <c r="W211" s="387"/>
      <c r="X211" s="389" t="str">
        <f t="shared" si="44"/>
        <v/>
      </c>
      <c r="Y211" s="390"/>
      <c r="Z211" s="390"/>
      <c r="AA211" s="391"/>
      <c r="AB211" s="373"/>
      <c r="AC211" s="371">
        <f t="shared" si="42"/>
        <v>37</v>
      </c>
      <c r="AD211" s="11"/>
    </row>
    <row r="212" spans="1:30" s="1" customFormat="1" ht="12" hidden="1" customHeight="1" x14ac:dyDescent="0.15">
      <c r="A212" s="6"/>
      <c r="B212" s="343"/>
      <c r="C212" s="372">
        <v>38</v>
      </c>
      <c r="D212" s="385">
        <f t="shared" si="43"/>
        <v>0</v>
      </c>
      <c r="E212" s="386"/>
      <c r="F212" s="386"/>
      <c r="G212" s="386"/>
      <c r="H212" s="387"/>
      <c r="I212" s="388">
        <f t="shared" si="39"/>
        <v>0</v>
      </c>
      <c r="J212" s="386"/>
      <c r="K212" s="386"/>
      <c r="L212" s="386"/>
      <c r="M212" s="387"/>
      <c r="N212" s="388">
        <f t="shared" si="40"/>
        <v>0</v>
      </c>
      <c r="O212" s="386"/>
      <c r="P212" s="386"/>
      <c r="Q212" s="386"/>
      <c r="R212" s="387"/>
      <c r="S212" s="388">
        <f t="shared" si="41"/>
        <v>0</v>
      </c>
      <c r="T212" s="386"/>
      <c r="U212" s="386"/>
      <c r="V212" s="386"/>
      <c r="W212" s="387"/>
      <c r="X212" s="389" t="str">
        <f t="shared" si="44"/>
        <v/>
      </c>
      <c r="Y212" s="390"/>
      <c r="Z212" s="390"/>
      <c r="AA212" s="391"/>
      <c r="AB212" s="373"/>
      <c r="AC212" s="371">
        <f t="shared" si="42"/>
        <v>38</v>
      </c>
      <c r="AD212" s="11"/>
    </row>
    <row r="213" spans="1:30" s="1" customFormat="1" ht="12" hidden="1" customHeight="1" x14ac:dyDescent="0.15">
      <c r="A213" s="6"/>
      <c r="B213" s="343"/>
      <c r="C213" s="372">
        <v>39</v>
      </c>
      <c r="D213" s="385">
        <f t="shared" si="43"/>
        <v>0</v>
      </c>
      <c r="E213" s="386"/>
      <c r="F213" s="386"/>
      <c r="G213" s="386"/>
      <c r="H213" s="387"/>
      <c r="I213" s="388">
        <f t="shared" si="39"/>
        <v>0</v>
      </c>
      <c r="J213" s="386"/>
      <c r="K213" s="386"/>
      <c r="L213" s="386"/>
      <c r="M213" s="387"/>
      <c r="N213" s="388">
        <f t="shared" si="40"/>
        <v>0</v>
      </c>
      <c r="O213" s="386"/>
      <c r="P213" s="386"/>
      <c r="Q213" s="386"/>
      <c r="R213" s="387"/>
      <c r="S213" s="388">
        <f t="shared" si="41"/>
        <v>0</v>
      </c>
      <c r="T213" s="386"/>
      <c r="U213" s="386"/>
      <c r="V213" s="386"/>
      <c r="W213" s="387"/>
      <c r="X213" s="389" t="str">
        <f t="shared" si="44"/>
        <v/>
      </c>
      <c r="Y213" s="390"/>
      <c r="Z213" s="390"/>
      <c r="AA213" s="391"/>
      <c r="AB213" s="373"/>
      <c r="AC213" s="371">
        <f t="shared" si="42"/>
        <v>39</v>
      </c>
      <c r="AD213" s="11"/>
    </row>
    <row r="214" spans="1:30" s="1" customFormat="1" ht="12" hidden="1" customHeight="1" thickBot="1" x14ac:dyDescent="0.2">
      <c r="A214" s="6"/>
      <c r="B214" s="343"/>
      <c r="C214" s="372">
        <v>40</v>
      </c>
      <c r="D214" s="431">
        <f t="shared" si="43"/>
        <v>0</v>
      </c>
      <c r="E214" s="432"/>
      <c r="F214" s="432"/>
      <c r="G214" s="432"/>
      <c r="H214" s="433"/>
      <c r="I214" s="434">
        <f t="shared" si="39"/>
        <v>0</v>
      </c>
      <c r="J214" s="432"/>
      <c r="K214" s="432"/>
      <c r="L214" s="432"/>
      <c r="M214" s="433"/>
      <c r="N214" s="434">
        <f t="shared" si="40"/>
        <v>0</v>
      </c>
      <c r="O214" s="432"/>
      <c r="P214" s="432"/>
      <c r="Q214" s="432"/>
      <c r="R214" s="433"/>
      <c r="S214" s="434">
        <f t="shared" si="41"/>
        <v>0</v>
      </c>
      <c r="T214" s="432"/>
      <c r="U214" s="432"/>
      <c r="V214" s="432"/>
      <c r="W214" s="433"/>
      <c r="X214" s="435" t="str">
        <f t="shared" si="44"/>
        <v/>
      </c>
      <c r="Y214" s="436"/>
      <c r="Z214" s="436"/>
      <c r="AA214" s="437"/>
      <c r="AB214" s="373"/>
      <c r="AC214" s="371">
        <f t="shared" si="42"/>
        <v>40</v>
      </c>
      <c r="AD214" s="11"/>
    </row>
    <row r="215" spans="1:30" s="1" customFormat="1" ht="12" hidden="1" customHeight="1" x14ac:dyDescent="0.15">
      <c r="A215" s="6"/>
      <c r="B215" s="343"/>
      <c r="C215" s="316"/>
      <c r="D215" s="314"/>
      <c r="E215" s="316"/>
      <c r="F215" s="316"/>
      <c r="G215" s="316"/>
      <c r="H215" s="316"/>
      <c r="I215" s="314"/>
      <c r="J215" s="316"/>
      <c r="K215" s="316"/>
      <c r="L215" s="316"/>
      <c r="M215" s="316"/>
      <c r="N215" s="314"/>
      <c r="O215" s="316"/>
      <c r="P215" s="316"/>
      <c r="Q215" s="316"/>
      <c r="R215" s="316"/>
      <c r="S215" s="314"/>
      <c r="T215" s="316"/>
      <c r="U215" s="316"/>
      <c r="V215" s="316"/>
      <c r="W215" s="316"/>
      <c r="X215" s="314"/>
      <c r="Y215" s="314"/>
      <c r="Z215" s="314"/>
      <c r="AA215" s="314"/>
      <c r="AB215" s="314"/>
      <c r="AC215" s="342"/>
      <c r="AD215" s="11"/>
    </row>
    <row r="216" spans="1:30" s="1" customFormat="1" ht="12" hidden="1" customHeight="1" x14ac:dyDescent="0.15">
      <c r="A216" s="6"/>
      <c r="B216" s="343"/>
      <c r="C216" s="316"/>
      <c r="D216" s="374" t="str">
        <f>IF(E216="","","Ａ=")</f>
        <v>Ａ=</v>
      </c>
      <c r="E216" s="425">
        <f>E118</f>
        <v>0</v>
      </c>
      <c r="F216" s="426"/>
      <c r="G216" s="426"/>
      <c r="H216" s="427"/>
      <c r="I216" s="316"/>
      <c r="J216" s="374" t="str">
        <f>IF(K216="","","Ｂ=")</f>
        <v>Ｂ=</v>
      </c>
      <c r="K216" s="425">
        <f>K118</f>
        <v>0</v>
      </c>
      <c r="L216" s="426"/>
      <c r="M216" s="426"/>
      <c r="N216" s="427"/>
      <c r="O216" s="316"/>
      <c r="P216" s="374" t="str">
        <f>IF(Q216="","","Ｃ=")</f>
        <v>Ｃ=</v>
      </c>
      <c r="Q216" s="425">
        <f>Q118</f>
        <v>0</v>
      </c>
      <c r="R216" s="426"/>
      <c r="S216" s="426"/>
      <c r="T216" s="427"/>
      <c r="U216" s="316"/>
      <c r="V216" s="374" t="str">
        <f>IF(W216="","","Ｄ=")</f>
        <v>Ｄ=</v>
      </c>
      <c r="W216" s="425">
        <f>W118</f>
        <v>0</v>
      </c>
      <c r="X216" s="426"/>
      <c r="Y216" s="426"/>
      <c r="Z216" s="426"/>
      <c r="AA216" s="427"/>
      <c r="AB216" s="375"/>
      <c r="AC216" s="342"/>
      <c r="AD216" s="11"/>
    </row>
    <row r="217" spans="1:30" s="1" customFormat="1" ht="12" hidden="1" customHeight="1" thickBot="1" x14ac:dyDescent="0.2">
      <c r="A217" s="6"/>
      <c r="B217" s="343"/>
      <c r="C217" s="316"/>
      <c r="D217" s="347"/>
      <c r="E217" s="316"/>
      <c r="F217" s="316"/>
      <c r="G217" s="314"/>
      <c r="H217" s="314"/>
      <c r="I217" s="348"/>
      <c r="J217" s="314"/>
      <c r="K217" s="314"/>
      <c r="L217" s="316"/>
      <c r="M217" s="316"/>
      <c r="N217" s="347"/>
      <c r="O217" s="316"/>
      <c r="P217" s="314"/>
      <c r="Q217" s="314"/>
      <c r="R217" s="314"/>
      <c r="S217" s="348"/>
      <c r="T217" s="314"/>
      <c r="U217" s="316"/>
      <c r="V217" s="316"/>
      <c r="W217" s="314"/>
      <c r="X217" s="348"/>
      <c r="Y217" s="348"/>
      <c r="Z217" s="348"/>
      <c r="AA217" s="348"/>
      <c r="AB217" s="348"/>
      <c r="AC217" s="342"/>
      <c r="AD217" s="11"/>
    </row>
    <row r="218" spans="1:30" s="1" customFormat="1" ht="12" hidden="1" customHeight="1" thickBot="1" x14ac:dyDescent="0.2">
      <c r="A218" s="6"/>
      <c r="B218" s="343"/>
      <c r="C218" s="316"/>
      <c r="D218" s="316"/>
      <c r="E218" s="316"/>
      <c r="F218" s="350" t="str">
        <f>IF(E216="","",IF(AND(E216&gt;0,K216^2-3*E216*Q216&gt;=0),"Ｘ1（極大値）＝",IF(AND(E216&lt;0,K216^2-3*E216*Q216&gt;=0),"Ｘ1（極小値）＝",IF(AND(E216&gt;0,K216^2-3*E216*Q216&lt;0),"Ｘ1（虚大値）＝",IF(AND(E216&lt;0,K216^2-3*E216*Q216&lt;0),"Ｘ1（虚小値）＝","")))))</f>
        <v/>
      </c>
      <c r="G218" s="428" t="str">
        <f>IF($E$118="","",IF(E216&gt;0,(-$K$118-SQRT(ABS($K$118^2-3*$E$118*$Q$118)))/(3*$E$118),(-$K$118+SQRT(ABS($K$118^2-3*$E$118*$Q$118)))/(3*$E$118)))</f>
        <v/>
      </c>
      <c r="H218" s="429"/>
      <c r="I218" s="429"/>
      <c r="J218" s="429"/>
      <c r="K218" s="430"/>
      <c r="L218" s="316"/>
      <c r="M218" s="316"/>
      <c r="N218" s="316"/>
      <c r="O218" s="350" t="str">
        <f>IF(E216="","",IF(AND(E216&gt;0,K216^2-3*E216*Q216&gt;=0),"Ｘ2（極小値）＝",IF(AND(E216&lt;0,K216^2-3*E216*Q216&gt;=0),"Ｘ2（極大値）＝",IF(AND(E216&gt;0,K216^2-3*E216*Q216&lt;0),"Ｘ2（虚小値）＝",IF(AND(E216&lt;0,K216^2-3*E216*Q216&lt;0),"Ｘ2（虚大値）＝","")))))</f>
        <v/>
      </c>
      <c r="P218" s="428" t="str">
        <f>IF($E$118="","",IF(E216&gt;0,(-$K$118+SQRT(ABS($K$118^2-3*$E$118*$Q$118)))/(3*$E$118),(-$K$118-SQRT(ABS($K$118^2-3*$E$118*$Q$118)))/(3*$E$118)))</f>
        <v/>
      </c>
      <c r="Q218" s="429"/>
      <c r="R218" s="429"/>
      <c r="S218" s="429"/>
      <c r="T218" s="430"/>
      <c r="U218" s="316"/>
      <c r="V218" s="350" t="str">
        <f>IF(W218="","","Ｘo＝")</f>
        <v/>
      </c>
      <c r="W218" s="428" t="str">
        <f>IF($E$118="","",-$K$118/(3*$E$118))</f>
        <v/>
      </c>
      <c r="X218" s="429"/>
      <c r="Y218" s="429"/>
      <c r="Z218" s="429"/>
      <c r="AA218" s="430"/>
      <c r="AB218" s="376"/>
      <c r="AC218" s="342"/>
      <c r="AD218" s="11"/>
    </row>
    <row r="219" spans="1:30" s="1" customFormat="1" ht="12" hidden="1" customHeight="1" thickTop="1" thickBot="1" x14ac:dyDescent="0.2">
      <c r="A219" s="6"/>
      <c r="B219" s="343"/>
      <c r="C219" s="316"/>
      <c r="D219" s="316"/>
      <c r="E219" s="316"/>
      <c r="F219" s="350" t="str">
        <f>IF(G219="","","ｆ (Ｘ1)＝")</f>
        <v/>
      </c>
      <c r="G219" s="412" t="str">
        <f>IF($G$120="","",$E$118*$G$120^3+$K$118*$G$120^2+$Q$118*$G$120+$W$118)</f>
        <v/>
      </c>
      <c r="H219" s="413"/>
      <c r="I219" s="413"/>
      <c r="J219" s="413"/>
      <c r="K219" s="414"/>
      <c r="L219" s="316"/>
      <c r="M219" s="316"/>
      <c r="N219" s="316"/>
      <c r="O219" s="350" t="str">
        <f>IF(P219="","","ｆ (Ｘ2)＝")</f>
        <v/>
      </c>
      <c r="P219" s="412" t="str">
        <f>IF($P$120="","",$E$118*$P$120^3+$K$118*$P$120^2+$Q$118*$P$120+$W$118)</f>
        <v/>
      </c>
      <c r="Q219" s="413"/>
      <c r="R219" s="413"/>
      <c r="S219" s="413"/>
      <c r="T219" s="414"/>
      <c r="U219" s="316"/>
      <c r="V219" s="350" t="str">
        <f>IF(W219="","","ｆ(Ｘo)＝")</f>
        <v/>
      </c>
      <c r="W219" s="412" t="str">
        <f>IF($E$118="","",$E$118*$W$120^3+$K$118*$W$120^2+$Q$118*$W$120+$W$118)</f>
        <v/>
      </c>
      <c r="X219" s="413"/>
      <c r="Y219" s="413"/>
      <c r="Z219" s="413"/>
      <c r="AA219" s="414"/>
      <c r="AB219" s="376"/>
      <c r="AC219" s="342"/>
      <c r="AD219" s="11"/>
    </row>
    <row r="220" spans="1:30" s="1" customFormat="1" ht="12" hidden="1" customHeight="1" thickBot="1" x14ac:dyDescent="0.2">
      <c r="A220" s="6"/>
      <c r="B220" s="343"/>
      <c r="C220" s="316"/>
      <c r="D220" s="348"/>
      <c r="E220" s="377"/>
      <c r="F220" s="348"/>
      <c r="G220" s="348"/>
      <c r="H220" s="348"/>
      <c r="I220" s="348"/>
      <c r="J220" s="348"/>
      <c r="K220" s="348"/>
      <c r="L220" s="348"/>
      <c r="M220" s="348"/>
      <c r="N220" s="348"/>
      <c r="O220" s="348"/>
      <c r="P220" s="348"/>
      <c r="Q220" s="348"/>
      <c r="R220" s="348"/>
      <c r="S220" s="348"/>
      <c r="T220" s="348"/>
      <c r="U220" s="348"/>
      <c r="V220" s="348"/>
      <c r="W220" s="348"/>
      <c r="X220" s="348"/>
      <c r="Y220" s="348"/>
      <c r="Z220" s="348"/>
      <c r="AA220" s="348"/>
      <c r="AB220" s="348"/>
      <c r="AC220" s="342"/>
      <c r="AD220" s="11"/>
    </row>
    <row r="221" spans="1:30" s="1" customFormat="1" ht="12" hidden="1" customHeight="1" thickBot="1" x14ac:dyDescent="0.2">
      <c r="A221" s="6"/>
      <c r="B221" s="415" t="s">
        <v>150</v>
      </c>
      <c r="C221" s="416"/>
      <c r="D221" s="417" t="s">
        <v>214</v>
      </c>
      <c r="E221" s="418"/>
      <c r="F221" s="418"/>
      <c r="G221" s="418"/>
      <c r="H221" s="419"/>
      <c r="I221" s="420" t="s">
        <v>215</v>
      </c>
      <c r="J221" s="418"/>
      <c r="K221" s="418"/>
      <c r="L221" s="418"/>
      <c r="M221" s="419"/>
      <c r="N221" s="420" t="s">
        <v>216</v>
      </c>
      <c r="O221" s="418"/>
      <c r="P221" s="418"/>
      <c r="Q221" s="418"/>
      <c r="R221" s="419"/>
      <c r="S221" s="421" t="s">
        <v>217</v>
      </c>
      <c r="T221" s="418"/>
      <c r="U221" s="418"/>
      <c r="V221" s="418"/>
      <c r="W221" s="419"/>
      <c r="X221" s="422" t="str">
        <f>IF(E216="","","収束回数")</f>
        <v>収束回数</v>
      </c>
      <c r="Y221" s="423"/>
      <c r="Z221" s="423"/>
      <c r="AA221" s="424"/>
      <c r="AB221" s="369"/>
      <c r="AC221" s="342"/>
      <c r="AD221" s="11"/>
    </row>
    <row r="222" spans="1:30" s="1" customFormat="1" ht="12" hidden="1" customHeight="1" x14ac:dyDescent="0.15">
      <c r="A222" s="6"/>
      <c r="B222" s="343"/>
      <c r="C222" s="372">
        <v>1</v>
      </c>
      <c r="D222" s="403" t="str">
        <f>IF(OR(E216="",AND(K216=0,Q216=0,W216=0)),"",IF(P219=0,0,IF(OR(AND(E216&gt;0,P219&lt;0,(K216^2-3*E216*Q216)&gt;=0),AND(E216&lt;0,P219&gt;0,(K216^2-3*E216*Q216)&gt;=0),AND(E216&gt;0,P219&lt;0,(K216^2-3*E216*Q216)&lt;=0),AND(E216&lt;0,P219&gt;0,(K216^2-3*E216*Q216)&lt;=0)),P218+10^-2,"")))</f>
        <v/>
      </c>
      <c r="E222" s="404"/>
      <c r="F222" s="404"/>
      <c r="G222" s="404"/>
      <c r="H222" s="405"/>
      <c r="I222" s="406">
        <f t="shared" ref="I222:I261" si="45">IF(OR($E$216="",$D$222=""),0,$E$216*D222^3+$K$216*D222^2+$Q$216*D222+$W$216)</f>
        <v>0</v>
      </c>
      <c r="J222" s="407"/>
      <c r="K222" s="407"/>
      <c r="L222" s="407"/>
      <c r="M222" s="408"/>
      <c r="N222" s="406">
        <f t="shared" ref="N222:N261" si="46">IF(OR($E$216="",$D$222=""),0,3*$E$216*D222^2+2*$K$216*D222+$Q$216)</f>
        <v>0</v>
      </c>
      <c r="O222" s="407"/>
      <c r="P222" s="407"/>
      <c r="Q222" s="407"/>
      <c r="R222" s="408"/>
      <c r="S222" s="406">
        <f t="shared" ref="S222:S261" si="47">IF(OR(D222=0,D222="",N222=0,N222=""),0,D222-I222/N222)</f>
        <v>0</v>
      </c>
      <c r="T222" s="407"/>
      <c r="U222" s="407"/>
      <c r="V222" s="407"/>
      <c r="W222" s="408"/>
      <c r="X222" s="409"/>
      <c r="Y222" s="410"/>
      <c r="Z222" s="410"/>
      <c r="AA222" s="411"/>
      <c r="AB222" s="348"/>
      <c r="AC222" s="371">
        <f t="shared" ref="AC222:AC261" si="48">IF(ABS(I222)&lt;10^-10,AC221+1,1)</f>
        <v>1</v>
      </c>
      <c r="AD222" s="11"/>
    </row>
    <row r="223" spans="1:30" s="1" customFormat="1" ht="12" hidden="1" customHeight="1" x14ac:dyDescent="0.15">
      <c r="A223" s="6"/>
      <c r="B223" s="343"/>
      <c r="C223" s="372">
        <v>2</v>
      </c>
      <c r="D223" s="399">
        <f t="shared" ref="D223:D261" si="49">S222</f>
        <v>0</v>
      </c>
      <c r="E223" s="400"/>
      <c r="F223" s="400"/>
      <c r="G223" s="400"/>
      <c r="H223" s="401"/>
      <c r="I223" s="402">
        <f t="shared" si="45"/>
        <v>0</v>
      </c>
      <c r="J223" s="400"/>
      <c r="K223" s="400"/>
      <c r="L223" s="400"/>
      <c r="M223" s="401"/>
      <c r="N223" s="402">
        <f t="shared" si="46"/>
        <v>0</v>
      </c>
      <c r="O223" s="400"/>
      <c r="P223" s="400"/>
      <c r="Q223" s="400"/>
      <c r="R223" s="401"/>
      <c r="S223" s="402">
        <f t="shared" si="47"/>
        <v>0</v>
      </c>
      <c r="T223" s="400"/>
      <c r="U223" s="400"/>
      <c r="V223" s="400"/>
      <c r="W223" s="401"/>
      <c r="X223" s="389" t="str">
        <f t="shared" ref="X223:X261" si="50">IF(I223="","",IF(AND(ABS(I223)&lt;10^-10,AC222=1,AC223-AC222&lt;&gt;0),C223&amp;"回 収束完了",""))</f>
        <v>2回 収束完了</v>
      </c>
      <c r="Y223" s="390"/>
      <c r="Z223" s="390"/>
      <c r="AA223" s="391"/>
      <c r="AB223" s="373"/>
      <c r="AC223" s="371">
        <f t="shared" si="48"/>
        <v>2</v>
      </c>
      <c r="AD223" s="11"/>
    </row>
    <row r="224" spans="1:30" s="1" customFormat="1" ht="12" hidden="1" customHeight="1" x14ac:dyDescent="0.15">
      <c r="A224" s="6"/>
      <c r="B224" s="343"/>
      <c r="C224" s="372">
        <v>3</v>
      </c>
      <c r="D224" s="399">
        <f t="shared" si="49"/>
        <v>0</v>
      </c>
      <c r="E224" s="400"/>
      <c r="F224" s="400"/>
      <c r="G224" s="400"/>
      <c r="H224" s="401"/>
      <c r="I224" s="402">
        <f t="shared" si="45"/>
        <v>0</v>
      </c>
      <c r="J224" s="400"/>
      <c r="K224" s="400"/>
      <c r="L224" s="400"/>
      <c r="M224" s="401"/>
      <c r="N224" s="402">
        <f t="shared" si="46"/>
        <v>0</v>
      </c>
      <c r="O224" s="400"/>
      <c r="P224" s="400"/>
      <c r="Q224" s="400"/>
      <c r="R224" s="401"/>
      <c r="S224" s="402">
        <f t="shared" si="47"/>
        <v>0</v>
      </c>
      <c r="T224" s="400"/>
      <c r="U224" s="400"/>
      <c r="V224" s="400"/>
      <c r="W224" s="401"/>
      <c r="X224" s="389" t="str">
        <f t="shared" si="50"/>
        <v/>
      </c>
      <c r="Y224" s="390"/>
      <c r="Z224" s="390"/>
      <c r="AA224" s="391"/>
      <c r="AB224" s="373"/>
      <c r="AC224" s="371">
        <f t="shared" si="48"/>
        <v>3</v>
      </c>
      <c r="AD224" s="11"/>
    </row>
    <row r="225" spans="1:30" s="1" customFormat="1" ht="12" hidden="1" customHeight="1" x14ac:dyDescent="0.15">
      <c r="A225" s="6"/>
      <c r="B225" s="343"/>
      <c r="C225" s="372">
        <v>4</v>
      </c>
      <c r="D225" s="399">
        <f t="shared" si="49"/>
        <v>0</v>
      </c>
      <c r="E225" s="400"/>
      <c r="F225" s="400"/>
      <c r="G225" s="400"/>
      <c r="H225" s="401"/>
      <c r="I225" s="402">
        <f t="shared" si="45"/>
        <v>0</v>
      </c>
      <c r="J225" s="400"/>
      <c r="K225" s="400"/>
      <c r="L225" s="400"/>
      <c r="M225" s="401"/>
      <c r="N225" s="402">
        <f t="shared" si="46"/>
        <v>0</v>
      </c>
      <c r="O225" s="400"/>
      <c r="P225" s="400"/>
      <c r="Q225" s="400"/>
      <c r="R225" s="401"/>
      <c r="S225" s="402">
        <f t="shared" si="47"/>
        <v>0</v>
      </c>
      <c r="T225" s="400"/>
      <c r="U225" s="400"/>
      <c r="V225" s="400"/>
      <c r="W225" s="401"/>
      <c r="X225" s="389" t="str">
        <f t="shared" si="50"/>
        <v/>
      </c>
      <c r="Y225" s="390"/>
      <c r="Z225" s="390"/>
      <c r="AA225" s="391"/>
      <c r="AB225" s="373"/>
      <c r="AC225" s="371">
        <f t="shared" si="48"/>
        <v>4</v>
      </c>
      <c r="AD225" s="11"/>
    </row>
    <row r="226" spans="1:30" s="1" customFormat="1" ht="12" hidden="1" customHeight="1" x14ac:dyDescent="0.15">
      <c r="A226" s="6"/>
      <c r="B226" s="343"/>
      <c r="C226" s="372">
        <v>5</v>
      </c>
      <c r="D226" s="399">
        <f t="shared" si="49"/>
        <v>0</v>
      </c>
      <c r="E226" s="400"/>
      <c r="F226" s="400"/>
      <c r="G226" s="400"/>
      <c r="H226" s="401"/>
      <c r="I226" s="402">
        <f t="shared" si="45"/>
        <v>0</v>
      </c>
      <c r="J226" s="400"/>
      <c r="K226" s="400"/>
      <c r="L226" s="400"/>
      <c r="M226" s="401"/>
      <c r="N226" s="402">
        <f t="shared" si="46"/>
        <v>0</v>
      </c>
      <c r="O226" s="400"/>
      <c r="P226" s="400"/>
      <c r="Q226" s="400"/>
      <c r="R226" s="401"/>
      <c r="S226" s="402">
        <f t="shared" si="47"/>
        <v>0</v>
      </c>
      <c r="T226" s="400"/>
      <c r="U226" s="400"/>
      <c r="V226" s="400"/>
      <c r="W226" s="401"/>
      <c r="X226" s="389" t="str">
        <f t="shared" si="50"/>
        <v/>
      </c>
      <c r="Y226" s="390"/>
      <c r="Z226" s="390"/>
      <c r="AA226" s="391"/>
      <c r="AB226" s="373"/>
      <c r="AC226" s="371">
        <f t="shared" si="48"/>
        <v>5</v>
      </c>
      <c r="AD226" s="11"/>
    </row>
    <row r="227" spans="1:30" s="1" customFormat="1" ht="12" hidden="1" customHeight="1" x14ac:dyDescent="0.15">
      <c r="A227" s="6"/>
      <c r="B227" s="343"/>
      <c r="C227" s="372">
        <v>6</v>
      </c>
      <c r="D227" s="399">
        <f t="shared" si="49"/>
        <v>0</v>
      </c>
      <c r="E227" s="400"/>
      <c r="F227" s="400"/>
      <c r="G227" s="400"/>
      <c r="H227" s="401"/>
      <c r="I227" s="402">
        <f t="shared" si="45"/>
        <v>0</v>
      </c>
      <c r="J227" s="400"/>
      <c r="K227" s="400"/>
      <c r="L227" s="400"/>
      <c r="M227" s="401"/>
      <c r="N227" s="402">
        <f t="shared" si="46"/>
        <v>0</v>
      </c>
      <c r="O227" s="400"/>
      <c r="P227" s="400"/>
      <c r="Q227" s="400"/>
      <c r="R227" s="401"/>
      <c r="S227" s="402">
        <f t="shared" si="47"/>
        <v>0</v>
      </c>
      <c r="T227" s="400"/>
      <c r="U227" s="400"/>
      <c r="V227" s="400"/>
      <c r="W227" s="401"/>
      <c r="X227" s="389" t="str">
        <f t="shared" si="50"/>
        <v/>
      </c>
      <c r="Y227" s="390"/>
      <c r="Z227" s="390"/>
      <c r="AA227" s="391"/>
      <c r="AB227" s="373"/>
      <c r="AC227" s="371">
        <f t="shared" si="48"/>
        <v>6</v>
      </c>
      <c r="AD227" s="11"/>
    </row>
    <row r="228" spans="1:30" s="1" customFormat="1" ht="12" hidden="1" customHeight="1" x14ac:dyDescent="0.15">
      <c r="A228" s="6"/>
      <c r="B228" s="343"/>
      <c r="C228" s="372">
        <v>7</v>
      </c>
      <c r="D228" s="399">
        <f t="shared" si="49"/>
        <v>0</v>
      </c>
      <c r="E228" s="400"/>
      <c r="F228" s="400"/>
      <c r="G228" s="400"/>
      <c r="H228" s="401"/>
      <c r="I228" s="402">
        <f t="shared" si="45"/>
        <v>0</v>
      </c>
      <c r="J228" s="400"/>
      <c r="K228" s="400"/>
      <c r="L228" s="400"/>
      <c r="M228" s="401"/>
      <c r="N228" s="402">
        <f t="shared" si="46"/>
        <v>0</v>
      </c>
      <c r="O228" s="400"/>
      <c r="P228" s="400"/>
      <c r="Q228" s="400"/>
      <c r="R228" s="401"/>
      <c r="S228" s="402">
        <f t="shared" si="47"/>
        <v>0</v>
      </c>
      <c r="T228" s="400"/>
      <c r="U228" s="400"/>
      <c r="V228" s="400"/>
      <c r="W228" s="401"/>
      <c r="X228" s="389" t="str">
        <f t="shared" si="50"/>
        <v/>
      </c>
      <c r="Y228" s="390"/>
      <c r="Z228" s="390"/>
      <c r="AA228" s="391"/>
      <c r="AB228" s="373"/>
      <c r="AC228" s="371">
        <f t="shared" si="48"/>
        <v>7</v>
      </c>
      <c r="AD228" s="11"/>
    </row>
    <row r="229" spans="1:30" s="1" customFormat="1" ht="12" hidden="1" customHeight="1" x14ac:dyDescent="0.15">
      <c r="A229" s="6"/>
      <c r="B229" s="343"/>
      <c r="C229" s="372">
        <v>8</v>
      </c>
      <c r="D229" s="399">
        <f t="shared" si="49"/>
        <v>0</v>
      </c>
      <c r="E229" s="400"/>
      <c r="F229" s="400"/>
      <c r="G229" s="400"/>
      <c r="H229" s="401"/>
      <c r="I229" s="402">
        <f t="shared" si="45"/>
        <v>0</v>
      </c>
      <c r="J229" s="400"/>
      <c r="K229" s="400"/>
      <c r="L229" s="400"/>
      <c r="M229" s="401"/>
      <c r="N229" s="402">
        <f t="shared" si="46"/>
        <v>0</v>
      </c>
      <c r="O229" s="400"/>
      <c r="P229" s="400"/>
      <c r="Q229" s="400"/>
      <c r="R229" s="401"/>
      <c r="S229" s="402">
        <f t="shared" si="47"/>
        <v>0</v>
      </c>
      <c r="T229" s="400"/>
      <c r="U229" s="400"/>
      <c r="V229" s="400"/>
      <c r="W229" s="401"/>
      <c r="X229" s="389" t="str">
        <f t="shared" si="50"/>
        <v/>
      </c>
      <c r="Y229" s="390"/>
      <c r="Z229" s="390"/>
      <c r="AA229" s="391"/>
      <c r="AB229" s="373"/>
      <c r="AC229" s="371">
        <f t="shared" si="48"/>
        <v>8</v>
      </c>
      <c r="AD229" s="11"/>
    </row>
    <row r="230" spans="1:30" s="1" customFormat="1" ht="12" hidden="1" customHeight="1" x14ac:dyDescent="0.15">
      <c r="A230" s="6"/>
      <c r="B230" s="343"/>
      <c r="C230" s="372">
        <v>9</v>
      </c>
      <c r="D230" s="399">
        <f t="shared" si="49"/>
        <v>0</v>
      </c>
      <c r="E230" s="400"/>
      <c r="F230" s="400"/>
      <c r="G230" s="400"/>
      <c r="H230" s="401"/>
      <c r="I230" s="402">
        <f t="shared" si="45"/>
        <v>0</v>
      </c>
      <c r="J230" s="400"/>
      <c r="K230" s="400"/>
      <c r="L230" s="400"/>
      <c r="M230" s="401"/>
      <c r="N230" s="402">
        <f t="shared" si="46"/>
        <v>0</v>
      </c>
      <c r="O230" s="400"/>
      <c r="P230" s="400"/>
      <c r="Q230" s="400"/>
      <c r="R230" s="401"/>
      <c r="S230" s="402">
        <f t="shared" si="47"/>
        <v>0</v>
      </c>
      <c r="T230" s="400"/>
      <c r="U230" s="400"/>
      <c r="V230" s="400"/>
      <c r="W230" s="401"/>
      <c r="X230" s="389" t="str">
        <f t="shared" si="50"/>
        <v/>
      </c>
      <c r="Y230" s="390"/>
      <c r="Z230" s="390"/>
      <c r="AA230" s="391"/>
      <c r="AB230" s="373"/>
      <c r="AC230" s="371">
        <f t="shared" si="48"/>
        <v>9</v>
      </c>
      <c r="AD230" s="11"/>
    </row>
    <row r="231" spans="1:30" s="1" customFormat="1" ht="12" hidden="1" customHeight="1" x14ac:dyDescent="0.15">
      <c r="A231" s="6"/>
      <c r="B231" s="343"/>
      <c r="C231" s="372">
        <v>10</v>
      </c>
      <c r="D231" s="399">
        <f t="shared" si="49"/>
        <v>0</v>
      </c>
      <c r="E231" s="400"/>
      <c r="F231" s="400"/>
      <c r="G231" s="400"/>
      <c r="H231" s="401"/>
      <c r="I231" s="402">
        <f t="shared" si="45"/>
        <v>0</v>
      </c>
      <c r="J231" s="400"/>
      <c r="K231" s="400"/>
      <c r="L231" s="400"/>
      <c r="M231" s="401"/>
      <c r="N231" s="402">
        <f t="shared" si="46"/>
        <v>0</v>
      </c>
      <c r="O231" s="400"/>
      <c r="P231" s="400"/>
      <c r="Q231" s="400"/>
      <c r="R231" s="401"/>
      <c r="S231" s="402">
        <f t="shared" si="47"/>
        <v>0</v>
      </c>
      <c r="T231" s="400"/>
      <c r="U231" s="400"/>
      <c r="V231" s="400"/>
      <c r="W231" s="401"/>
      <c r="X231" s="389" t="str">
        <f t="shared" si="50"/>
        <v/>
      </c>
      <c r="Y231" s="390"/>
      <c r="Z231" s="390"/>
      <c r="AA231" s="391"/>
      <c r="AB231" s="373"/>
      <c r="AC231" s="371">
        <f t="shared" si="48"/>
        <v>10</v>
      </c>
      <c r="AD231" s="11"/>
    </row>
    <row r="232" spans="1:30" s="1" customFormat="1" ht="12" hidden="1" customHeight="1" x14ac:dyDescent="0.15">
      <c r="A232" s="6"/>
      <c r="B232" s="343"/>
      <c r="C232" s="372">
        <v>11</v>
      </c>
      <c r="D232" s="385">
        <f t="shared" si="49"/>
        <v>0</v>
      </c>
      <c r="E232" s="386"/>
      <c r="F232" s="386"/>
      <c r="G232" s="386"/>
      <c r="H232" s="387"/>
      <c r="I232" s="388">
        <f t="shared" si="45"/>
        <v>0</v>
      </c>
      <c r="J232" s="386"/>
      <c r="K232" s="386"/>
      <c r="L232" s="386"/>
      <c r="M232" s="387"/>
      <c r="N232" s="388">
        <f t="shared" si="46"/>
        <v>0</v>
      </c>
      <c r="O232" s="386"/>
      <c r="P232" s="386"/>
      <c r="Q232" s="386"/>
      <c r="R232" s="387"/>
      <c r="S232" s="388">
        <f t="shared" si="47"/>
        <v>0</v>
      </c>
      <c r="T232" s="386"/>
      <c r="U232" s="386"/>
      <c r="V232" s="386"/>
      <c r="W232" s="387"/>
      <c r="X232" s="389" t="str">
        <f t="shared" si="50"/>
        <v/>
      </c>
      <c r="Y232" s="390"/>
      <c r="Z232" s="390"/>
      <c r="AA232" s="391"/>
      <c r="AB232" s="373"/>
      <c r="AC232" s="371">
        <f t="shared" si="48"/>
        <v>11</v>
      </c>
      <c r="AD232" s="11"/>
    </row>
    <row r="233" spans="1:30" s="1" customFormat="1" ht="12" hidden="1" customHeight="1" x14ac:dyDescent="0.15">
      <c r="A233" s="6"/>
      <c r="B233" s="343"/>
      <c r="C233" s="372">
        <v>12</v>
      </c>
      <c r="D233" s="385">
        <f t="shared" si="49"/>
        <v>0</v>
      </c>
      <c r="E233" s="386"/>
      <c r="F233" s="386"/>
      <c r="G233" s="386"/>
      <c r="H233" s="387"/>
      <c r="I233" s="388">
        <f t="shared" si="45"/>
        <v>0</v>
      </c>
      <c r="J233" s="386"/>
      <c r="K233" s="386"/>
      <c r="L233" s="386"/>
      <c r="M233" s="387"/>
      <c r="N233" s="388">
        <f t="shared" si="46"/>
        <v>0</v>
      </c>
      <c r="O233" s="386"/>
      <c r="P233" s="386"/>
      <c r="Q233" s="386"/>
      <c r="R233" s="387"/>
      <c r="S233" s="388">
        <f t="shared" si="47"/>
        <v>0</v>
      </c>
      <c r="T233" s="386"/>
      <c r="U233" s="386"/>
      <c r="V233" s="386"/>
      <c r="W233" s="387"/>
      <c r="X233" s="389" t="str">
        <f t="shared" si="50"/>
        <v/>
      </c>
      <c r="Y233" s="390"/>
      <c r="Z233" s="390"/>
      <c r="AA233" s="391"/>
      <c r="AB233" s="373"/>
      <c r="AC233" s="371">
        <f t="shared" si="48"/>
        <v>12</v>
      </c>
      <c r="AD233" s="11"/>
    </row>
    <row r="234" spans="1:30" s="1" customFormat="1" ht="12" hidden="1" customHeight="1" x14ac:dyDescent="0.15">
      <c r="A234" s="6"/>
      <c r="B234" s="343"/>
      <c r="C234" s="372">
        <v>13</v>
      </c>
      <c r="D234" s="385">
        <f t="shared" si="49"/>
        <v>0</v>
      </c>
      <c r="E234" s="386"/>
      <c r="F234" s="386"/>
      <c r="G234" s="386"/>
      <c r="H234" s="387"/>
      <c r="I234" s="388">
        <f t="shared" si="45"/>
        <v>0</v>
      </c>
      <c r="J234" s="386"/>
      <c r="K234" s="386"/>
      <c r="L234" s="386"/>
      <c r="M234" s="387"/>
      <c r="N234" s="388">
        <f t="shared" si="46"/>
        <v>0</v>
      </c>
      <c r="O234" s="386"/>
      <c r="P234" s="386"/>
      <c r="Q234" s="386"/>
      <c r="R234" s="387"/>
      <c r="S234" s="388">
        <f t="shared" si="47"/>
        <v>0</v>
      </c>
      <c r="T234" s="386"/>
      <c r="U234" s="386"/>
      <c r="V234" s="386"/>
      <c r="W234" s="387"/>
      <c r="X234" s="389" t="str">
        <f t="shared" si="50"/>
        <v/>
      </c>
      <c r="Y234" s="390"/>
      <c r="Z234" s="390"/>
      <c r="AA234" s="391"/>
      <c r="AB234" s="373"/>
      <c r="AC234" s="371">
        <f t="shared" si="48"/>
        <v>13</v>
      </c>
      <c r="AD234" s="11"/>
    </row>
    <row r="235" spans="1:30" s="1" customFormat="1" ht="12" hidden="1" customHeight="1" x14ac:dyDescent="0.15">
      <c r="A235" s="6"/>
      <c r="B235" s="343"/>
      <c r="C235" s="372">
        <v>14</v>
      </c>
      <c r="D235" s="385">
        <f t="shared" si="49"/>
        <v>0</v>
      </c>
      <c r="E235" s="386"/>
      <c r="F235" s="386"/>
      <c r="G235" s="386"/>
      <c r="H235" s="387"/>
      <c r="I235" s="388">
        <f t="shared" si="45"/>
        <v>0</v>
      </c>
      <c r="J235" s="386"/>
      <c r="K235" s="386"/>
      <c r="L235" s="386"/>
      <c r="M235" s="387"/>
      <c r="N235" s="388">
        <f t="shared" si="46"/>
        <v>0</v>
      </c>
      <c r="O235" s="386"/>
      <c r="P235" s="386"/>
      <c r="Q235" s="386"/>
      <c r="R235" s="387"/>
      <c r="S235" s="388">
        <f t="shared" si="47"/>
        <v>0</v>
      </c>
      <c r="T235" s="386"/>
      <c r="U235" s="386"/>
      <c r="V235" s="386"/>
      <c r="W235" s="387"/>
      <c r="X235" s="389" t="str">
        <f t="shared" si="50"/>
        <v/>
      </c>
      <c r="Y235" s="390"/>
      <c r="Z235" s="390"/>
      <c r="AA235" s="391"/>
      <c r="AB235" s="373"/>
      <c r="AC235" s="371">
        <f t="shared" si="48"/>
        <v>14</v>
      </c>
      <c r="AD235" s="11"/>
    </row>
    <row r="236" spans="1:30" s="1" customFormat="1" ht="12" hidden="1" customHeight="1" x14ac:dyDescent="0.15">
      <c r="A236" s="6"/>
      <c r="B236" s="343"/>
      <c r="C236" s="372">
        <v>15</v>
      </c>
      <c r="D236" s="385">
        <f t="shared" si="49"/>
        <v>0</v>
      </c>
      <c r="E236" s="386"/>
      <c r="F236" s="386"/>
      <c r="G236" s="386"/>
      <c r="H236" s="387"/>
      <c r="I236" s="388">
        <f t="shared" si="45"/>
        <v>0</v>
      </c>
      <c r="J236" s="386"/>
      <c r="K236" s="386"/>
      <c r="L236" s="386"/>
      <c r="M236" s="387"/>
      <c r="N236" s="388">
        <f t="shared" si="46"/>
        <v>0</v>
      </c>
      <c r="O236" s="386"/>
      <c r="P236" s="386"/>
      <c r="Q236" s="386"/>
      <c r="R236" s="387"/>
      <c r="S236" s="388">
        <f t="shared" si="47"/>
        <v>0</v>
      </c>
      <c r="T236" s="386"/>
      <c r="U236" s="386"/>
      <c r="V236" s="386"/>
      <c r="W236" s="387"/>
      <c r="X236" s="389" t="str">
        <f t="shared" si="50"/>
        <v/>
      </c>
      <c r="Y236" s="390"/>
      <c r="Z236" s="390"/>
      <c r="AA236" s="391"/>
      <c r="AB236" s="373"/>
      <c r="AC236" s="371">
        <f t="shared" si="48"/>
        <v>15</v>
      </c>
      <c r="AD236" s="11"/>
    </row>
    <row r="237" spans="1:30" s="1" customFormat="1" ht="12" hidden="1" customHeight="1" x14ac:dyDescent="0.15">
      <c r="A237" s="6"/>
      <c r="B237" s="343"/>
      <c r="C237" s="372">
        <v>16</v>
      </c>
      <c r="D237" s="385">
        <f t="shared" si="49"/>
        <v>0</v>
      </c>
      <c r="E237" s="386"/>
      <c r="F237" s="386"/>
      <c r="G237" s="386"/>
      <c r="H237" s="387"/>
      <c r="I237" s="388">
        <f t="shared" si="45"/>
        <v>0</v>
      </c>
      <c r="J237" s="386"/>
      <c r="K237" s="386"/>
      <c r="L237" s="386"/>
      <c r="M237" s="387"/>
      <c r="N237" s="388">
        <f t="shared" si="46"/>
        <v>0</v>
      </c>
      <c r="O237" s="386"/>
      <c r="P237" s="386"/>
      <c r="Q237" s="386"/>
      <c r="R237" s="387"/>
      <c r="S237" s="388">
        <f t="shared" si="47"/>
        <v>0</v>
      </c>
      <c r="T237" s="386"/>
      <c r="U237" s="386"/>
      <c r="V237" s="386"/>
      <c r="W237" s="387"/>
      <c r="X237" s="389" t="str">
        <f t="shared" si="50"/>
        <v/>
      </c>
      <c r="Y237" s="390"/>
      <c r="Z237" s="390"/>
      <c r="AA237" s="391"/>
      <c r="AB237" s="373"/>
      <c r="AC237" s="371">
        <f t="shared" si="48"/>
        <v>16</v>
      </c>
      <c r="AD237" s="11"/>
    </row>
    <row r="238" spans="1:30" s="1" customFormat="1" ht="12" hidden="1" customHeight="1" x14ac:dyDescent="0.15">
      <c r="A238" s="6"/>
      <c r="B238" s="343"/>
      <c r="C238" s="372">
        <v>17</v>
      </c>
      <c r="D238" s="385">
        <f t="shared" si="49"/>
        <v>0</v>
      </c>
      <c r="E238" s="386"/>
      <c r="F238" s="386"/>
      <c r="G238" s="386"/>
      <c r="H238" s="387"/>
      <c r="I238" s="388">
        <f t="shared" si="45"/>
        <v>0</v>
      </c>
      <c r="J238" s="386"/>
      <c r="K238" s="386"/>
      <c r="L238" s="386"/>
      <c r="M238" s="387"/>
      <c r="N238" s="388">
        <f t="shared" si="46"/>
        <v>0</v>
      </c>
      <c r="O238" s="386"/>
      <c r="P238" s="386"/>
      <c r="Q238" s="386"/>
      <c r="R238" s="387"/>
      <c r="S238" s="388">
        <f t="shared" si="47"/>
        <v>0</v>
      </c>
      <c r="T238" s="386"/>
      <c r="U238" s="386"/>
      <c r="V238" s="386"/>
      <c r="W238" s="387"/>
      <c r="X238" s="389" t="str">
        <f t="shared" si="50"/>
        <v/>
      </c>
      <c r="Y238" s="390"/>
      <c r="Z238" s="390"/>
      <c r="AA238" s="391"/>
      <c r="AB238" s="373"/>
      <c r="AC238" s="371">
        <f t="shared" si="48"/>
        <v>17</v>
      </c>
      <c r="AD238" s="11"/>
    </row>
    <row r="239" spans="1:30" s="1" customFormat="1" ht="12" hidden="1" customHeight="1" x14ac:dyDescent="0.15">
      <c r="A239" s="6"/>
      <c r="B239" s="343"/>
      <c r="C239" s="372">
        <v>18</v>
      </c>
      <c r="D239" s="385">
        <f t="shared" si="49"/>
        <v>0</v>
      </c>
      <c r="E239" s="386"/>
      <c r="F239" s="386"/>
      <c r="G239" s="386"/>
      <c r="H239" s="387"/>
      <c r="I239" s="388">
        <f t="shared" si="45"/>
        <v>0</v>
      </c>
      <c r="J239" s="386"/>
      <c r="K239" s="386"/>
      <c r="L239" s="386"/>
      <c r="M239" s="387"/>
      <c r="N239" s="388">
        <f t="shared" si="46"/>
        <v>0</v>
      </c>
      <c r="O239" s="386"/>
      <c r="P239" s="386"/>
      <c r="Q239" s="386"/>
      <c r="R239" s="387"/>
      <c r="S239" s="388">
        <f t="shared" si="47"/>
        <v>0</v>
      </c>
      <c r="T239" s="386"/>
      <c r="U239" s="386"/>
      <c r="V239" s="386"/>
      <c r="W239" s="387"/>
      <c r="X239" s="389" t="str">
        <f t="shared" si="50"/>
        <v/>
      </c>
      <c r="Y239" s="390"/>
      <c r="Z239" s="390"/>
      <c r="AA239" s="391"/>
      <c r="AB239" s="373"/>
      <c r="AC239" s="371">
        <f t="shared" si="48"/>
        <v>18</v>
      </c>
      <c r="AD239" s="11"/>
    </row>
    <row r="240" spans="1:30" s="1" customFormat="1" ht="12" hidden="1" customHeight="1" x14ac:dyDescent="0.15">
      <c r="A240" s="6"/>
      <c r="B240" s="343"/>
      <c r="C240" s="372">
        <v>19</v>
      </c>
      <c r="D240" s="385">
        <f t="shared" si="49"/>
        <v>0</v>
      </c>
      <c r="E240" s="386"/>
      <c r="F240" s="386"/>
      <c r="G240" s="386"/>
      <c r="H240" s="387"/>
      <c r="I240" s="388">
        <f t="shared" si="45"/>
        <v>0</v>
      </c>
      <c r="J240" s="386"/>
      <c r="K240" s="386"/>
      <c r="L240" s="386"/>
      <c r="M240" s="387"/>
      <c r="N240" s="388">
        <f t="shared" si="46"/>
        <v>0</v>
      </c>
      <c r="O240" s="386"/>
      <c r="P240" s="386"/>
      <c r="Q240" s="386"/>
      <c r="R240" s="387"/>
      <c r="S240" s="388">
        <f t="shared" si="47"/>
        <v>0</v>
      </c>
      <c r="T240" s="386"/>
      <c r="U240" s="386"/>
      <c r="V240" s="386"/>
      <c r="W240" s="387"/>
      <c r="X240" s="389" t="str">
        <f t="shared" si="50"/>
        <v/>
      </c>
      <c r="Y240" s="390"/>
      <c r="Z240" s="390"/>
      <c r="AA240" s="391"/>
      <c r="AB240" s="373"/>
      <c r="AC240" s="371">
        <f t="shared" si="48"/>
        <v>19</v>
      </c>
      <c r="AD240" s="11"/>
    </row>
    <row r="241" spans="1:30" s="1" customFormat="1" ht="12" hidden="1" customHeight="1" x14ac:dyDescent="0.15">
      <c r="A241" s="6"/>
      <c r="B241" s="343"/>
      <c r="C241" s="372">
        <v>20</v>
      </c>
      <c r="D241" s="385">
        <f t="shared" si="49"/>
        <v>0</v>
      </c>
      <c r="E241" s="386"/>
      <c r="F241" s="386"/>
      <c r="G241" s="386"/>
      <c r="H241" s="387"/>
      <c r="I241" s="388">
        <f t="shared" si="45"/>
        <v>0</v>
      </c>
      <c r="J241" s="386"/>
      <c r="K241" s="386"/>
      <c r="L241" s="386"/>
      <c r="M241" s="387"/>
      <c r="N241" s="388">
        <f t="shared" si="46"/>
        <v>0</v>
      </c>
      <c r="O241" s="386"/>
      <c r="P241" s="386"/>
      <c r="Q241" s="386"/>
      <c r="R241" s="387"/>
      <c r="S241" s="388">
        <f t="shared" si="47"/>
        <v>0</v>
      </c>
      <c r="T241" s="386"/>
      <c r="U241" s="386"/>
      <c r="V241" s="386"/>
      <c r="W241" s="387"/>
      <c r="X241" s="389" t="str">
        <f t="shared" si="50"/>
        <v/>
      </c>
      <c r="Y241" s="390"/>
      <c r="Z241" s="390"/>
      <c r="AA241" s="391"/>
      <c r="AB241" s="373"/>
      <c r="AC241" s="371">
        <f t="shared" si="48"/>
        <v>20</v>
      </c>
      <c r="AD241" s="11"/>
    </row>
    <row r="242" spans="1:30" s="1" customFormat="1" ht="12" hidden="1" customHeight="1" x14ac:dyDescent="0.15">
      <c r="A242" s="6"/>
      <c r="B242" s="343"/>
      <c r="C242" s="372">
        <v>21</v>
      </c>
      <c r="D242" s="385">
        <f t="shared" si="49"/>
        <v>0</v>
      </c>
      <c r="E242" s="386"/>
      <c r="F242" s="386"/>
      <c r="G242" s="386"/>
      <c r="H242" s="387"/>
      <c r="I242" s="388">
        <f t="shared" si="45"/>
        <v>0</v>
      </c>
      <c r="J242" s="386"/>
      <c r="K242" s="386"/>
      <c r="L242" s="386"/>
      <c r="M242" s="387"/>
      <c r="N242" s="388">
        <f t="shared" si="46"/>
        <v>0</v>
      </c>
      <c r="O242" s="386"/>
      <c r="P242" s="386"/>
      <c r="Q242" s="386"/>
      <c r="R242" s="387"/>
      <c r="S242" s="388">
        <f t="shared" si="47"/>
        <v>0</v>
      </c>
      <c r="T242" s="386"/>
      <c r="U242" s="386"/>
      <c r="V242" s="386"/>
      <c r="W242" s="387"/>
      <c r="X242" s="389" t="str">
        <f t="shared" si="50"/>
        <v/>
      </c>
      <c r="Y242" s="390"/>
      <c r="Z242" s="390"/>
      <c r="AA242" s="391"/>
      <c r="AB242" s="373"/>
      <c r="AC242" s="371">
        <f t="shared" si="48"/>
        <v>21</v>
      </c>
      <c r="AD242" s="11"/>
    </row>
    <row r="243" spans="1:30" s="1" customFormat="1" ht="12" hidden="1" customHeight="1" x14ac:dyDescent="0.15">
      <c r="A243" s="6"/>
      <c r="B243" s="343"/>
      <c r="C243" s="372">
        <v>22</v>
      </c>
      <c r="D243" s="385">
        <f t="shared" si="49"/>
        <v>0</v>
      </c>
      <c r="E243" s="386"/>
      <c r="F243" s="386"/>
      <c r="G243" s="386"/>
      <c r="H243" s="387"/>
      <c r="I243" s="388">
        <f t="shared" si="45"/>
        <v>0</v>
      </c>
      <c r="J243" s="386"/>
      <c r="K243" s="386"/>
      <c r="L243" s="386"/>
      <c r="M243" s="387"/>
      <c r="N243" s="388">
        <f t="shared" si="46"/>
        <v>0</v>
      </c>
      <c r="O243" s="386"/>
      <c r="P243" s="386"/>
      <c r="Q243" s="386"/>
      <c r="R243" s="387"/>
      <c r="S243" s="388">
        <f t="shared" si="47"/>
        <v>0</v>
      </c>
      <c r="T243" s="386"/>
      <c r="U243" s="386"/>
      <c r="V243" s="386"/>
      <c r="W243" s="387"/>
      <c r="X243" s="389" t="str">
        <f t="shared" si="50"/>
        <v/>
      </c>
      <c r="Y243" s="390"/>
      <c r="Z243" s="390"/>
      <c r="AA243" s="391"/>
      <c r="AB243" s="373"/>
      <c r="AC243" s="371">
        <f t="shared" si="48"/>
        <v>22</v>
      </c>
      <c r="AD243" s="11"/>
    </row>
    <row r="244" spans="1:30" s="1" customFormat="1" ht="12" hidden="1" customHeight="1" x14ac:dyDescent="0.15">
      <c r="A244" s="6"/>
      <c r="B244" s="343"/>
      <c r="C244" s="372">
        <v>23</v>
      </c>
      <c r="D244" s="385">
        <f t="shared" si="49"/>
        <v>0</v>
      </c>
      <c r="E244" s="386"/>
      <c r="F244" s="386"/>
      <c r="G244" s="386"/>
      <c r="H244" s="387"/>
      <c r="I244" s="388">
        <f t="shared" si="45"/>
        <v>0</v>
      </c>
      <c r="J244" s="386"/>
      <c r="K244" s="386"/>
      <c r="L244" s="386"/>
      <c r="M244" s="387"/>
      <c r="N244" s="388">
        <f t="shared" si="46"/>
        <v>0</v>
      </c>
      <c r="O244" s="386"/>
      <c r="P244" s="386"/>
      <c r="Q244" s="386"/>
      <c r="R244" s="387"/>
      <c r="S244" s="388">
        <f t="shared" si="47"/>
        <v>0</v>
      </c>
      <c r="T244" s="386"/>
      <c r="U244" s="386"/>
      <c r="V244" s="386"/>
      <c r="W244" s="387"/>
      <c r="X244" s="389" t="str">
        <f t="shared" si="50"/>
        <v/>
      </c>
      <c r="Y244" s="390"/>
      <c r="Z244" s="390"/>
      <c r="AA244" s="391"/>
      <c r="AB244" s="373"/>
      <c r="AC244" s="371">
        <f t="shared" si="48"/>
        <v>23</v>
      </c>
      <c r="AD244" s="11"/>
    </row>
    <row r="245" spans="1:30" s="1" customFormat="1" ht="12" hidden="1" customHeight="1" x14ac:dyDescent="0.15">
      <c r="A245" s="6"/>
      <c r="B245" s="343"/>
      <c r="C245" s="372">
        <v>24</v>
      </c>
      <c r="D245" s="385">
        <f t="shared" si="49"/>
        <v>0</v>
      </c>
      <c r="E245" s="386"/>
      <c r="F245" s="386"/>
      <c r="G245" s="386"/>
      <c r="H245" s="387"/>
      <c r="I245" s="388">
        <f t="shared" si="45"/>
        <v>0</v>
      </c>
      <c r="J245" s="386"/>
      <c r="K245" s="386"/>
      <c r="L245" s="386"/>
      <c r="M245" s="387"/>
      <c r="N245" s="388">
        <f t="shared" si="46"/>
        <v>0</v>
      </c>
      <c r="O245" s="386"/>
      <c r="P245" s="386"/>
      <c r="Q245" s="386"/>
      <c r="R245" s="387"/>
      <c r="S245" s="388">
        <f t="shared" si="47"/>
        <v>0</v>
      </c>
      <c r="T245" s="386"/>
      <c r="U245" s="386"/>
      <c r="V245" s="386"/>
      <c r="W245" s="387"/>
      <c r="X245" s="389" t="str">
        <f t="shared" si="50"/>
        <v/>
      </c>
      <c r="Y245" s="390"/>
      <c r="Z245" s="390"/>
      <c r="AA245" s="391"/>
      <c r="AB245" s="373"/>
      <c r="AC245" s="371">
        <f t="shared" si="48"/>
        <v>24</v>
      </c>
      <c r="AD245" s="11"/>
    </row>
    <row r="246" spans="1:30" s="1" customFormat="1" ht="12" hidden="1" customHeight="1" x14ac:dyDescent="0.15">
      <c r="A246" s="6"/>
      <c r="B246" s="343"/>
      <c r="C246" s="372">
        <v>25</v>
      </c>
      <c r="D246" s="385">
        <f t="shared" si="49"/>
        <v>0</v>
      </c>
      <c r="E246" s="386"/>
      <c r="F246" s="386"/>
      <c r="G246" s="386"/>
      <c r="H246" s="387"/>
      <c r="I246" s="388">
        <f t="shared" si="45"/>
        <v>0</v>
      </c>
      <c r="J246" s="386"/>
      <c r="K246" s="386"/>
      <c r="L246" s="386"/>
      <c r="M246" s="387"/>
      <c r="N246" s="388">
        <f t="shared" si="46"/>
        <v>0</v>
      </c>
      <c r="O246" s="386"/>
      <c r="P246" s="386"/>
      <c r="Q246" s="386"/>
      <c r="R246" s="387"/>
      <c r="S246" s="388">
        <f t="shared" si="47"/>
        <v>0</v>
      </c>
      <c r="T246" s="386"/>
      <c r="U246" s="386"/>
      <c r="V246" s="386"/>
      <c r="W246" s="387"/>
      <c r="X246" s="389" t="str">
        <f t="shared" si="50"/>
        <v/>
      </c>
      <c r="Y246" s="390"/>
      <c r="Z246" s="390"/>
      <c r="AA246" s="391"/>
      <c r="AB246" s="373"/>
      <c r="AC246" s="371">
        <f t="shared" si="48"/>
        <v>25</v>
      </c>
      <c r="AD246" s="11"/>
    </row>
    <row r="247" spans="1:30" s="1" customFormat="1" ht="12" hidden="1" customHeight="1" x14ac:dyDescent="0.15">
      <c r="A247" s="6"/>
      <c r="B247" s="343"/>
      <c r="C247" s="372">
        <v>26</v>
      </c>
      <c r="D247" s="385">
        <f t="shared" si="49"/>
        <v>0</v>
      </c>
      <c r="E247" s="386"/>
      <c r="F247" s="386"/>
      <c r="G247" s="386"/>
      <c r="H247" s="387"/>
      <c r="I247" s="388">
        <f t="shared" si="45"/>
        <v>0</v>
      </c>
      <c r="J247" s="386"/>
      <c r="K247" s="386"/>
      <c r="L247" s="386"/>
      <c r="M247" s="387"/>
      <c r="N247" s="388">
        <f t="shared" si="46"/>
        <v>0</v>
      </c>
      <c r="O247" s="386"/>
      <c r="P247" s="386"/>
      <c r="Q247" s="386"/>
      <c r="R247" s="387"/>
      <c r="S247" s="388">
        <f t="shared" si="47"/>
        <v>0</v>
      </c>
      <c r="T247" s="386"/>
      <c r="U247" s="386"/>
      <c r="V247" s="386"/>
      <c r="W247" s="387"/>
      <c r="X247" s="389" t="str">
        <f t="shared" si="50"/>
        <v/>
      </c>
      <c r="Y247" s="390"/>
      <c r="Z247" s="390"/>
      <c r="AA247" s="391"/>
      <c r="AB247" s="373"/>
      <c r="AC247" s="371">
        <f t="shared" si="48"/>
        <v>26</v>
      </c>
      <c r="AD247" s="11"/>
    </row>
    <row r="248" spans="1:30" s="1" customFormat="1" ht="12" hidden="1" customHeight="1" x14ac:dyDescent="0.15">
      <c r="A248" s="6"/>
      <c r="B248" s="343"/>
      <c r="C248" s="372">
        <v>27</v>
      </c>
      <c r="D248" s="385">
        <f t="shared" si="49"/>
        <v>0</v>
      </c>
      <c r="E248" s="386"/>
      <c r="F248" s="386"/>
      <c r="G248" s="386"/>
      <c r="H248" s="387"/>
      <c r="I248" s="388">
        <f t="shared" si="45"/>
        <v>0</v>
      </c>
      <c r="J248" s="386"/>
      <c r="K248" s="386"/>
      <c r="L248" s="386"/>
      <c r="M248" s="387"/>
      <c r="N248" s="388">
        <f t="shared" si="46"/>
        <v>0</v>
      </c>
      <c r="O248" s="386"/>
      <c r="P248" s="386"/>
      <c r="Q248" s="386"/>
      <c r="R248" s="387"/>
      <c r="S248" s="388">
        <f t="shared" si="47"/>
        <v>0</v>
      </c>
      <c r="T248" s="386"/>
      <c r="U248" s="386"/>
      <c r="V248" s="386"/>
      <c r="W248" s="387"/>
      <c r="X248" s="389" t="str">
        <f t="shared" si="50"/>
        <v/>
      </c>
      <c r="Y248" s="390"/>
      <c r="Z248" s="390"/>
      <c r="AA248" s="391"/>
      <c r="AB248" s="373"/>
      <c r="AC248" s="371">
        <f t="shared" si="48"/>
        <v>27</v>
      </c>
      <c r="AD248" s="11"/>
    </row>
    <row r="249" spans="1:30" s="1" customFormat="1" ht="12" hidden="1" customHeight="1" x14ac:dyDescent="0.15">
      <c r="A249" s="6"/>
      <c r="B249" s="343"/>
      <c r="C249" s="372">
        <v>28</v>
      </c>
      <c r="D249" s="385">
        <f t="shared" si="49"/>
        <v>0</v>
      </c>
      <c r="E249" s="386"/>
      <c r="F249" s="386"/>
      <c r="G249" s="386"/>
      <c r="H249" s="387"/>
      <c r="I249" s="388">
        <f t="shared" si="45"/>
        <v>0</v>
      </c>
      <c r="J249" s="386"/>
      <c r="K249" s="386"/>
      <c r="L249" s="386"/>
      <c r="M249" s="387"/>
      <c r="N249" s="388">
        <f t="shared" si="46"/>
        <v>0</v>
      </c>
      <c r="O249" s="386"/>
      <c r="P249" s="386"/>
      <c r="Q249" s="386"/>
      <c r="R249" s="387"/>
      <c r="S249" s="388">
        <f t="shared" si="47"/>
        <v>0</v>
      </c>
      <c r="T249" s="386"/>
      <c r="U249" s="386"/>
      <c r="V249" s="386"/>
      <c r="W249" s="387"/>
      <c r="X249" s="389" t="str">
        <f t="shared" si="50"/>
        <v/>
      </c>
      <c r="Y249" s="390"/>
      <c r="Z249" s="390"/>
      <c r="AA249" s="391"/>
      <c r="AB249" s="373"/>
      <c r="AC249" s="371">
        <f t="shared" si="48"/>
        <v>28</v>
      </c>
      <c r="AD249" s="11"/>
    </row>
    <row r="250" spans="1:30" s="1" customFormat="1" ht="12" hidden="1" customHeight="1" x14ac:dyDescent="0.15">
      <c r="A250" s="6"/>
      <c r="B250" s="343"/>
      <c r="C250" s="372">
        <v>29</v>
      </c>
      <c r="D250" s="385">
        <f t="shared" si="49"/>
        <v>0</v>
      </c>
      <c r="E250" s="386"/>
      <c r="F250" s="386"/>
      <c r="G250" s="386"/>
      <c r="H250" s="387"/>
      <c r="I250" s="388">
        <f t="shared" si="45"/>
        <v>0</v>
      </c>
      <c r="J250" s="386"/>
      <c r="K250" s="386"/>
      <c r="L250" s="386"/>
      <c r="M250" s="387"/>
      <c r="N250" s="388">
        <f t="shared" si="46"/>
        <v>0</v>
      </c>
      <c r="O250" s="386"/>
      <c r="P250" s="386"/>
      <c r="Q250" s="386"/>
      <c r="R250" s="387"/>
      <c r="S250" s="388">
        <f t="shared" si="47"/>
        <v>0</v>
      </c>
      <c r="T250" s="386"/>
      <c r="U250" s="386"/>
      <c r="V250" s="386"/>
      <c r="W250" s="387"/>
      <c r="X250" s="389" t="str">
        <f t="shared" si="50"/>
        <v/>
      </c>
      <c r="Y250" s="390"/>
      <c r="Z250" s="390"/>
      <c r="AA250" s="391"/>
      <c r="AB250" s="373"/>
      <c r="AC250" s="371">
        <f t="shared" si="48"/>
        <v>29</v>
      </c>
      <c r="AD250" s="11"/>
    </row>
    <row r="251" spans="1:30" s="1" customFormat="1" ht="12" hidden="1" customHeight="1" x14ac:dyDescent="0.15">
      <c r="A251" s="6"/>
      <c r="B251" s="343"/>
      <c r="C251" s="372">
        <v>30</v>
      </c>
      <c r="D251" s="385">
        <f t="shared" si="49"/>
        <v>0</v>
      </c>
      <c r="E251" s="386"/>
      <c r="F251" s="386"/>
      <c r="G251" s="386"/>
      <c r="H251" s="387"/>
      <c r="I251" s="388">
        <f t="shared" si="45"/>
        <v>0</v>
      </c>
      <c r="J251" s="386"/>
      <c r="K251" s="386"/>
      <c r="L251" s="386"/>
      <c r="M251" s="387"/>
      <c r="N251" s="388">
        <f t="shared" si="46"/>
        <v>0</v>
      </c>
      <c r="O251" s="386"/>
      <c r="P251" s="386"/>
      <c r="Q251" s="386"/>
      <c r="R251" s="387"/>
      <c r="S251" s="388">
        <f t="shared" si="47"/>
        <v>0</v>
      </c>
      <c r="T251" s="386"/>
      <c r="U251" s="386"/>
      <c r="V251" s="386"/>
      <c r="W251" s="387"/>
      <c r="X251" s="389" t="str">
        <f t="shared" si="50"/>
        <v/>
      </c>
      <c r="Y251" s="390"/>
      <c r="Z251" s="390"/>
      <c r="AA251" s="391"/>
      <c r="AB251" s="373"/>
      <c r="AC251" s="371">
        <f t="shared" si="48"/>
        <v>30</v>
      </c>
      <c r="AD251" s="11"/>
    </row>
    <row r="252" spans="1:30" s="1" customFormat="1" ht="12" hidden="1" customHeight="1" x14ac:dyDescent="0.15">
      <c r="A252" s="6"/>
      <c r="B252" s="343"/>
      <c r="C252" s="372">
        <v>31</v>
      </c>
      <c r="D252" s="385">
        <f t="shared" si="49"/>
        <v>0</v>
      </c>
      <c r="E252" s="386"/>
      <c r="F252" s="386"/>
      <c r="G252" s="386"/>
      <c r="H252" s="387"/>
      <c r="I252" s="388">
        <f t="shared" si="45"/>
        <v>0</v>
      </c>
      <c r="J252" s="386"/>
      <c r="K252" s="386"/>
      <c r="L252" s="386"/>
      <c r="M252" s="387"/>
      <c r="N252" s="388">
        <f t="shared" si="46"/>
        <v>0</v>
      </c>
      <c r="O252" s="386"/>
      <c r="P252" s="386"/>
      <c r="Q252" s="386"/>
      <c r="R252" s="387"/>
      <c r="S252" s="388">
        <f t="shared" si="47"/>
        <v>0</v>
      </c>
      <c r="T252" s="386"/>
      <c r="U252" s="386"/>
      <c r="V252" s="386"/>
      <c r="W252" s="387"/>
      <c r="X252" s="389" t="str">
        <f t="shared" si="50"/>
        <v/>
      </c>
      <c r="Y252" s="390"/>
      <c r="Z252" s="390"/>
      <c r="AA252" s="391"/>
      <c r="AB252" s="373"/>
      <c r="AC252" s="371">
        <f t="shared" si="48"/>
        <v>31</v>
      </c>
      <c r="AD252" s="11"/>
    </row>
    <row r="253" spans="1:30" s="1" customFormat="1" ht="12" hidden="1" customHeight="1" x14ac:dyDescent="0.15">
      <c r="A253" s="6"/>
      <c r="B253" s="343"/>
      <c r="C253" s="372">
        <v>32</v>
      </c>
      <c r="D253" s="385">
        <f t="shared" si="49"/>
        <v>0</v>
      </c>
      <c r="E253" s="386"/>
      <c r="F253" s="386"/>
      <c r="G253" s="386"/>
      <c r="H253" s="387"/>
      <c r="I253" s="388">
        <f t="shared" si="45"/>
        <v>0</v>
      </c>
      <c r="J253" s="386"/>
      <c r="K253" s="386"/>
      <c r="L253" s="386"/>
      <c r="M253" s="387"/>
      <c r="N253" s="388">
        <f t="shared" si="46"/>
        <v>0</v>
      </c>
      <c r="O253" s="386"/>
      <c r="P253" s="386"/>
      <c r="Q253" s="386"/>
      <c r="R253" s="387"/>
      <c r="S253" s="388">
        <f t="shared" si="47"/>
        <v>0</v>
      </c>
      <c r="T253" s="386"/>
      <c r="U253" s="386"/>
      <c r="V253" s="386"/>
      <c r="W253" s="387"/>
      <c r="X253" s="389" t="str">
        <f t="shared" si="50"/>
        <v/>
      </c>
      <c r="Y253" s="390"/>
      <c r="Z253" s="390"/>
      <c r="AA253" s="391"/>
      <c r="AB253" s="373"/>
      <c r="AC253" s="371">
        <f t="shared" si="48"/>
        <v>32</v>
      </c>
      <c r="AD253" s="11"/>
    </row>
    <row r="254" spans="1:30" s="1" customFormat="1" ht="12" hidden="1" customHeight="1" x14ac:dyDescent="0.15">
      <c r="A254" s="6"/>
      <c r="B254" s="343"/>
      <c r="C254" s="372">
        <v>33</v>
      </c>
      <c r="D254" s="385">
        <f t="shared" si="49"/>
        <v>0</v>
      </c>
      <c r="E254" s="386"/>
      <c r="F254" s="386"/>
      <c r="G254" s="386"/>
      <c r="H254" s="387"/>
      <c r="I254" s="388">
        <f t="shared" si="45"/>
        <v>0</v>
      </c>
      <c r="J254" s="386"/>
      <c r="K254" s="386"/>
      <c r="L254" s="386"/>
      <c r="M254" s="387"/>
      <c r="N254" s="388">
        <f t="shared" si="46"/>
        <v>0</v>
      </c>
      <c r="O254" s="386"/>
      <c r="P254" s="386"/>
      <c r="Q254" s="386"/>
      <c r="R254" s="387"/>
      <c r="S254" s="388">
        <f t="shared" si="47"/>
        <v>0</v>
      </c>
      <c r="T254" s="386"/>
      <c r="U254" s="386"/>
      <c r="V254" s="386"/>
      <c r="W254" s="387"/>
      <c r="X254" s="389" t="str">
        <f t="shared" si="50"/>
        <v/>
      </c>
      <c r="Y254" s="390"/>
      <c r="Z254" s="390"/>
      <c r="AA254" s="391"/>
      <c r="AB254" s="373"/>
      <c r="AC254" s="371">
        <f t="shared" si="48"/>
        <v>33</v>
      </c>
      <c r="AD254" s="11"/>
    </row>
    <row r="255" spans="1:30" s="1" customFormat="1" ht="12" hidden="1" customHeight="1" x14ac:dyDescent="0.15">
      <c r="A255" s="6"/>
      <c r="B255" s="343"/>
      <c r="C255" s="372">
        <v>34</v>
      </c>
      <c r="D255" s="385">
        <f t="shared" si="49"/>
        <v>0</v>
      </c>
      <c r="E255" s="386"/>
      <c r="F255" s="386"/>
      <c r="G255" s="386"/>
      <c r="H255" s="387"/>
      <c r="I255" s="388">
        <f t="shared" si="45"/>
        <v>0</v>
      </c>
      <c r="J255" s="386"/>
      <c r="K255" s="386"/>
      <c r="L255" s="386"/>
      <c r="M255" s="387"/>
      <c r="N255" s="388">
        <f t="shared" si="46"/>
        <v>0</v>
      </c>
      <c r="O255" s="386"/>
      <c r="P255" s="386"/>
      <c r="Q255" s="386"/>
      <c r="R255" s="387"/>
      <c r="S255" s="388">
        <f t="shared" si="47"/>
        <v>0</v>
      </c>
      <c r="T255" s="386"/>
      <c r="U255" s="386"/>
      <c r="V255" s="386"/>
      <c r="W255" s="387"/>
      <c r="X255" s="389" t="str">
        <f t="shared" si="50"/>
        <v/>
      </c>
      <c r="Y255" s="390"/>
      <c r="Z255" s="390"/>
      <c r="AA255" s="391"/>
      <c r="AB255" s="373"/>
      <c r="AC255" s="371">
        <f t="shared" si="48"/>
        <v>34</v>
      </c>
      <c r="AD255" s="11"/>
    </row>
    <row r="256" spans="1:30" s="1" customFormat="1" ht="12" hidden="1" customHeight="1" x14ac:dyDescent="0.15">
      <c r="A256" s="6"/>
      <c r="B256" s="343"/>
      <c r="C256" s="372">
        <v>35</v>
      </c>
      <c r="D256" s="385">
        <f t="shared" si="49"/>
        <v>0</v>
      </c>
      <c r="E256" s="386"/>
      <c r="F256" s="386"/>
      <c r="G256" s="386"/>
      <c r="H256" s="387"/>
      <c r="I256" s="388">
        <f t="shared" si="45"/>
        <v>0</v>
      </c>
      <c r="J256" s="386"/>
      <c r="K256" s="386"/>
      <c r="L256" s="386"/>
      <c r="M256" s="387"/>
      <c r="N256" s="388">
        <f t="shared" si="46"/>
        <v>0</v>
      </c>
      <c r="O256" s="386"/>
      <c r="P256" s="386"/>
      <c r="Q256" s="386"/>
      <c r="R256" s="387"/>
      <c r="S256" s="388">
        <f t="shared" si="47"/>
        <v>0</v>
      </c>
      <c r="T256" s="386"/>
      <c r="U256" s="386"/>
      <c r="V256" s="386"/>
      <c r="W256" s="387"/>
      <c r="X256" s="389" t="str">
        <f t="shared" si="50"/>
        <v/>
      </c>
      <c r="Y256" s="390"/>
      <c r="Z256" s="390"/>
      <c r="AA256" s="391"/>
      <c r="AB256" s="373"/>
      <c r="AC256" s="371">
        <f t="shared" si="48"/>
        <v>35</v>
      </c>
      <c r="AD256" s="11"/>
    </row>
    <row r="257" spans="1:30" s="1" customFormat="1" ht="12" hidden="1" customHeight="1" x14ac:dyDescent="0.15">
      <c r="A257" s="6"/>
      <c r="B257" s="343"/>
      <c r="C257" s="372">
        <v>36</v>
      </c>
      <c r="D257" s="385">
        <f t="shared" si="49"/>
        <v>0</v>
      </c>
      <c r="E257" s="386"/>
      <c r="F257" s="386"/>
      <c r="G257" s="386"/>
      <c r="H257" s="387"/>
      <c r="I257" s="388">
        <f t="shared" si="45"/>
        <v>0</v>
      </c>
      <c r="J257" s="386"/>
      <c r="K257" s="386"/>
      <c r="L257" s="386"/>
      <c r="M257" s="387"/>
      <c r="N257" s="388">
        <f t="shared" si="46"/>
        <v>0</v>
      </c>
      <c r="O257" s="386"/>
      <c r="P257" s="386"/>
      <c r="Q257" s="386"/>
      <c r="R257" s="387"/>
      <c r="S257" s="388">
        <f t="shared" si="47"/>
        <v>0</v>
      </c>
      <c r="T257" s="386"/>
      <c r="U257" s="386"/>
      <c r="V257" s="386"/>
      <c r="W257" s="387"/>
      <c r="X257" s="389" t="str">
        <f t="shared" si="50"/>
        <v/>
      </c>
      <c r="Y257" s="390"/>
      <c r="Z257" s="390"/>
      <c r="AA257" s="391"/>
      <c r="AB257" s="373"/>
      <c r="AC257" s="371">
        <f t="shared" si="48"/>
        <v>36</v>
      </c>
      <c r="AD257" s="11"/>
    </row>
    <row r="258" spans="1:30" s="1" customFormat="1" ht="12" hidden="1" customHeight="1" x14ac:dyDescent="0.15">
      <c r="A258" s="6"/>
      <c r="B258" s="343"/>
      <c r="C258" s="372">
        <v>37</v>
      </c>
      <c r="D258" s="385">
        <f t="shared" si="49"/>
        <v>0</v>
      </c>
      <c r="E258" s="386"/>
      <c r="F258" s="386"/>
      <c r="G258" s="386"/>
      <c r="H258" s="387"/>
      <c r="I258" s="388">
        <f t="shared" si="45"/>
        <v>0</v>
      </c>
      <c r="J258" s="386"/>
      <c r="K258" s="386"/>
      <c r="L258" s="386"/>
      <c r="M258" s="387"/>
      <c r="N258" s="388">
        <f t="shared" si="46"/>
        <v>0</v>
      </c>
      <c r="O258" s="386"/>
      <c r="P258" s="386"/>
      <c r="Q258" s="386"/>
      <c r="R258" s="387"/>
      <c r="S258" s="388">
        <f t="shared" si="47"/>
        <v>0</v>
      </c>
      <c r="T258" s="386"/>
      <c r="U258" s="386"/>
      <c r="V258" s="386"/>
      <c r="W258" s="387"/>
      <c r="X258" s="389" t="str">
        <f t="shared" si="50"/>
        <v/>
      </c>
      <c r="Y258" s="390"/>
      <c r="Z258" s="390"/>
      <c r="AA258" s="391"/>
      <c r="AB258" s="373"/>
      <c r="AC258" s="371">
        <f t="shared" si="48"/>
        <v>37</v>
      </c>
      <c r="AD258" s="11"/>
    </row>
    <row r="259" spans="1:30" s="1" customFormat="1" ht="12" hidden="1" customHeight="1" x14ac:dyDescent="0.15">
      <c r="A259" s="6"/>
      <c r="B259" s="343"/>
      <c r="C259" s="372">
        <v>38</v>
      </c>
      <c r="D259" s="385">
        <f t="shared" si="49"/>
        <v>0</v>
      </c>
      <c r="E259" s="386"/>
      <c r="F259" s="386"/>
      <c r="G259" s="386"/>
      <c r="H259" s="387"/>
      <c r="I259" s="388">
        <f t="shared" si="45"/>
        <v>0</v>
      </c>
      <c r="J259" s="386"/>
      <c r="K259" s="386"/>
      <c r="L259" s="386"/>
      <c r="M259" s="387"/>
      <c r="N259" s="388">
        <f t="shared" si="46"/>
        <v>0</v>
      </c>
      <c r="O259" s="386"/>
      <c r="P259" s="386"/>
      <c r="Q259" s="386"/>
      <c r="R259" s="387"/>
      <c r="S259" s="388">
        <f t="shared" si="47"/>
        <v>0</v>
      </c>
      <c r="T259" s="386"/>
      <c r="U259" s="386"/>
      <c r="V259" s="386"/>
      <c r="W259" s="387"/>
      <c r="X259" s="389" t="str">
        <f t="shared" si="50"/>
        <v/>
      </c>
      <c r="Y259" s="390"/>
      <c r="Z259" s="390"/>
      <c r="AA259" s="391"/>
      <c r="AB259" s="373"/>
      <c r="AC259" s="371">
        <f t="shared" si="48"/>
        <v>38</v>
      </c>
      <c r="AD259" s="11"/>
    </row>
    <row r="260" spans="1:30" s="1" customFormat="1" ht="12" hidden="1" customHeight="1" x14ac:dyDescent="0.15">
      <c r="A260" s="6"/>
      <c r="B260" s="343"/>
      <c r="C260" s="372">
        <v>39</v>
      </c>
      <c r="D260" s="385">
        <f t="shared" si="49"/>
        <v>0</v>
      </c>
      <c r="E260" s="386"/>
      <c r="F260" s="386"/>
      <c r="G260" s="386"/>
      <c r="H260" s="387"/>
      <c r="I260" s="388">
        <f t="shared" si="45"/>
        <v>0</v>
      </c>
      <c r="J260" s="386"/>
      <c r="K260" s="386"/>
      <c r="L260" s="386"/>
      <c r="M260" s="387"/>
      <c r="N260" s="388">
        <f t="shared" si="46"/>
        <v>0</v>
      </c>
      <c r="O260" s="386"/>
      <c r="P260" s="386"/>
      <c r="Q260" s="386"/>
      <c r="R260" s="387"/>
      <c r="S260" s="388">
        <f t="shared" si="47"/>
        <v>0</v>
      </c>
      <c r="T260" s="386"/>
      <c r="U260" s="386"/>
      <c r="V260" s="386"/>
      <c r="W260" s="387"/>
      <c r="X260" s="389" t="str">
        <f t="shared" si="50"/>
        <v/>
      </c>
      <c r="Y260" s="390"/>
      <c r="Z260" s="390"/>
      <c r="AA260" s="391"/>
      <c r="AB260" s="373"/>
      <c r="AC260" s="371">
        <f t="shared" si="48"/>
        <v>39</v>
      </c>
      <c r="AD260" s="11"/>
    </row>
    <row r="261" spans="1:30" s="1" customFormat="1" ht="12" hidden="1" customHeight="1" x14ac:dyDescent="0.15">
      <c r="A261" s="6"/>
      <c r="B261" s="378"/>
      <c r="C261" s="379">
        <v>40</v>
      </c>
      <c r="D261" s="392">
        <f t="shared" si="49"/>
        <v>0</v>
      </c>
      <c r="E261" s="393"/>
      <c r="F261" s="393"/>
      <c r="G261" s="393"/>
      <c r="H261" s="394"/>
      <c r="I261" s="395">
        <f t="shared" si="45"/>
        <v>0</v>
      </c>
      <c r="J261" s="393"/>
      <c r="K261" s="393"/>
      <c r="L261" s="393"/>
      <c r="M261" s="394"/>
      <c r="N261" s="395">
        <f t="shared" si="46"/>
        <v>0</v>
      </c>
      <c r="O261" s="393"/>
      <c r="P261" s="393"/>
      <c r="Q261" s="393"/>
      <c r="R261" s="394"/>
      <c r="S261" s="395">
        <f t="shared" si="47"/>
        <v>0</v>
      </c>
      <c r="T261" s="393"/>
      <c r="U261" s="393"/>
      <c r="V261" s="393"/>
      <c r="W261" s="394"/>
      <c r="X261" s="396" t="str">
        <f t="shared" si="50"/>
        <v/>
      </c>
      <c r="Y261" s="397"/>
      <c r="Z261" s="397"/>
      <c r="AA261" s="398"/>
      <c r="AB261" s="373"/>
      <c r="AC261" s="380">
        <f t="shared" si="48"/>
        <v>40</v>
      </c>
      <c r="AD261" s="11"/>
    </row>
    <row r="262" spans="1:30" s="1" customFormat="1" ht="12" hidden="1" customHeight="1" x14ac:dyDescent="0.15">
      <c r="A262" s="6"/>
      <c r="B262" s="378"/>
      <c r="C262" s="314"/>
      <c r="D262" s="314"/>
      <c r="E262" s="314"/>
      <c r="F262" s="314"/>
      <c r="G262" s="314"/>
      <c r="H262" s="314"/>
      <c r="I262" s="314"/>
      <c r="J262" s="314"/>
      <c r="K262" s="314"/>
      <c r="L262" s="314"/>
      <c r="M262" s="314"/>
      <c r="N262" s="314"/>
      <c r="O262" s="314"/>
      <c r="P262" s="314"/>
      <c r="Q262" s="314"/>
      <c r="R262" s="314"/>
      <c r="S262" s="314"/>
      <c r="T262" s="314"/>
      <c r="U262" s="314"/>
      <c r="V262" s="314"/>
      <c r="W262" s="314"/>
      <c r="X262" s="314"/>
      <c r="Y262" s="314"/>
      <c r="Z262" s="314"/>
      <c r="AA262" s="314"/>
      <c r="AB262" s="314"/>
      <c r="AC262" s="381"/>
      <c r="AD262" s="11"/>
    </row>
    <row r="263" spans="1:30" s="1" customFormat="1" ht="12" hidden="1" customHeight="1" thickBot="1" x14ac:dyDescent="0.2">
      <c r="A263" s="6"/>
      <c r="B263" s="197"/>
      <c r="C263" s="198"/>
      <c r="D263" s="198"/>
      <c r="E263" s="198"/>
      <c r="F263" s="198"/>
      <c r="G263" s="198"/>
      <c r="H263" s="198"/>
      <c r="I263" s="198"/>
      <c r="J263" s="198"/>
      <c r="K263" s="198"/>
      <c r="L263" s="198"/>
      <c r="M263" s="198"/>
      <c r="N263" s="198"/>
      <c r="O263" s="198"/>
      <c r="P263" s="198"/>
      <c r="Q263" s="198"/>
      <c r="R263" s="198"/>
      <c r="S263" s="198"/>
      <c r="T263" s="198"/>
      <c r="U263" s="198"/>
      <c r="V263" s="198"/>
      <c r="W263" s="198"/>
      <c r="X263" s="198"/>
      <c r="Y263" s="198"/>
      <c r="Z263" s="198"/>
      <c r="AA263" s="198"/>
      <c r="AB263" s="198"/>
      <c r="AC263" s="382"/>
      <c r="AD263" s="11"/>
    </row>
    <row r="264" spans="1:30" s="1" customFormat="1" ht="8.1" hidden="1" customHeight="1" x14ac:dyDescent="0.15"/>
    <row r="712" spans="1:57" ht="15" x14ac:dyDescent="0.35">
      <c r="A712" s="383"/>
      <c r="B712" s="383"/>
      <c r="C712" s="383"/>
      <c r="D712" s="384"/>
      <c r="E712" s="383"/>
      <c r="F712" s="383"/>
      <c r="G712" s="383"/>
      <c r="H712" s="383"/>
      <c r="I712" s="383"/>
      <c r="J712" s="383"/>
      <c r="K712" s="383"/>
      <c r="L712" s="383"/>
      <c r="M712" s="383"/>
      <c r="N712" s="383"/>
      <c r="O712" s="383"/>
      <c r="P712" s="383"/>
      <c r="Q712" s="383"/>
      <c r="R712" s="383"/>
      <c r="S712" s="383"/>
      <c r="T712" s="383"/>
      <c r="U712" s="383"/>
      <c r="V712" s="383"/>
      <c r="W712" s="383"/>
      <c r="X712" s="383"/>
      <c r="Y712" s="383"/>
      <c r="Z712" s="383"/>
      <c r="AA712" s="383"/>
      <c r="AB712" s="383"/>
      <c r="AC712" s="383"/>
      <c r="AD712" s="383"/>
      <c r="AE712" s="383"/>
      <c r="AF712" s="383"/>
      <c r="AG712" s="383"/>
      <c r="AH712" s="383"/>
      <c r="AI712" s="383"/>
      <c r="AJ712" s="383"/>
      <c r="AK712" s="383"/>
      <c r="AL712" s="383"/>
      <c r="AM712" s="383"/>
      <c r="AN712" s="383"/>
      <c r="AO712" s="383"/>
      <c r="AP712" s="383"/>
      <c r="AQ712" s="383"/>
      <c r="AR712" s="383"/>
      <c r="AS712" s="383"/>
      <c r="AT712" s="383"/>
      <c r="AU712" s="383"/>
      <c r="AV712" s="383"/>
      <c r="AW712" s="383"/>
      <c r="AX712" s="383"/>
      <c r="AY712" s="383"/>
      <c r="AZ712" s="383"/>
      <c r="BA712" s="383"/>
      <c r="BB712" s="383"/>
      <c r="BC712" s="383"/>
      <c r="BD712" s="383"/>
      <c r="BE712" s="383"/>
    </row>
  </sheetData>
  <sheetProtection password="82A0" sheet="1" objects="1" scenarios="1" formatCells="0"/>
  <mergeCells count="941">
    <mergeCell ref="C3:E3"/>
    <mergeCell ref="C5:E5"/>
    <mergeCell ref="G5:Q5"/>
    <mergeCell ref="S6:T6"/>
    <mergeCell ref="U6:W6"/>
    <mergeCell ref="X6:Y6"/>
    <mergeCell ref="B7:B9"/>
    <mergeCell ref="C7:K7"/>
    <mergeCell ref="L7:M9"/>
    <mergeCell ref="N7:AC7"/>
    <mergeCell ref="C8:E8"/>
    <mergeCell ref="F8:G8"/>
    <mergeCell ref="H8:H9"/>
    <mergeCell ref="I8:K8"/>
    <mergeCell ref="N8:O9"/>
    <mergeCell ref="P8:Q9"/>
    <mergeCell ref="Y8:Z9"/>
    <mergeCell ref="AA8:AC9"/>
    <mergeCell ref="F9:G9"/>
    <mergeCell ref="F10:G10"/>
    <mergeCell ref="L10:M10"/>
    <mergeCell ref="N10:O10"/>
    <mergeCell ref="P10:Q10"/>
    <mergeCell ref="U10:V10"/>
    <mergeCell ref="Y10:Z10"/>
    <mergeCell ref="AA10:AC10"/>
    <mergeCell ref="R8:R9"/>
    <mergeCell ref="S8:S9"/>
    <mergeCell ref="T8:T9"/>
    <mergeCell ref="U8:V9"/>
    <mergeCell ref="W8:W9"/>
    <mergeCell ref="X8:X9"/>
    <mergeCell ref="AA11:AC11"/>
    <mergeCell ref="F12:G12"/>
    <mergeCell ref="L12:M12"/>
    <mergeCell ref="N12:O12"/>
    <mergeCell ref="P12:Q12"/>
    <mergeCell ref="U12:V12"/>
    <mergeCell ref="Y12:Z12"/>
    <mergeCell ref="AA12:AC12"/>
    <mergeCell ref="F11:G11"/>
    <mergeCell ref="L11:M11"/>
    <mergeCell ref="N11:O11"/>
    <mergeCell ref="P11:Q11"/>
    <mergeCell ref="U11:V11"/>
    <mergeCell ref="Y11:Z11"/>
    <mergeCell ref="AA13:AC13"/>
    <mergeCell ref="F14:G14"/>
    <mergeCell ref="L14:M14"/>
    <mergeCell ref="N14:O14"/>
    <mergeCell ref="P14:Q14"/>
    <mergeCell ref="U14:V14"/>
    <mergeCell ref="Y14:Z14"/>
    <mergeCell ref="AA14:AC14"/>
    <mergeCell ref="F13:G13"/>
    <mergeCell ref="L13:M13"/>
    <mergeCell ref="N13:O13"/>
    <mergeCell ref="P13:Q13"/>
    <mergeCell ref="U13:V13"/>
    <mergeCell ref="Y13:Z13"/>
    <mergeCell ref="AA15:AC15"/>
    <mergeCell ref="F16:G16"/>
    <mergeCell ref="L16:M16"/>
    <mergeCell ref="N16:O16"/>
    <mergeCell ref="P16:Q16"/>
    <mergeCell ref="U16:V16"/>
    <mergeCell ref="Y16:Z16"/>
    <mergeCell ref="AA16:AC16"/>
    <mergeCell ref="F15:G15"/>
    <mergeCell ref="L15:M15"/>
    <mergeCell ref="N15:O15"/>
    <mergeCell ref="P15:Q15"/>
    <mergeCell ref="U15:V15"/>
    <mergeCell ref="Y15:Z15"/>
    <mergeCell ref="AA17:AC17"/>
    <mergeCell ref="F18:G18"/>
    <mergeCell ref="L18:M18"/>
    <mergeCell ref="N18:O18"/>
    <mergeCell ref="P18:Q18"/>
    <mergeCell ref="U18:V18"/>
    <mergeCell ref="Y18:Z18"/>
    <mergeCell ref="AA18:AC18"/>
    <mergeCell ref="F17:G17"/>
    <mergeCell ref="L17:M17"/>
    <mergeCell ref="N17:O17"/>
    <mergeCell ref="P17:Q17"/>
    <mergeCell ref="U17:V17"/>
    <mergeCell ref="Y17:Z17"/>
    <mergeCell ref="AA19:AC19"/>
    <mergeCell ref="C22:E22"/>
    <mergeCell ref="C23:E23"/>
    <mergeCell ref="G23:R23"/>
    <mergeCell ref="S28:T29"/>
    <mergeCell ref="W28:Y29"/>
    <mergeCell ref="F19:G19"/>
    <mergeCell ref="L19:M19"/>
    <mergeCell ref="N19:O19"/>
    <mergeCell ref="P19:Q19"/>
    <mergeCell ref="U19:V19"/>
    <mergeCell ref="Y19:Z19"/>
    <mergeCell ref="Y52:AA52"/>
    <mergeCell ref="Y53:AA53"/>
    <mergeCell ref="E54:G54"/>
    <mergeCell ref="I54:K54"/>
    <mergeCell ref="Q54:S54"/>
    <mergeCell ref="U54:W54"/>
    <mergeCell ref="Y54:AA54"/>
    <mergeCell ref="G40:U42"/>
    <mergeCell ref="G46:P48"/>
    <mergeCell ref="E52:G52"/>
    <mergeCell ref="I52:K52"/>
    <mergeCell ref="M52:O52"/>
    <mergeCell ref="Q52:S52"/>
    <mergeCell ref="U52:W52"/>
    <mergeCell ref="Y59:AA59"/>
    <mergeCell ref="E60:G60"/>
    <mergeCell ref="I60:K60"/>
    <mergeCell ref="Q60:S60"/>
    <mergeCell ref="U60:W60"/>
    <mergeCell ref="Y60:AA60"/>
    <mergeCell ref="Y55:AA55"/>
    <mergeCell ref="E58:G58"/>
    <mergeCell ref="I58:K58"/>
    <mergeCell ref="M58:O58"/>
    <mergeCell ref="Q58:S58"/>
    <mergeCell ref="U58:W58"/>
    <mergeCell ref="Y58:AA58"/>
    <mergeCell ref="AH79:AI79"/>
    <mergeCell ref="AJ79:AK79"/>
    <mergeCell ref="AL79:AM79"/>
    <mergeCell ref="AO79:AP79"/>
    <mergeCell ref="AQ79:AR79"/>
    <mergeCell ref="AS79:AT79"/>
    <mergeCell ref="Y61:AA61"/>
    <mergeCell ref="C67:E67"/>
    <mergeCell ref="C68:E68"/>
    <mergeCell ref="G68:R68"/>
    <mergeCell ref="C79:C80"/>
    <mergeCell ref="D79:K79"/>
    <mergeCell ref="L79:Q79"/>
    <mergeCell ref="R79:AA79"/>
    <mergeCell ref="D80:E80"/>
    <mergeCell ref="F80:G80"/>
    <mergeCell ref="D81:E81"/>
    <mergeCell ref="F81:G81"/>
    <mergeCell ref="H81:I81"/>
    <mergeCell ref="J81:K81"/>
    <mergeCell ref="L81:M81"/>
    <mergeCell ref="N81:O81"/>
    <mergeCell ref="H80:I80"/>
    <mergeCell ref="J80:K80"/>
    <mergeCell ref="L80:M80"/>
    <mergeCell ref="N80:O80"/>
    <mergeCell ref="P81:Q81"/>
    <mergeCell ref="R81:S81"/>
    <mergeCell ref="T81:U81"/>
    <mergeCell ref="V81:W81"/>
    <mergeCell ref="X81:Y81"/>
    <mergeCell ref="Z81:AA81"/>
    <mergeCell ref="T80:U80"/>
    <mergeCell ref="V80:W80"/>
    <mergeCell ref="X80:Y80"/>
    <mergeCell ref="Z80:AA80"/>
    <mergeCell ref="P80:Q80"/>
    <mergeCell ref="R80:S80"/>
    <mergeCell ref="P82:Q82"/>
    <mergeCell ref="R82:S82"/>
    <mergeCell ref="T82:U82"/>
    <mergeCell ref="V82:W82"/>
    <mergeCell ref="X82:Y82"/>
    <mergeCell ref="Z82:AA82"/>
    <mergeCell ref="D82:E82"/>
    <mergeCell ref="F82:G82"/>
    <mergeCell ref="H82:I82"/>
    <mergeCell ref="J82:K82"/>
    <mergeCell ref="L82:M82"/>
    <mergeCell ref="N82:O82"/>
    <mergeCell ref="P83:Q83"/>
    <mergeCell ref="R83:S83"/>
    <mergeCell ref="T83:U83"/>
    <mergeCell ref="V83:W83"/>
    <mergeCell ref="X83:Y83"/>
    <mergeCell ref="Z83:AA83"/>
    <mergeCell ref="D83:E83"/>
    <mergeCell ref="F83:G83"/>
    <mergeCell ref="H83:I83"/>
    <mergeCell ref="J83:K83"/>
    <mergeCell ref="L83:M83"/>
    <mergeCell ref="N83:O83"/>
    <mergeCell ref="P84:Q84"/>
    <mergeCell ref="R84:S84"/>
    <mergeCell ref="T84:U84"/>
    <mergeCell ref="V84:W84"/>
    <mergeCell ref="X84:Y84"/>
    <mergeCell ref="Z84:AA84"/>
    <mergeCell ref="D84:E84"/>
    <mergeCell ref="F84:G84"/>
    <mergeCell ref="H84:I84"/>
    <mergeCell ref="J84:K84"/>
    <mergeCell ref="L84:M84"/>
    <mergeCell ref="N84:O84"/>
    <mergeCell ref="P85:Q85"/>
    <mergeCell ref="R85:S85"/>
    <mergeCell ref="T85:U85"/>
    <mergeCell ref="V85:W85"/>
    <mergeCell ref="X85:Y85"/>
    <mergeCell ref="Z85:AA85"/>
    <mergeCell ref="D85:E85"/>
    <mergeCell ref="F85:G85"/>
    <mergeCell ref="H85:I85"/>
    <mergeCell ref="J85:K85"/>
    <mergeCell ref="L85:M85"/>
    <mergeCell ref="N85:O85"/>
    <mergeCell ref="P86:Q86"/>
    <mergeCell ref="R86:S86"/>
    <mergeCell ref="T86:U86"/>
    <mergeCell ref="V86:W86"/>
    <mergeCell ref="X86:Y86"/>
    <mergeCell ref="Z86:AA86"/>
    <mergeCell ref="D86:E86"/>
    <mergeCell ref="F86:G86"/>
    <mergeCell ref="H86:I86"/>
    <mergeCell ref="J86:K86"/>
    <mergeCell ref="L86:M86"/>
    <mergeCell ref="N86:O86"/>
    <mergeCell ref="P87:Q87"/>
    <mergeCell ref="R87:S87"/>
    <mergeCell ref="T87:U87"/>
    <mergeCell ref="V87:W87"/>
    <mergeCell ref="X87:Y87"/>
    <mergeCell ref="Z87:AA87"/>
    <mergeCell ref="D87:E87"/>
    <mergeCell ref="F87:G87"/>
    <mergeCell ref="H87:I87"/>
    <mergeCell ref="J87:K87"/>
    <mergeCell ref="L87:M87"/>
    <mergeCell ref="N87:O87"/>
    <mergeCell ref="P88:Q88"/>
    <mergeCell ref="R88:S88"/>
    <mergeCell ref="T88:U88"/>
    <mergeCell ref="V88:W88"/>
    <mergeCell ref="X88:Y88"/>
    <mergeCell ref="Z88:AA88"/>
    <mergeCell ref="D88:E88"/>
    <mergeCell ref="F88:G88"/>
    <mergeCell ref="H88:I88"/>
    <mergeCell ref="J88:K88"/>
    <mergeCell ref="L88:M88"/>
    <mergeCell ref="N88:O88"/>
    <mergeCell ref="P89:Q89"/>
    <mergeCell ref="R89:S89"/>
    <mergeCell ref="T89:U89"/>
    <mergeCell ref="V89:W89"/>
    <mergeCell ref="X89:Y89"/>
    <mergeCell ref="Z89:AA89"/>
    <mergeCell ref="D89:E89"/>
    <mergeCell ref="F89:G89"/>
    <mergeCell ref="H89:I89"/>
    <mergeCell ref="J89:K89"/>
    <mergeCell ref="L89:M89"/>
    <mergeCell ref="N89:O89"/>
    <mergeCell ref="AM92:AN92"/>
    <mergeCell ref="AQ92:AR92"/>
    <mergeCell ref="C93:E93"/>
    <mergeCell ref="G93:R93"/>
    <mergeCell ref="P90:Q90"/>
    <mergeCell ref="R90:S90"/>
    <mergeCell ref="T90:U90"/>
    <mergeCell ref="V90:W90"/>
    <mergeCell ref="X90:Y90"/>
    <mergeCell ref="Z90:AA90"/>
    <mergeCell ref="D90:E90"/>
    <mergeCell ref="F90:G90"/>
    <mergeCell ref="H90:I90"/>
    <mergeCell ref="J90:K90"/>
    <mergeCell ref="L90:M90"/>
    <mergeCell ref="N90:O90"/>
    <mergeCell ref="H104:K104"/>
    <mergeCell ref="N104:Q104"/>
    <mergeCell ref="T104:W104"/>
    <mergeCell ref="U106:X106"/>
    <mergeCell ref="G107:K107"/>
    <mergeCell ref="N107:R107"/>
    <mergeCell ref="U107:X107"/>
    <mergeCell ref="C92:E92"/>
    <mergeCell ref="AI92:AJ92"/>
    <mergeCell ref="G120:K120"/>
    <mergeCell ref="P120:S120"/>
    <mergeCell ref="W120:Z120"/>
    <mergeCell ref="G121:K121"/>
    <mergeCell ref="P121:S121"/>
    <mergeCell ref="W121:Z121"/>
    <mergeCell ref="C109:E109"/>
    <mergeCell ref="C110:E110"/>
    <mergeCell ref="G110:W110"/>
    <mergeCell ref="E118:H118"/>
    <mergeCell ref="K118:N118"/>
    <mergeCell ref="Q118:T118"/>
    <mergeCell ref="W118:Z118"/>
    <mergeCell ref="D123:E123"/>
    <mergeCell ref="H123:L123"/>
    <mergeCell ref="O123:S123"/>
    <mergeCell ref="V123:Z123"/>
    <mergeCell ref="B127:C127"/>
    <mergeCell ref="D127:H127"/>
    <mergeCell ref="I127:M127"/>
    <mergeCell ref="N127:R127"/>
    <mergeCell ref="S127:W127"/>
    <mergeCell ref="X127:AA127"/>
    <mergeCell ref="D128:H128"/>
    <mergeCell ref="I128:M128"/>
    <mergeCell ref="N128:R128"/>
    <mergeCell ref="S128:W128"/>
    <mergeCell ref="X128:AA128"/>
    <mergeCell ref="D129:H129"/>
    <mergeCell ref="I129:M129"/>
    <mergeCell ref="N129:R129"/>
    <mergeCell ref="S129:W129"/>
    <mergeCell ref="X129:AA129"/>
    <mergeCell ref="D130:H130"/>
    <mergeCell ref="I130:M130"/>
    <mergeCell ref="N130:R130"/>
    <mergeCell ref="S130:W130"/>
    <mergeCell ref="X130:AA130"/>
    <mergeCell ref="D131:H131"/>
    <mergeCell ref="I131:M131"/>
    <mergeCell ref="N131:R131"/>
    <mergeCell ref="S131:W131"/>
    <mergeCell ref="X131:AA131"/>
    <mergeCell ref="D132:H132"/>
    <mergeCell ref="I132:M132"/>
    <mergeCell ref="N132:R132"/>
    <mergeCell ref="S132:W132"/>
    <mergeCell ref="X132:AA132"/>
    <mergeCell ref="D133:H133"/>
    <mergeCell ref="I133:M133"/>
    <mergeCell ref="N133:R133"/>
    <mergeCell ref="S133:W133"/>
    <mergeCell ref="X133:AA133"/>
    <mergeCell ref="D134:H134"/>
    <mergeCell ref="I134:M134"/>
    <mergeCell ref="N134:R134"/>
    <mergeCell ref="S134:W134"/>
    <mergeCell ref="X134:AA134"/>
    <mergeCell ref="D135:H135"/>
    <mergeCell ref="I135:M135"/>
    <mergeCell ref="N135:R135"/>
    <mergeCell ref="S135:W135"/>
    <mergeCell ref="X135:AA135"/>
    <mergeCell ref="D136:H136"/>
    <mergeCell ref="I136:M136"/>
    <mergeCell ref="N136:R136"/>
    <mergeCell ref="S136:W136"/>
    <mergeCell ref="X136:AA136"/>
    <mergeCell ref="D137:H137"/>
    <mergeCell ref="I137:M137"/>
    <mergeCell ref="N137:R137"/>
    <mergeCell ref="S137:W137"/>
    <mergeCell ref="X137:AA137"/>
    <mergeCell ref="D138:H138"/>
    <mergeCell ref="I138:M138"/>
    <mergeCell ref="N138:R138"/>
    <mergeCell ref="S138:W138"/>
    <mergeCell ref="X138:AA138"/>
    <mergeCell ref="D139:H139"/>
    <mergeCell ref="I139:M139"/>
    <mergeCell ref="N139:R139"/>
    <mergeCell ref="S139:W139"/>
    <mergeCell ref="X139:AA139"/>
    <mergeCell ref="D140:H140"/>
    <mergeCell ref="I140:M140"/>
    <mergeCell ref="N140:R140"/>
    <mergeCell ref="S140:W140"/>
    <mergeCell ref="X140:AA140"/>
    <mergeCell ref="D141:H141"/>
    <mergeCell ref="I141:M141"/>
    <mergeCell ref="N141:R141"/>
    <mergeCell ref="S141:W141"/>
    <mergeCell ref="X141:AA141"/>
    <mergeCell ref="D142:H142"/>
    <mergeCell ref="I142:M142"/>
    <mergeCell ref="N142:R142"/>
    <mergeCell ref="S142:W142"/>
    <mergeCell ref="X142:AA142"/>
    <mergeCell ref="D143:H143"/>
    <mergeCell ref="I143:M143"/>
    <mergeCell ref="N143:R143"/>
    <mergeCell ref="S143:W143"/>
    <mergeCell ref="X143:AA143"/>
    <mergeCell ref="D144:H144"/>
    <mergeCell ref="I144:M144"/>
    <mergeCell ref="N144:R144"/>
    <mergeCell ref="S144:W144"/>
    <mergeCell ref="X144:AA144"/>
    <mergeCell ref="D145:H145"/>
    <mergeCell ref="I145:M145"/>
    <mergeCell ref="N145:R145"/>
    <mergeCell ref="S145:W145"/>
    <mergeCell ref="X145:AA145"/>
    <mergeCell ref="D146:H146"/>
    <mergeCell ref="I146:M146"/>
    <mergeCell ref="N146:R146"/>
    <mergeCell ref="S146:W146"/>
    <mergeCell ref="X146:AA146"/>
    <mergeCell ref="D147:H147"/>
    <mergeCell ref="I147:M147"/>
    <mergeCell ref="N147:R147"/>
    <mergeCell ref="S147:W147"/>
    <mergeCell ref="X147:AA147"/>
    <mergeCell ref="D148:H148"/>
    <mergeCell ref="I148:M148"/>
    <mergeCell ref="N148:R148"/>
    <mergeCell ref="S148:W148"/>
    <mergeCell ref="X148:AA148"/>
    <mergeCell ref="D149:H149"/>
    <mergeCell ref="I149:M149"/>
    <mergeCell ref="N149:R149"/>
    <mergeCell ref="S149:W149"/>
    <mergeCell ref="X149:AA149"/>
    <mergeCell ref="D150:H150"/>
    <mergeCell ref="I150:M150"/>
    <mergeCell ref="N150:R150"/>
    <mergeCell ref="S150:W150"/>
    <mergeCell ref="X150:AA150"/>
    <mergeCell ref="D151:H151"/>
    <mergeCell ref="I151:M151"/>
    <mergeCell ref="N151:R151"/>
    <mergeCell ref="S151:W151"/>
    <mergeCell ref="X151:AA151"/>
    <mergeCell ref="D152:H152"/>
    <mergeCell ref="I152:M152"/>
    <mergeCell ref="N152:R152"/>
    <mergeCell ref="S152:W152"/>
    <mergeCell ref="X152:AA152"/>
    <mergeCell ref="D153:H153"/>
    <mergeCell ref="I153:M153"/>
    <mergeCell ref="N153:R153"/>
    <mergeCell ref="S153:W153"/>
    <mergeCell ref="X153:AA153"/>
    <mergeCell ref="D154:H154"/>
    <mergeCell ref="I154:M154"/>
    <mergeCell ref="N154:R154"/>
    <mergeCell ref="S154:W154"/>
    <mergeCell ref="X154:AA154"/>
    <mergeCell ref="D155:H155"/>
    <mergeCell ref="I155:M155"/>
    <mergeCell ref="N155:R155"/>
    <mergeCell ref="S155:W155"/>
    <mergeCell ref="X155:AA155"/>
    <mergeCell ref="D156:H156"/>
    <mergeCell ref="I156:M156"/>
    <mergeCell ref="N156:R156"/>
    <mergeCell ref="S156:W156"/>
    <mergeCell ref="X156:AA156"/>
    <mergeCell ref="D157:H157"/>
    <mergeCell ref="I157:M157"/>
    <mergeCell ref="N157:R157"/>
    <mergeCell ref="S157:W157"/>
    <mergeCell ref="X157:AA157"/>
    <mergeCell ref="D158:H158"/>
    <mergeCell ref="I158:M158"/>
    <mergeCell ref="N158:R158"/>
    <mergeCell ref="S158:W158"/>
    <mergeCell ref="X158:AA158"/>
    <mergeCell ref="D159:H159"/>
    <mergeCell ref="I159:M159"/>
    <mergeCell ref="N159:R159"/>
    <mergeCell ref="S159:W159"/>
    <mergeCell ref="X159:AA159"/>
    <mergeCell ref="D160:H160"/>
    <mergeCell ref="I160:M160"/>
    <mergeCell ref="N160:R160"/>
    <mergeCell ref="S160:W160"/>
    <mergeCell ref="X160:AA160"/>
    <mergeCell ref="D161:H161"/>
    <mergeCell ref="I161:M161"/>
    <mergeCell ref="N161:R161"/>
    <mergeCell ref="S161:W161"/>
    <mergeCell ref="X161:AA161"/>
    <mergeCell ref="D162:H162"/>
    <mergeCell ref="I162:M162"/>
    <mergeCell ref="N162:R162"/>
    <mergeCell ref="S162:W162"/>
    <mergeCell ref="X162:AA162"/>
    <mergeCell ref="D163:H163"/>
    <mergeCell ref="I163:M163"/>
    <mergeCell ref="N163:R163"/>
    <mergeCell ref="S163:W163"/>
    <mergeCell ref="X163:AA163"/>
    <mergeCell ref="D164:H164"/>
    <mergeCell ref="I164:M164"/>
    <mergeCell ref="N164:R164"/>
    <mergeCell ref="S164:W164"/>
    <mergeCell ref="X164:AA164"/>
    <mergeCell ref="D165:H165"/>
    <mergeCell ref="I165:M165"/>
    <mergeCell ref="N165:R165"/>
    <mergeCell ref="S165:W165"/>
    <mergeCell ref="X165:AA165"/>
    <mergeCell ref="E169:H169"/>
    <mergeCell ref="K169:N169"/>
    <mergeCell ref="Q169:T169"/>
    <mergeCell ref="W169:AA169"/>
    <mergeCell ref="G171:K171"/>
    <mergeCell ref="P171:T171"/>
    <mergeCell ref="W171:AA171"/>
    <mergeCell ref="D166:H166"/>
    <mergeCell ref="I166:M166"/>
    <mergeCell ref="N166:R166"/>
    <mergeCell ref="S166:W166"/>
    <mergeCell ref="X166:AA166"/>
    <mergeCell ref="D167:H167"/>
    <mergeCell ref="I167:M167"/>
    <mergeCell ref="N167:R167"/>
    <mergeCell ref="S167:W167"/>
    <mergeCell ref="X167:AA167"/>
    <mergeCell ref="G172:K172"/>
    <mergeCell ref="P172:T172"/>
    <mergeCell ref="W172:AA172"/>
    <mergeCell ref="B174:C174"/>
    <mergeCell ref="D174:H174"/>
    <mergeCell ref="I174:M174"/>
    <mergeCell ref="N174:R174"/>
    <mergeCell ref="S174:W174"/>
    <mergeCell ref="X174:AA174"/>
    <mergeCell ref="D175:H175"/>
    <mergeCell ref="I175:M175"/>
    <mergeCell ref="N175:R175"/>
    <mergeCell ref="S175:W175"/>
    <mergeCell ref="X175:AA175"/>
    <mergeCell ref="D176:H176"/>
    <mergeCell ref="I176:M176"/>
    <mergeCell ref="N176:R176"/>
    <mergeCell ref="S176:W176"/>
    <mergeCell ref="X176:AA176"/>
    <mergeCell ref="D177:H177"/>
    <mergeCell ref="I177:M177"/>
    <mergeCell ref="N177:R177"/>
    <mergeCell ref="S177:W177"/>
    <mergeCell ref="X177:AA177"/>
    <mergeCell ref="D178:H178"/>
    <mergeCell ref="I178:M178"/>
    <mergeCell ref="N178:R178"/>
    <mergeCell ref="S178:W178"/>
    <mergeCell ref="X178:AA178"/>
    <mergeCell ref="D179:H179"/>
    <mergeCell ref="I179:M179"/>
    <mergeCell ref="N179:R179"/>
    <mergeCell ref="S179:W179"/>
    <mergeCell ref="X179:AA179"/>
    <mergeCell ref="D180:H180"/>
    <mergeCell ref="I180:M180"/>
    <mergeCell ref="N180:R180"/>
    <mergeCell ref="S180:W180"/>
    <mergeCell ref="X180:AA180"/>
    <mergeCell ref="D181:H181"/>
    <mergeCell ref="I181:M181"/>
    <mergeCell ref="N181:R181"/>
    <mergeCell ref="S181:W181"/>
    <mergeCell ref="X181:AA181"/>
    <mergeCell ref="D182:H182"/>
    <mergeCell ref="I182:M182"/>
    <mergeCell ref="N182:R182"/>
    <mergeCell ref="S182:W182"/>
    <mergeCell ref="X182:AA182"/>
    <mergeCell ref="D183:H183"/>
    <mergeCell ref="I183:M183"/>
    <mergeCell ref="N183:R183"/>
    <mergeCell ref="S183:W183"/>
    <mergeCell ref="X183:AA183"/>
    <mergeCell ref="D184:H184"/>
    <mergeCell ref="I184:M184"/>
    <mergeCell ref="N184:R184"/>
    <mergeCell ref="S184:W184"/>
    <mergeCell ref="X184:AA184"/>
    <mergeCell ref="D185:H185"/>
    <mergeCell ref="I185:M185"/>
    <mergeCell ref="N185:R185"/>
    <mergeCell ref="S185:W185"/>
    <mergeCell ref="X185:AA185"/>
    <mergeCell ref="D186:H186"/>
    <mergeCell ref="I186:M186"/>
    <mergeCell ref="N186:R186"/>
    <mergeCell ref="S186:W186"/>
    <mergeCell ref="X186:AA186"/>
    <mergeCell ref="D187:H187"/>
    <mergeCell ref="I187:M187"/>
    <mergeCell ref="N187:R187"/>
    <mergeCell ref="S187:W187"/>
    <mergeCell ref="X187:AA187"/>
    <mergeCell ref="D188:H188"/>
    <mergeCell ref="I188:M188"/>
    <mergeCell ref="N188:R188"/>
    <mergeCell ref="S188:W188"/>
    <mergeCell ref="X188:AA188"/>
    <mergeCell ref="D189:H189"/>
    <mergeCell ref="I189:M189"/>
    <mergeCell ref="N189:R189"/>
    <mergeCell ref="S189:W189"/>
    <mergeCell ref="X189:AA189"/>
    <mergeCell ref="D190:H190"/>
    <mergeCell ref="I190:M190"/>
    <mergeCell ref="N190:R190"/>
    <mergeCell ref="S190:W190"/>
    <mergeCell ref="X190:AA190"/>
    <mergeCell ref="D191:H191"/>
    <mergeCell ref="I191:M191"/>
    <mergeCell ref="N191:R191"/>
    <mergeCell ref="S191:W191"/>
    <mergeCell ref="X191:AA191"/>
    <mergeCell ref="D192:H192"/>
    <mergeCell ref="I192:M192"/>
    <mergeCell ref="N192:R192"/>
    <mergeCell ref="S192:W192"/>
    <mergeCell ref="X192:AA192"/>
    <mergeCell ref="D193:H193"/>
    <mergeCell ref="I193:M193"/>
    <mergeCell ref="N193:R193"/>
    <mergeCell ref="S193:W193"/>
    <mergeCell ref="X193:AA193"/>
    <mergeCell ref="D194:H194"/>
    <mergeCell ref="I194:M194"/>
    <mergeCell ref="N194:R194"/>
    <mergeCell ref="S194:W194"/>
    <mergeCell ref="X194:AA194"/>
    <mergeCell ref="D195:H195"/>
    <mergeCell ref="I195:M195"/>
    <mergeCell ref="N195:R195"/>
    <mergeCell ref="S195:W195"/>
    <mergeCell ref="X195:AA195"/>
    <mergeCell ref="D196:H196"/>
    <mergeCell ref="I196:M196"/>
    <mergeCell ref="N196:R196"/>
    <mergeCell ref="S196:W196"/>
    <mergeCell ref="X196:AA196"/>
    <mergeCell ref="D197:H197"/>
    <mergeCell ref="I197:M197"/>
    <mergeCell ref="N197:R197"/>
    <mergeCell ref="S197:W197"/>
    <mergeCell ref="X197:AA197"/>
    <mergeCell ref="D198:H198"/>
    <mergeCell ref="I198:M198"/>
    <mergeCell ref="N198:R198"/>
    <mergeCell ref="S198:W198"/>
    <mergeCell ref="X198:AA198"/>
    <mergeCell ref="D199:H199"/>
    <mergeCell ref="I199:M199"/>
    <mergeCell ref="N199:R199"/>
    <mergeCell ref="S199:W199"/>
    <mergeCell ref="X199:AA199"/>
    <mergeCell ref="D200:H200"/>
    <mergeCell ref="I200:M200"/>
    <mergeCell ref="N200:R200"/>
    <mergeCell ref="S200:W200"/>
    <mergeCell ref="X200:AA200"/>
    <mergeCell ref="D201:H201"/>
    <mergeCell ref="I201:M201"/>
    <mergeCell ref="N201:R201"/>
    <mergeCell ref="S201:W201"/>
    <mergeCell ref="X201:AA201"/>
    <mergeCell ref="D202:H202"/>
    <mergeCell ref="I202:M202"/>
    <mergeCell ref="N202:R202"/>
    <mergeCell ref="S202:W202"/>
    <mergeCell ref="X202:AA202"/>
    <mergeCell ref="D203:H203"/>
    <mergeCell ref="I203:M203"/>
    <mergeCell ref="N203:R203"/>
    <mergeCell ref="S203:W203"/>
    <mergeCell ref="X203:AA203"/>
    <mergeCell ref="D204:H204"/>
    <mergeCell ref="I204:M204"/>
    <mergeCell ref="N204:R204"/>
    <mergeCell ref="S204:W204"/>
    <mergeCell ref="X204:AA204"/>
    <mergeCell ref="D205:H205"/>
    <mergeCell ref="I205:M205"/>
    <mergeCell ref="N205:R205"/>
    <mergeCell ref="S205:W205"/>
    <mergeCell ref="X205:AA205"/>
    <mergeCell ref="D206:H206"/>
    <mergeCell ref="I206:M206"/>
    <mergeCell ref="N206:R206"/>
    <mergeCell ref="S206:W206"/>
    <mergeCell ref="X206:AA206"/>
    <mergeCell ref="D207:H207"/>
    <mergeCell ref="I207:M207"/>
    <mergeCell ref="N207:R207"/>
    <mergeCell ref="S207:W207"/>
    <mergeCell ref="X207:AA207"/>
    <mergeCell ref="D208:H208"/>
    <mergeCell ref="I208:M208"/>
    <mergeCell ref="N208:R208"/>
    <mergeCell ref="S208:W208"/>
    <mergeCell ref="X208:AA208"/>
    <mergeCell ref="D209:H209"/>
    <mergeCell ref="I209:M209"/>
    <mergeCell ref="N209:R209"/>
    <mergeCell ref="S209:W209"/>
    <mergeCell ref="X209:AA209"/>
    <mergeCell ref="D210:H210"/>
    <mergeCell ref="I210:M210"/>
    <mergeCell ref="N210:R210"/>
    <mergeCell ref="S210:W210"/>
    <mergeCell ref="X210:AA210"/>
    <mergeCell ref="D211:H211"/>
    <mergeCell ref="I211:M211"/>
    <mergeCell ref="N211:R211"/>
    <mergeCell ref="S211:W211"/>
    <mergeCell ref="X211:AA211"/>
    <mergeCell ref="D212:H212"/>
    <mergeCell ref="I212:M212"/>
    <mergeCell ref="N212:R212"/>
    <mergeCell ref="S212:W212"/>
    <mergeCell ref="X212:AA212"/>
    <mergeCell ref="E216:H216"/>
    <mergeCell ref="K216:N216"/>
    <mergeCell ref="Q216:T216"/>
    <mergeCell ref="W216:AA216"/>
    <mergeCell ref="G218:K218"/>
    <mergeCell ref="P218:T218"/>
    <mergeCell ref="W218:AA218"/>
    <mergeCell ref="D213:H213"/>
    <mergeCell ref="I213:M213"/>
    <mergeCell ref="N213:R213"/>
    <mergeCell ref="S213:W213"/>
    <mergeCell ref="X213:AA213"/>
    <mergeCell ref="D214:H214"/>
    <mergeCell ref="I214:M214"/>
    <mergeCell ref="N214:R214"/>
    <mergeCell ref="S214:W214"/>
    <mergeCell ref="X214:AA214"/>
    <mergeCell ref="G219:K219"/>
    <mergeCell ref="P219:T219"/>
    <mergeCell ref="W219:AA219"/>
    <mergeCell ref="B221:C221"/>
    <mergeCell ref="D221:H221"/>
    <mergeCell ref="I221:M221"/>
    <mergeCell ref="N221:R221"/>
    <mergeCell ref="S221:W221"/>
    <mergeCell ref="X221:AA221"/>
    <mergeCell ref="D222:H222"/>
    <mergeCell ref="I222:M222"/>
    <mergeCell ref="N222:R222"/>
    <mergeCell ref="S222:W222"/>
    <mergeCell ref="X222:AA222"/>
    <mergeCell ref="D223:H223"/>
    <mergeCell ref="I223:M223"/>
    <mergeCell ref="N223:R223"/>
    <mergeCell ref="S223:W223"/>
    <mergeCell ref="X223:AA223"/>
    <mergeCell ref="D224:H224"/>
    <mergeCell ref="I224:M224"/>
    <mergeCell ref="N224:R224"/>
    <mergeCell ref="S224:W224"/>
    <mergeCell ref="X224:AA224"/>
    <mergeCell ref="D225:H225"/>
    <mergeCell ref="I225:M225"/>
    <mergeCell ref="N225:R225"/>
    <mergeCell ref="S225:W225"/>
    <mergeCell ref="X225:AA225"/>
    <mergeCell ref="D226:H226"/>
    <mergeCell ref="I226:M226"/>
    <mergeCell ref="N226:R226"/>
    <mergeCell ref="S226:W226"/>
    <mergeCell ref="X226:AA226"/>
    <mergeCell ref="D227:H227"/>
    <mergeCell ref="I227:M227"/>
    <mergeCell ref="N227:R227"/>
    <mergeCell ref="S227:W227"/>
    <mergeCell ref="X227:AA227"/>
    <mergeCell ref="D228:H228"/>
    <mergeCell ref="I228:M228"/>
    <mergeCell ref="N228:R228"/>
    <mergeCell ref="S228:W228"/>
    <mergeCell ref="X228:AA228"/>
    <mergeCell ref="D229:H229"/>
    <mergeCell ref="I229:M229"/>
    <mergeCell ref="N229:R229"/>
    <mergeCell ref="S229:W229"/>
    <mergeCell ref="X229:AA229"/>
    <mergeCell ref="D230:H230"/>
    <mergeCell ref="I230:M230"/>
    <mergeCell ref="N230:R230"/>
    <mergeCell ref="S230:W230"/>
    <mergeCell ref="X230:AA230"/>
    <mergeCell ref="D231:H231"/>
    <mergeCell ref="I231:M231"/>
    <mergeCell ref="N231:R231"/>
    <mergeCell ref="S231:W231"/>
    <mergeCell ref="X231:AA231"/>
    <mergeCell ref="D232:H232"/>
    <mergeCell ref="I232:M232"/>
    <mergeCell ref="N232:R232"/>
    <mergeCell ref="S232:W232"/>
    <mergeCell ref="X232:AA232"/>
    <mergeCell ref="D233:H233"/>
    <mergeCell ref="I233:M233"/>
    <mergeCell ref="N233:R233"/>
    <mergeCell ref="S233:W233"/>
    <mergeCell ref="X233:AA233"/>
    <mergeCell ref="D234:H234"/>
    <mergeCell ref="I234:M234"/>
    <mergeCell ref="N234:R234"/>
    <mergeCell ref="S234:W234"/>
    <mergeCell ref="X234:AA234"/>
    <mergeCell ref="D235:H235"/>
    <mergeCell ref="I235:M235"/>
    <mergeCell ref="N235:R235"/>
    <mergeCell ref="S235:W235"/>
    <mergeCell ref="X235:AA235"/>
    <mergeCell ref="D236:H236"/>
    <mergeCell ref="I236:M236"/>
    <mergeCell ref="N236:R236"/>
    <mergeCell ref="S236:W236"/>
    <mergeCell ref="X236:AA236"/>
    <mergeCell ref="D237:H237"/>
    <mergeCell ref="I237:M237"/>
    <mergeCell ref="N237:R237"/>
    <mergeCell ref="S237:W237"/>
    <mergeCell ref="X237:AA237"/>
    <mergeCell ref="D238:H238"/>
    <mergeCell ref="I238:M238"/>
    <mergeCell ref="N238:R238"/>
    <mergeCell ref="S238:W238"/>
    <mergeCell ref="X238:AA238"/>
    <mergeCell ref="D239:H239"/>
    <mergeCell ref="I239:M239"/>
    <mergeCell ref="N239:R239"/>
    <mergeCell ref="S239:W239"/>
    <mergeCell ref="X239:AA239"/>
    <mergeCell ref="D240:H240"/>
    <mergeCell ref="I240:M240"/>
    <mergeCell ref="N240:R240"/>
    <mergeCell ref="S240:W240"/>
    <mergeCell ref="X240:AA240"/>
    <mergeCell ref="D241:H241"/>
    <mergeCell ref="I241:M241"/>
    <mergeCell ref="N241:R241"/>
    <mergeCell ref="S241:W241"/>
    <mergeCell ref="X241:AA241"/>
    <mergeCell ref="D242:H242"/>
    <mergeCell ref="I242:M242"/>
    <mergeCell ref="N242:R242"/>
    <mergeCell ref="S242:W242"/>
    <mergeCell ref="X242:AA242"/>
    <mergeCell ref="D243:H243"/>
    <mergeCell ref="I243:M243"/>
    <mergeCell ref="N243:R243"/>
    <mergeCell ref="S243:W243"/>
    <mergeCell ref="X243:AA243"/>
    <mergeCell ref="D244:H244"/>
    <mergeCell ref="I244:M244"/>
    <mergeCell ref="N244:R244"/>
    <mergeCell ref="S244:W244"/>
    <mergeCell ref="X244:AA244"/>
    <mergeCell ref="D245:H245"/>
    <mergeCell ref="I245:M245"/>
    <mergeCell ref="N245:R245"/>
    <mergeCell ref="S245:W245"/>
    <mergeCell ref="X245:AA245"/>
    <mergeCell ref="D246:H246"/>
    <mergeCell ref="I246:M246"/>
    <mergeCell ref="N246:R246"/>
    <mergeCell ref="S246:W246"/>
    <mergeCell ref="X246:AA246"/>
    <mergeCell ref="D247:H247"/>
    <mergeCell ref="I247:M247"/>
    <mergeCell ref="N247:R247"/>
    <mergeCell ref="S247:W247"/>
    <mergeCell ref="X247:AA247"/>
    <mergeCell ref="D248:H248"/>
    <mergeCell ref="I248:M248"/>
    <mergeCell ref="N248:R248"/>
    <mergeCell ref="S248:W248"/>
    <mergeCell ref="X248:AA248"/>
    <mergeCell ref="D249:H249"/>
    <mergeCell ref="I249:M249"/>
    <mergeCell ref="N249:R249"/>
    <mergeCell ref="S249:W249"/>
    <mergeCell ref="X249:AA249"/>
    <mergeCell ref="D250:H250"/>
    <mergeCell ref="I250:M250"/>
    <mergeCell ref="N250:R250"/>
    <mergeCell ref="S250:W250"/>
    <mergeCell ref="X250:AA250"/>
    <mergeCell ref="D251:H251"/>
    <mergeCell ref="I251:M251"/>
    <mergeCell ref="N251:R251"/>
    <mergeCell ref="S251:W251"/>
    <mergeCell ref="X251:AA251"/>
    <mergeCell ref="D252:H252"/>
    <mergeCell ref="I252:M252"/>
    <mergeCell ref="N252:R252"/>
    <mergeCell ref="S252:W252"/>
    <mergeCell ref="X252:AA252"/>
    <mergeCell ref="D253:H253"/>
    <mergeCell ref="I253:M253"/>
    <mergeCell ref="N253:R253"/>
    <mergeCell ref="S253:W253"/>
    <mergeCell ref="X253:AA253"/>
    <mergeCell ref="D254:H254"/>
    <mergeCell ref="I254:M254"/>
    <mergeCell ref="N254:R254"/>
    <mergeCell ref="S254:W254"/>
    <mergeCell ref="X254:AA254"/>
    <mergeCell ref="D255:H255"/>
    <mergeCell ref="I255:M255"/>
    <mergeCell ref="N255:R255"/>
    <mergeCell ref="S255:W255"/>
    <mergeCell ref="X255:AA255"/>
    <mergeCell ref="D256:H256"/>
    <mergeCell ref="I256:M256"/>
    <mergeCell ref="N256:R256"/>
    <mergeCell ref="S256:W256"/>
    <mergeCell ref="X256:AA256"/>
    <mergeCell ref="D257:H257"/>
    <mergeCell ref="I257:M257"/>
    <mergeCell ref="N257:R257"/>
    <mergeCell ref="S257:W257"/>
    <mergeCell ref="X257:AA257"/>
    <mergeCell ref="D258:H258"/>
    <mergeCell ref="I258:M258"/>
    <mergeCell ref="N258:R258"/>
    <mergeCell ref="S258:W258"/>
    <mergeCell ref="X258:AA258"/>
    <mergeCell ref="D259:H259"/>
    <mergeCell ref="I259:M259"/>
    <mergeCell ref="N259:R259"/>
    <mergeCell ref="S259:W259"/>
    <mergeCell ref="X259:AA259"/>
    <mergeCell ref="D260:H260"/>
    <mergeCell ref="I260:M260"/>
    <mergeCell ref="N260:R260"/>
    <mergeCell ref="S260:W260"/>
    <mergeCell ref="X260:AA260"/>
    <mergeCell ref="D261:H261"/>
    <mergeCell ref="I261:M261"/>
    <mergeCell ref="N261:R261"/>
    <mergeCell ref="S261:W261"/>
    <mergeCell ref="X261:AA261"/>
  </mergeCells>
  <phoneticPr fontId="2"/>
  <dataValidations count="11">
    <dataValidation type="list" errorStyle="information" allowBlank="1" showInputMessage="1" showErrorMessage="1" sqref="L10:M19 JI10:JJ19 TE10:TF19 ADA10:ADB19 AMW10:AMX19 AWS10:AWT19 BGO10:BGP19 BQK10:BQL19 CAG10:CAH19 CKC10:CKD19 CTY10:CTZ19 DDU10:DDV19 DNQ10:DNR19 DXM10:DXN19 EHI10:EHJ19 ERE10:ERF19 FBA10:FBB19 FKW10:FKX19 FUS10:FUT19 GEO10:GEP19 GOK10:GOL19 GYG10:GYH19 HIC10:HID19 HRY10:HRZ19 IBU10:IBV19 ILQ10:ILR19 IVM10:IVN19 JFI10:JFJ19 JPE10:JPF19 JZA10:JZB19 KIW10:KIX19 KSS10:KST19 LCO10:LCP19 LMK10:LML19 LWG10:LWH19 MGC10:MGD19 MPY10:MPZ19 MZU10:MZV19 NJQ10:NJR19 NTM10:NTN19 ODI10:ODJ19 ONE10:ONF19 OXA10:OXB19 PGW10:PGX19 PQS10:PQT19 QAO10:QAP19 QKK10:QKL19 QUG10:QUH19 REC10:RED19 RNY10:RNZ19 RXU10:RXV19 SHQ10:SHR19 SRM10:SRN19 TBI10:TBJ19 TLE10:TLF19 TVA10:TVB19 UEW10:UEX19 UOS10:UOT19 UYO10:UYP19 VIK10:VIL19 VSG10:VSH19 WCC10:WCD19 WLY10:WLZ19 WVU10:WVV19 L64093:M64102 JI64093:JJ64102 TE64093:TF64102 ADA64093:ADB64102 AMW64093:AMX64102 AWS64093:AWT64102 BGO64093:BGP64102 BQK64093:BQL64102 CAG64093:CAH64102 CKC64093:CKD64102 CTY64093:CTZ64102 DDU64093:DDV64102 DNQ64093:DNR64102 DXM64093:DXN64102 EHI64093:EHJ64102 ERE64093:ERF64102 FBA64093:FBB64102 FKW64093:FKX64102 FUS64093:FUT64102 GEO64093:GEP64102 GOK64093:GOL64102 GYG64093:GYH64102 HIC64093:HID64102 HRY64093:HRZ64102 IBU64093:IBV64102 ILQ64093:ILR64102 IVM64093:IVN64102 JFI64093:JFJ64102 JPE64093:JPF64102 JZA64093:JZB64102 KIW64093:KIX64102 KSS64093:KST64102 LCO64093:LCP64102 LMK64093:LML64102 LWG64093:LWH64102 MGC64093:MGD64102 MPY64093:MPZ64102 MZU64093:MZV64102 NJQ64093:NJR64102 NTM64093:NTN64102 ODI64093:ODJ64102 ONE64093:ONF64102 OXA64093:OXB64102 PGW64093:PGX64102 PQS64093:PQT64102 QAO64093:QAP64102 QKK64093:QKL64102 QUG64093:QUH64102 REC64093:RED64102 RNY64093:RNZ64102 RXU64093:RXV64102 SHQ64093:SHR64102 SRM64093:SRN64102 TBI64093:TBJ64102 TLE64093:TLF64102 TVA64093:TVB64102 UEW64093:UEX64102 UOS64093:UOT64102 UYO64093:UYP64102 VIK64093:VIL64102 VSG64093:VSH64102 WCC64093:WCD64102 WLY64093:WLZ64102 WVU64093:WVV64102 L129629:M129638 JI129629:JJ129638 TE129629:TF129638 ADA129629:ADB129638 AMW129629:AMX129638 AWS129629:AWT129638 BGO129629:BGP129638 BQK129629:BQL129638 CAG129629:CAH129638 CKC129629:CKD129638 CTY129629:CTZ129638 DDU129629:DDV129638 DNQ129629:DNR129638 DXM129629:DXN129638 EHI129629:EHJ129638 ERE129629:ERF129638 FBA129629:FBB129638 FKW129629:FKX129638 FUS129629:FUT129638 GEO129629:GEP129638 GOK129629:GOL129638 GYG129629:GYH129638 HIC129629:HID129638 HRY129629:HRZ129638 IBU129629:IBV129638 ILQ129629:ILR129638 IVM129629:IVN129638 JFI129629:JFJ129638 JPE129629:JPF129638 JZA129629:JZB129638 KIW129629:KIX129638 KSS129629:KST129638 LCO129629:LCP129638 LMK129629:LML129638 LWG129629:LWH129638 MGC129629:MGD129638 MPY129629:MPZ129638 MZU129629:MZV129638 NJQ129629:NJR129638 NTM129629:NTN129638 ODI129629:ODJ129638 ONE129629:ONF129638 OXA129629:OXB129638 PGW129629:PGX129638 PQS129629:PQT129638 QAO129629:QAP129638 QKK129629:QKL129638 QUG129629:QUH129638 REC129629:RED129638 RNY129629:RNZ129638 RXU129629:RXV129638 SHQ129629:SHR129638 SRM129629:SRN129638 TBI129629:TBJ129638 TLE129629:TLF129638 TVA129629:TVB129638 UEW129629:UEX129638 UOS129629:UOT129638 UYO129629:UYP129638 VIK129629:VIL129638 VSG129629:VSH129638 WCC129629:WCD129638 WLY129629:WLZ129638 WVU129629:WVV129638 L195165:M195174 JI195165:JJ195174 TE195165:TF195174 ADA195165:ADB195174 AMW195165:AMX195174 AWS195165:AWT195174 BGO195165:BGP195174 BQK195165:BQL195174 CAG195165:CAH195174 CKC195165:CKD195174 CTY195165:CTZ195174 DDU195165:DDV195174 DNQ195165:DNR195174 DXM195165:DXN195174 EHI195165:EHJ195174 ERE195165:ERF195174 FBA195165:FBB195174 FKW195165:FKX195174 FUS195165:FUT195174 GEO195165:GEP195174 GOK195165:GOL195174 GYG195165:GYH195174 HIC195165:HID195174 HRY195165:HRZ195174 IBU195165:IBV195174 ILQ195165:ILR195174 IVM195165:IVN195174 JFI195165:JFJ195174 JPE195165:JPF195174 JZA195165:JZB195174 KIW195165:KIX195174 KSS195165:KST195174 LCO195165:LCP195174 LMK195165:LML195174 LWG195165:LWH195174 MGC195165:MGD195174 MPY195165:MPZ195174 MZU195165:MZV195174 NJQ195165:NJR195174 NTM195165:NTN195174 ODI195165:ODJ195174 ONE195165:ONF195174 OXA195165:OXB195174 PGW195165:PGX195174 PQS195165:PQT195174 QAO195165:QAP195174 QKK195165:QKL195174 QUG195165:QUH195174 REC195165:RED195174 RNY195165:RNZ195174 RXU195165:RXV195174 SHQ195165:SHR195174 SRM195165:SRN195174 TBI195165:TBJ195174 TLE195165:TLF195174 TVA195165:TVB195174 UEW195165:UEX195174 UOS195165:UOT195174 UYO195165:UYP195174 VIK195165:VIL195174 VSG195165:VSH195174 WCC195165:WCD195174 WLY195165:WLZ195174 WVU195165:WVV195174 L260701:M260710 JI260701:JJ260710 TE260701:TF260710 ADA260701:ADB260710 AMW260701:AMX260710 AWS260701:AWT260710 BGO260701:BGP260710 BQK260701:BQL260710 CAG260701:CAH260710 CKC260701:CKD260710 CTY260701:CTZ260710 DDU260701:DDV260710 DNQ260701:DNR260710 DXM260701:DXN260710 EHI260701:EHJ260710 ERE260701:ERF260710 FBA260701:FBB260710 FKW260701:FKX260710 FUS260701:FUT260710 GEO260701:GEP260710 GOK260701:GOL260710 GYG260701:GYH260710 HIC260701:HID260710 HRY260701:HRZ260710 IBU260701:IBV260710 ILQ260701:ILR260710 IVM260701:IVN260710 JFI260701:JFJ260710 JPE260701:JPF260710 JZA260701:JZB260710 KIW260701:KIX260710 KSS260701:KST260710 LCO260701:LCP260710 LMK260701:LML260710 LWG260701:LWH260710 MGC260701:MGD260710 MPY260701:MPZ260710 MZU260701:MZV260710 NJQ260701:NJR260710 NTM260701:NTN260710 ODI260701:ODJ260710 ONE260701:ONF260710 OXA260701:OXB260710 PGW260701:PGX260710 PQS260701:PQT260710 QAO260701:QAP260710 QKK260701:QKL260710 QUG260701:QUH260710 REC260701:RED260710 RNY260701:RNZ260710 RXU260701:RXV260710 SHQ260701:SHR260710 SRM260701:SRN260710 TBI260701:TBJ260710 TLE260701:TLF260710 TVA260701:TVB260710 UEW260701:UEX260710 UOS260701:UOT260710 UYO260701:UYP260710 VIK260701:VIL260710 VSG260701:VSH260710 WCC260701:WCD260710 WLY260701:WLZ260710 WVU260701:WVV260710 L326237:M326246 JI326237:JJ326246 TE326237:TF326246 ADA326237:ADB326246 AMW326237:AMX326246 AWS326237:AWT326246 BGO326237:BGP326246 BQK326237:BQL326246 CAG326237:CAH326246 CKC326237:CKD326246 CTY326237:CTZ326246 DDU326237:DDV326246 DNQ326237:DNR326246 DXM326237:DXN326246 EHI326237:EHJ326246 ERE326237:ERF326246 FBA326237:FBB326246 FKW326237:FKX326246 FUS326237:FUT326246 GEO326237:GEP326246 GOK326237:GOL326246 GYG326237:GYH326246 HIC326237:HID326246 HRY326237:HRZ326246 IBU326237:IBV326246 ILQ326237:ILR326246 IVM326237:IVN326246 JFI326237:JFJ326246 JPE326237:JPF326246 JZA326237:JZB326246 KIW326237:KIX326246 KSS326237:KST326246 LCO326237:LCP326246 LMK326237:LML326246 LWG326237:LWH326246 MGC326237:MGD326246 MPY326237:MPZ326246 MZU326237:MZV326246 NJQ326237:NJR326246 NTM326237:NTN326246 ODI326237:ODJ326246 ONE326237:ONF326246 OXA326237:OXB326246 PGW326237:PGX326246 PQS326237:PQT326246 QAO326237:QAP326246 QKK326237:QKL326246 QUG326237:QUH326246 REC326237:RED326246 RNY326237:RNZ326246 RXU326237:RXV326246 SHQ326237:SHR326246 SRM326237:SRN326246 TBI326237:TBJ326246 TLE326237:TLF326246 TVA326237:TVB326246 UEW326237:UEX326246 UOS326237:UOT326246 UYO326237:UYP326246 VIK326237:VIL326246 VSG326237:VSH326246 WCC326237:WCD326246 WLY326237:WLZ326246 WVU326237:WVV326246 L391773:M391782 JI391773:JJ391782 TE391773:TF391782 ADA391773:ADB391782 AMW391773:AMX391782 AWS391773:AWT391782 BGO391773:BGP391782 BQK391773:BQL391782 CAG391773:CAH391782 CKC391773:CKD391782 CTY391773:CTZ391782 DDU391773:DDV391782 DNQ391773:DNR391782 DXM391773:DXN391782 EHI391773:EHJ391782 ERE391773:ERF391782 FBA391773:FBB391782 FKW391773:FKX391782 FUS391773:FUT391782 GEO391773:GEP391782 GOK391773:GOL391782 GYG391773:GYH391782 HIC391773:HID391782 HRY391773:HRZ391782 IBU391773:IBV391782 ILQ391773:ILR391782 IVM391773:IVN391782 JFI391773:JFJ391782 JPE391773:JPF391782 JZA391773:JZB391782 KIW391773:KIX391782 KSS391773:KST391782 LCO391773:LCP391782 LMK391773:LML391782 LWG391773:LWH391782 MGC391773:MGD391782 MPY391773:MPZ391782 MZU391773:MZV391782 NJQ391773:NJR391782 NTM391773:NTN391782 ODI391773:ODJ391782 ONE391773:ONF391782 OXA391773:OXB391782 PGW391773:PGX391782 PQS391773:PQT391782 QAO391773:QAP391782 QKK391773:QKL391782 QUG391773:QUH391782 REC391773:RED391782 RNY391773:RNZ391782 RXU391773:RXV391782 SHQ391773:SHR391782 SRM391773:SRN391782 TBI391773:TBJ391782 TLE391773:TLF391782 TVA391773:TVB391782 UEW391773:UEX391782 UOS391773:UOT391782 UYO391773:UYP391782 VIK391773:VIL391782 VSG391773:VSH391782 WCC391773:WCD391782 WLY391773:WLZ391782 WVU391773:WVV391782 L457309:M457318 JI457309:JJ457318 TE457309:TF457318 ADA457309:ADB457318 AMW457309:AMX457318 AWS457309:AWT457318 BGO457309:BGP457318 BQK457309:BQL457318 CAG457309:CAH457318 CKC457309:CKD457318 CTY457309:CTZ457318 DDU457309:DDV457318 DNQ457309:DNR457318 DXM457309:DXN457318 EHI457309:EHJ457318 ERE457309:ERF457318 FBA457309:FBB457318 FKW457309:FKX457318 FUS457309:FUT457318 GEO457309:GEP457318 GOK457309:GOL457318 GYG457309:GYH457318 HIC457309:HID457318 HRY457309:HRZ457318 IBU457309:IBV457318 ILQ457309:ILR457318 IVM457309:IVN457318 JFI457309:JFJ457318 JPE457309:JPF457318 JZA457309:JZB457318 KIW457309:KIX457318 KSS457309:KST457318 LCO457309:LCP457318 LMK457309:LML457318 LWG457309:LWH457318 MGC457309:MGD457318 MPY457309:MPZ457318 MZU457309:MZV457318 NJQ457309:NJR457318 NTM457309:NTN457318 ODI457309:ODJ457318 ONE457309:ONF457318 OXA457309:OXB457318 PGW457309:PGX457318 PQS457309:PQT457318 QAO457309:QAP457318 QKK457309:QKL457318 QUG457309:QUH457318 REC457309:RED457318 RNY457309:RNZ457318 RXU457309:RXV457318 SHQ457309:SHR457318 SRM457309:SRN457318 TBI457309:TBJ457318 TLE457309:TLF457318 TVA457309:TVB457318 UEW457309:UEX457318 UOS457309:UOT457318 UYO457309:UYP457318 VIK457309:VIL457318 VSG457309:VSH457318 WCC457309:WCD457318 WLY457309:WLZ457318 WVU457309:WVV457318 L522845:M522854 JI522845:JJ522854 TE522845:TF522854 ADA522845:ADB522854 AMW522845:AMX522854 AWS522845:AWT522854 BGO522845:BGP522854 BQK522845:BQL522854 CAG522845:CAH522854 CKC522845:CKD522854 CTY522845:CTZ522854 DDU522845:DDV522854 DNQ522845:DNR522854 DXM522845:DXN522854 EHI522845:EHJ522854 ERE522845:ERF522854 FBA522845:FBB522854 FKW522845:FKX522854 FUS522845:FUT522854 GEO522845:GEP522854 GOK522845:GOL522854 GYG522845:GYH522854 HIC522845:HID522854 HRY522845:HRZ522854 IBU522845:IBV522854 ILQ522845:ILR522854 IVM522845:IVN522854 JFI522845:JFJ522854 JPE522845:JPF522854 JZA522845:JZB522854 KIW522845:KIX522854 KSS522845:KST522854 LCO522845:LCP522854 LMK522845:LML522854 LWG522845:LWH522854 MGC522845:MGD522854 MPY522845:MPZ522854 MZU522845:MZV522854 NJQ522845:NJR522854 NTM522845:NTN522854 ODI522845:ODJ522854 ONE522845:ONF522854 OXA522845:OXB522854 PGW522845:PGX522854 PQS522845:PQT522854 QAO522845:QAP522854 QKK522845:QKL522854 QUG522845:QUH522854 REC522845:RED522854 RNY522845:RNZ522854 RXU522845:RXV522854 SHQ522845:SHR522854 SRM522845:SRN522854 TBI522845:TBJ522854 TLE522845:TLF522854 TVA522845:TVB522854 UEW522845:UEX522854 UOS522845:UOT522854 UYO522845:UYP522854 VIK522845:VIL522854 VSG522845:VSH522854 WCC522845:WCD522854 WLY522845:WLZ522854 WVU522845:WVV522854 L588381:M588390 JI588381:JJ588390 TE588381:TF588390 ADA588381:ADB588390 AMW588381:AMX588390 AWS588381:AWT588390 BGO588381:BGP588390 BQK588381:BQL588390 CAG588381:CAH588390 CKC588381:CKD588390 CTY588381:CTZ588390 DDU588381:DDV588390 DNQ588381:DNR588390 DXM588381:DXN588390 EHI588381:EHJ588390 ERE588381:ERF588390 FBA588381:FBB588390 FKW588381:FKX588390 FUS588381:FUT588390 GEO588381:GEP588390 GOK588381:GOL588390 GYG588381:GYH588390 HIC588381:HID588390 HRY588381:HRZ588390 IBU588381:IBV588390 ILQ588381:ILR588390 IVM588381:IVN588390 JFI588381:JFJ588390 JPE588381:JPF588390 JZA588381:JZB588390 KIW588381:KIX588390 KSS588381:KST588390 LCO588381:LCP588390 LMK588381:LML588390 LWG588381:LWH588390 MGC588381:MGD588390 MPY588381:MPZ588390 MZU588381:MZV588390 NJQ588381:NJR588390 NTM588381:NTN588390 ODI588381:ODJ588390 ONE588381:ONF588390 OXA588381:OXB588390 PGW588381:PGX588390 PQS588381:PQT588390 QAO588381:QAP588390 QKK588381:QKL588390 QUG588381:QUH588390 REC588381:RED588390 RNY588381:RNZ588390 RXU588381:RXV588390 SHQ588381:SHR588390 SRM588381:SRN588390 TBI588381:TBJ588390 TLE588381:TLF588390 TVA588381:TVB588390 UEW588381:UEX588390 UOS588381:UOT588390 UYO588381:UYP588390 VIK588381:VIL588390 VSG588381:VSH588390 WCC588381:WCD588390 WLY588381:WLZ588390 WVU588381:WVV588390 L653917:M653926 JI653917:JJ653926 TE653917:TF653926 ADA653917:ADB653926 AMW653917:AMX653926 AWS653917:AWT653926 BGO653917:BGP653926 BQK653917:BQL653926 CAG653917:CAH653926 CKC653917:CKD653926 CTY653917:CTZ653926 DDU653917:DDV653926 DNQ653917:DNR653926 DXM653917:DXN653926 EHI653917:EHJ653926 ERE653917:ERF653926 FBA653917:FBB653926 FKW653917:FKX653926 FUS653917:FUT653926 GEO653917:GEP653926 GOK653917:GOL653926 GYG653917:GYH653926 HIC653917:HID653926 HRY653917:HRZ653926 IBU653917:IBV653926 ILQ653917:ILR653926 IVM653917:IVN653926 JFI653917:JFJ653926 JPE653917:JPF653926 JZA653917:JZB653926 KIW653917:KIX653926 KSS653917:KST653926 LCO653917:LCP653926 LMK653917:LML653926 LWG653917:LWH653926 MGC653917:MGD653926 MPY653917:MPZ653926 MZU653917:MZV653926 NJQ653917:NJR653926 NTM653917:NTN653926 ODI653917:ODJ653926 ONE653917:ONF653926 OXA653917:OXB653926 PGW653917:PGX653926 PQS653917:PQT653926 QAO653917:QAP653926 QKK653917:QKL653926 QUG653917:QUH653926 REC653917:RED653926 RNY653917:RNZ653926 RXU653917:RXV653926 SHQ653917:SHR653926 SRM653917:SRN653926 TBI653917:TBJ653926 TLE653917:TLF653926 TVA653917:TVB653926 UEW653917:UEX653926 UOS653917:UOT653926 UYO653917:UYP653926 VIK653917:VIL653926 VSG653917:VSH653926 WCC653917:WCD653926 WLY653917:WLZ653926 WVU653917:WVV653926 L719453:M719462 JI719453:JJ719462 TE719453:TF719462 ADA719453:ADB719462 AMW719453:AMX719462 AWS719453:AWT719462 BGO719453:BGP719462 BQK719453:BQL719462 CAG719453:CAH719462 CKC719453:CKD719462 CTY719453:CTZ719462 DDU719453:DDV719462 DNQ719453:DNR719462 DXM719453:DXN719462 EHI719453:EHJ719462 ERE719453:ERF719462 FBA719453:FBB719462 FKW719453:FKX719462 FUS719453:FUT719462 GEO719453:GEP719462 GOK719453:GOL719462 GYG719453:GYH719462 HIC719453:HID719462 HRY719453:HRZ719462 IBU719453:IBV719462 ILQ719453:ILR719462 IVM719453:IVN719462 JFI719453:JFJ719462 JPE719453:JPF719462 JZA719453:JZB719462 KIW719453:KIX719462 KSS719453:KST719462 LCO719453:LCP719462 LMK719453:LML719462 LWG719453:LWH719462 MGC719453:MGD719462 MPY719453:MPZ719462 MZU719453:MZV719462 NJQ719453:NJR719462 NTM719453:NTN719462 ODI719453:ODJ719462 ONE719453:ONF719462 OXA719453:OXB719462 PGW719453:PGX719462 PQS719453:PQT719462 QAO719453:QAP719462 QKK719453:QKL719462 QUG719453:QUH719462 REC719453:RED719462 RNY719453:RNZ719462 RXU719453:RXV719462 SHQ719453:SHR719462 SRM719453:SRN719462 TBI719453:TBJ719462 TLE719453:TLF719462 TVA719453:TVB719462 UEW719453:UEX719462 UOS719453:UOT719462 UYO719453:UYP719462 VIK719453:VIL719462 VSG719453:VSH719462 WCC719453:WCD719462 WLY719453:WLZ719462 WVU719453:WVV719462 L784989:M784998 JI784989:JJ784998 TE784989:TF784998 ADA784989:ADB784998 AMW784989:AMX784998 AWS784989:AWT784998 BGO784989:BGP784998 BQK784989:BQL784998 CAG784989:CAH784998 CKC784989:CKD784998 CTY784989:CTZ784998 DDU784989:DDV784998 DNQ784989:DNR784998 DXM784989:DXN784998 EHI784989:EHJ784998 ERE784989:ERF784998 FBA784989:FBB784998 FKW784989:FKX784998 FUS784989:FUT784998 GEO784989:GEP784998 GOK784989:GOL784998 GYG784989:GYH784998 HIC784989:HID784998 HRY784989:HRZ784998 IBU784989:IBV784998 ILQ784989:ILR784998 IVM784989:IVN784998 JFI784989:JFJ784998 JPE784989:JPF784998 JZA784989:JZB784998 KIW784989:KIX784998 KSS784989:KST784998 LCO784989:LCP784998 LMK784989:LML784998 LWG784989:LWH784998 MGC784989:MGD784998 MPY784989:MPZ784998 MZU784989:MZV784998 NJQ784989:NJR784998 NTM784989:NTN784998 ODI784989:ODJ784998 ONE784989:ONF784998 OXA784989:OXB784998 PGW784989:PGX784998 PQS784989:PQT784998 QAO784989:QAP784998 QKK784989:QKL784998 QUG784989:QUH784998 REC784989:RED784998 RNY784989:RNZ784998 RXU784989:RXV784998 SHQ784989:SHR784998 SRM784989:SRN784998 TBI784989:TBJ784998 TLE784989:TLF784998 TVA784989:TVB784998 UEW784989:UEX784998 UOS784989:UOT784998 UYO784989:UYP784998 VIK784989:VIL784998 VSG784989:VSH784998 WCC784989:WCD784998 WLY784989:WLZ784998 WVU784989:WVV784998 L850525:M850534 JI850525:JJ850534 TE850525:TF850534 ADA850525:ADB850534 AMW850525:AMX850534 AWS850525:AWT850534 BGO850525:BGP850534 BQK850525:BQL850534 CAG850525:CAH850534 CKC850525:CKD850534 CTY850525:CTZ850534 DDU850525:DDV850534 DNQ850525:DNR850534 DXM850525:DXN850534 EHI850525:EHJ850534 ERE850525:ERF850534 FBA850525:FBB850534 FKW850525:FKX850534 FUS850525:FUT850534 GEO850525:GEP850534 GOK850525:GOL850534 GYG850525:GYH850534 HIC850525:HID850534 HRY850525:HRZ850534 IBU850525:IBV850534 ILQ850525:ILR850534 IVM850525:IVN850534 JFI850525:JFJ850534 JPE850525:JPF850534 JZA850525:JZB850534 KIW850525:KIX850534 KSS850525:KST850534 LCO850525:LCP850534 LMK850525:LML850534 LWG850525:LWH850534 MGC850525:MGD850534 MPY850525:MPZ850534 MZU850525:MZV850534 NJQ850525:NJR850534 NTM850525:NTN850534 ODI850525:ODJ850534 ONE850525:ONF850534 OXA850525:OXB850534 PGW850525:PGX850534 PQS850525:PQT850534 QAO850525:QAP850534 QKK850525:QKL850534 QUG850525:QUH850534 REC850525:RED850534 RNY850525:RNZ850534 RXU850525:RXV850534 SHQ850525:SHR850534 SRM850525:SRN850534 TBI850525:TBJ850534 TLE850525:TLF850534 TVA850525:TVB850534 UEW850525:UEX850534 UOS850525:UOT850534 UYO850525:UYP850534 VIK850525:VIL850534 VSG850525:VSH850534 WCC850525:WCD850534 WLY850525:WLZ850534 WVU850525:WVV850534 L916061:M916070 JI916061:JJ916070 TE916061:TF916070 ADA916061:ADB916070 AMW916061:AMX916070 AWS916061:AWT916070 BGO916061:BGP916070 BQK916061:BQL916070 CAG916061:CAH916070 CKC916061:CKD916070 CTY916061:CTZ916070 DDU916061:DDV916070 DNQ916061:DNR916070 DXM916061:DXN916070 EHI916061:EHJ916070 ERE916061:ERF916070 FBA916061:FBB916070 FKW916061:FKX916070 FUS916061:FUT916070 GEO916061:GEP916070 GOK916061:GOL916070 GYG916061:GYH916070 HIC916061:HID916070 HRY916061:HRZ916070 IBU916061:IBV916070 ILQ916061:ILR916070 IVM916061:IVN916070 JFI916061:JFJ916070 JPE916061:JPF916070 JZA916061:JZB916070 KIW916061:KIX916070 KSS916061:KST916070 LCO916061:LCP916070 LMK916061:LML916070 LWG916061:LWH916070 MGC916061:MGD916070 MPY916061:MPZ916070 MZU916061:MZV916070 NJQ916061:NJR916070 NTM916061:NTN916070 ODI916061:ODJ916070 ONE916061:ONF916070 OXA916061:OXB916070 PGW916061:PGX916070 PQS916061:PQT916070 QAO916061:QAP916070 QKK916061:QKL916070 QUG916061:QUH916070 REC916061:RED916070 RNY916061:RNZ916070 RXU916061:RXV916070 SHQ916061:SHR916070 SRM916061:SRN916070 TBI916061:TBJ916070 TLE916061:TLF916070 TVA916061:TVB916070 UEW916061:UEX916070 UOS916061:UOT916070 UYO916061:UYP916070 VIK916061:VIL916070 VSG916061:VSH916070 WCC916061:WCD916070 WLY916061:WLZ916070 WVU916061:WVV916070 L981597:M981606 JI981597:JJ981606 TE981597:TF981606 ADA981597:ADB981606 AMW981597:AMX981606 AWS981597:AWT981606 BGO981597:BGP981606 BQK981597:BQL981606 CAG981597:CAH981606 CKC981597:CKD981606 CTY981597:CTZ981606 DDU981597:DDV981606 DNQ981597:DNR981606 DXM981597:DXN981606 EHI981597:EHJ981606 ERE981597:ERF981606 FBA981597:FBB981606 FKW981597:FKX981606 FUS981597:FUT981606 GEO981597:GEP981606 GOK981597:GOL981606 GYG981597:GYH981606 HIC981597:HID981606 HRY981597:HRZ981606 IBU981597:IBV981606 ILQ981597:ILR981606 IVM981597:IVN981606 JFI981597:JFJ981606 JPE981597:JPF981606 JZA981597:JZB981606 KIW981597:KIX981606 KSS981597:KST981606 LCO981597:LCP981606 LMK981597:LML981606 LWG981597:LWH981606 MGC981597:MGD981606 MPY981597:MPZ981606 MZU981597:MZV981606 NJQ981597:NJR981606 NTM981597:NTN981606 ODI981597:ODJ981606 ONE981597:ONF981606 OXA981597:OXB981606 PGW981597:PGX981606 PQS981597:PQT981606 QAO981597:QAP981606 QKK981597:QKL981606 QUG981597:QUH981606 REC981597:RED981606 RNY981597:RNZ981606 RXU981597:RXV981606 SHQ981597:SHR981606 SRM981597:SRN981606 TBI981597:TBJ981606 TLE981597:TLF981606 TVA981597:TVB981606 UEW981597:UEX981606 UOS981597:UOT981606 UYO981597:UYP981606 VIK981597:VIL981606 VSG981597:VSH981606 WCC981597:WCD981606 WLY981597:WLZ981606 WVU981597:WVV981606">
      <formula1>$AH$10:$AH$27</formula1>
    </dataValidation>
    <dataValidation type="list" errorStyle="warning" allowBlank="1" showInputMessage="1" showErrorMessage="1" error="定格容量、 ％Ｒ、 ％Ｘ を 変圧器でーたセルの下段に入力して下さい!!" sqref="H81:I90 JE81:JF90 TA81:TB90 ACW81:ACX90 AMS81:AMT90 AWO81:AWP90 BGK81:BGL90 BQG81:BQH90 CAC81:CAD90 CJY81:CJZ90 CTU81:CTV90 DDQ81:DDR90 DNM81:DNN90 DXI81:DXJ90 EHE81:EHF90 ERA81:ERB90 FAW81:FAX90 FKS81:FKT90 FUO81:FUP90 GEK81:GEL90 GOG81:GOH90 GYC81:GYD90 HHY81:HHZ90 HRU81:HRV90 IBQ81:IBR90 ILM81:ILN90 IVI81:IVJ90 JFE81:JFF90 JPA81:JPB90 JYW81:JYX90 KIS81:KIT90 KSO81:KSP90 LCK81:LCL90 LMG81:LMH90 LWC81:LWD90 MFY81:MFZ90 MPU81:MPV90 MZQ81:MZR90 NJM81:NJN90 NTI81:NTJ90 ODE81:ODF90 ONA81:ONB90 OWW81:OWX90 PGS81:PGT90 PQO81:PQP90 QAK81:QAL90 QKG81:QKH90 QUC81:QUD90 RDY81:RDZ90 RNU81:RNV90 RXQ81:RXR90 SHM81:SHN90 SRI81:SRJ90 TBE81:TBF90 TLA81:TLB90 TUW81:TUX90 UES81:UET90 UOO81:UOP90 UYK81:UYL90 VIG81:VIH90 VSC81:VSD90 WBY81:WBZ90 WLU81:WLV90 WVQ81:WVR90 H64163:I64172 JE64163:JF64172 TA64163:TB64172 ACW64163:ACX64172 AMS64163:AMT64172 AWO64163:AWP64172 BGK64163:BGL64172 BQG64163:BQH64172 CAC64163:CAD64172 CJY64163:CJZ64172 CTU64163:CTV64172 DDQ64163:DDR64172 DNM64163:DNN64172 DXI64163:DXJ64172 EHE64163:EHF64172 ERA64163:ERB64172 FAW64163:FAX64172 FKS64163:FKT64172 FUO64163:FUP64172 GEK64163:GEL64172 GOG64163:GOH64172 GYC64163:GYD64172 HHY64163:HHZ64172 HRU64163:HRV64172 IBQ64163:IBR64172 ILM64163:ILN64172 IVI64163:IVJ64172 JFE64163:JFF64172 JPA64163:JPB64172 JYW64163:JYX64172 KIS64163:KIT64172 KSO64163:KSP64172 LCK64163:LCL64172 LMG64163:LMH64172 LWC64163:LWD64172 MFY64163:MFZ64172 MPU64163:MPV64172 MZQ64163:MZR64172 NJM64163:NJN64172 NTI64163:NTJ64172 ODE64163:ODF64172 ONA64163:ONB64172 OWW64163:OWX64172 PGS64163:PGT64172 PQO64163:PQP64172 QAK64163:QAL64172 QKG64163:QKH64172 QUC64163:QUD64172 RDY64163:RDZ64172 RNU64163:RNV64172 RXQ64163:RXR64172 SHM64163:SHN64172 SRI64163:SRJ64172 TBE64163:TBF64172 TLA64163:TLB64172 TUW64163:TUX64172 UES64163:UET64172 UOO64163:UOP64172 UYK64163:UYL64172 VIG64163:VIH64172 VSC64163:VSD64172 WBY64163:WBZ64172 WLU64163:WLV64172 WVQ64163:WVR64172 H129699:I129708 JE129699:JF129708 TA129699:TB129708 ACW129699:ACX129708 AMS129699:AMT129708 AWO129699:AWP129708 BGK129699:BGL129708 BQG129699:BQH129708 CAC129699:CAD129708 CJY129699:CJZ129708 CTU129699:CTV129708 DDQ129699:DDR129708 DNM129699:DNN129708 DXI129699:DXJ129708 EHE129699:EHF129708 ERA129699:ERB129708 FAW129699:FAX129708 FKS129699:FKT129708 FUO129699:FUP129708 GEK129699:GEL129708 GOG129699:GOH129708 GYC129699:GYD129708 HHY129699:HHZ129708 HRU129699:HRV129708 IBQ129699:IBR129708 ILM129699:ILN129708 IVI129699:IVJ129708 JFE129699:JFF129708 JPA129699:JPB129708 JYW129699:JYX129708 KIS129699:KIT129708 KSO129699:KSP129708 LCK129699:LCL129708 LMG129699:LMH129708 LWC129699:LWD129708 MFY129699:MFZ129708 MPU129699:MPV129708 MZQ129699:MZR129708 NJM129699:NJN129708 NTI129699:NTJ129708 ODE129699:ODF129708 ONA129699:ONB129708 OWW129699:OWX129708 PGS129699:PGT129708 PQO129699:PQP129708 QAK129699:QAL129708 QKG129699:QKH129708 QUC129699:QUD129708 RDY129699:RDZ129708 RNU129699:RNV129708 RXQ129699:RXR129708 SHM129699:SHN129708 SRI129699:SRJ129708 TBE129699:TBF129708 TLA129699:TLB129708 TUW129699:TUX129708 UES129699:UET129708 UOO129699:UOP129708 UYK129699:UYL129708 VIG129699:VIH129708 VSC129699:VSD129708 WBY129699:WBZ129708 WLU129699:WLV129708 WVQ129699:WVR129708 H195235:I195244 JE195235:JF195244 TA195235:TB195244 ACW195235:ACX195244 AMS195235:AMT195244 AWO195235:AWP195244 BGK195235:BGL195244 BQG195235:BQH195244 CAC195235:CAD195244 CJY195235:CJZ195244 CTU195235:CTV195244 DDQ195235:DDR195244 DNM195235:DNN195244 DXI195235:DXJ195244 EHE195235:EHF195244 ERA195235:ERB195244 FAW195235:FAX195244 FKS195235:FKT195244 FUO195235:FUP195244 GEK195235:GEL195244 GOG195235:GOH195244 GYC195235:GYD195244 HHY195235:HHZ195244 HRU195235:HRV195244 IBQ195235:IBR195244 ILM195235:ILN195244 IVI195235:IVJ195244 JFE195235:JFF195244 JPA195235:JPB195244 JYW195235:JYX195244 KIS195235:KIT195244 KSO195235:KSP195244 LCK195235:LCL195244 LMG195235:LMH195244 LWC195235:LWD195244 MFY195235:MFZ195244 MPU195235:MPV195244 MZQ195235:MZR195244 NJM195235:NJN195244 NTI195235:NTJ195244 ODE195235:ODF195244 ONA195235:ONB195244 OWW195235:OWX195244 PGS195235:PGT195244 PQO195235:PQP195244 QAK195235:QAL195244 QKG195235:QKH195244 QUC195235:QUD195244 RDY195235:RDZ195244 RNU195235:RNV195244 RXQ195235:RXR195244 SHM195235:SHN195244 SRI195235:SRJ195244 TBE195235:TBF195244 TLA195235:TLB195244 TUW195235:TUX195244 UES195235:UET195244 UOO195235:UOP195244 UYK195235:UYL195244 VIG195235:VIH195244 VSC195235:VSD195244 WBY195235:WBZ195244 WLU195235:WLV195244 WVQ195235:WVR195244 H260771:I260780 JE260771:JF260780 TA260771:TB260780 ACW260771:ACX260780 AMS260771:AMT260780 AWO260771:AWP260780 BGK260771:BGL260780 BQG260771:BQH260780 CAC260771:CAD260780 CJY260771:CJZ260780 CTU260771:CTV260780 DDQ260771:DDR260780 DNM260771:DNN260780 DXI260771:DXJ260780 EHE260771:EHF260780 ERA260771:ERB260780 FAW260771:FAX260780 FKS260771:FKT260780 FUO260771:FUP260780 GEK260771:GEL260780 GOG260771:GOH260780 GYC260771:GYD260780 HHY260771:HHZ260780 HRU260771:HRV260780 IBQ260771:IBR260780 ILM260771:ILN260780 IVI260771:IVJ260780 JFE260771:JFF260780 JPA260771:JPB260780 JYW260771:JYX260780 KIS260771:KIT260780 KSO260771:KSP260780 LCK260771:LCL260780 LMG260771:LMH260780 LWC260771:LWD260780 MFY260771:MFZ260780 MPU260771:MPV260780 MZQ260771:MZR260780 NJM260771:NJN260780 NTI260771:NTJ260780 ODE260771:ODF260780 ONA260771:ONB260780 OWW260771:OWX260780 PGS260771:PGT260780 PQO260771:PQP260780 QAK260771:QAL260780 QKG260771:QKH260780 QUC260771:QUD260780 RDY260771:RDZ260780 RNU260771:RNV260780 RXQ260771:RXR260780 SHM260771:SHN260780 SRI260771:SRJ260780 TBE260771:TBF260780 TLA260771:TLB260780 TUW260771:TUX260780 UES260771:UET260780 UOO260771:UOP260780 UYK260771:UYL260780 VIG260771:VIH260780 VSC260771:VSD260780 WBY260771:WBZ260780 WLU260771:WLV260780 WVQ260771:WVR260780 H326307:I326316 JE326307:JF326316 TA326307:TB326316 ACW326307:ACX326316 AMS326307:AMT326316 AWO326307:AWP326316 BGK326307:BGL326316 BQG326307:BQH326316 CAC326307:CAD326316 CJY326307:CJZ326316 CTU326307:CTV326316 DDQ326307:DDR326316 DNM326307:DNN326316 DXI326307:DXJ326316 EHE326307:EHF326316 ERA326307:ERB326316 FAW326307:FAX326316 FKS326307:FKT326316 FUO326307:FUP326316 GEK326307:GEL326316 GOG326307:GOH326316 GYC326307:GYD326316 HHY326307:HHZ326316 HRU326307:HRV326316 IBQ326307:IBR326316 ILM326307:ILN326316 IVI326307:IVJ326316 JFE326307:JFF326316 JPA326307:JPB326316 JYW326307:JYX326316 KIS326307:KIT326316 KSO326307:KSP326316 LCK326307:LCL326316 LMG326307:LMH326316 LWC326307:LWD326316 MFY326307:MFZ326316 MPU326307:MPV326316 MZQ326307:MZR326316 NJM326307:NJN326316 NTI326307:NTJ326316 ODE326307:ODF326316 ONA326307:ONB326316 OWW326307:OWX326316 PGS326307:PGT326316 PQO326307:PQP326316 QAK326307:QAL326316 QKG326307:QKH326316 QUC326307:QUD326316 RDY326307:RDZ326316 RNU326307:RNV326316 RXQ326307:RXR326316 SHM326307:SHN326316 SRI326307:SRJ326316 TBE326307:TBF326316 TLA326307:TLB326316 TUW326307:TUX326316 UES326307:UET326316 UOO326307:UOP326316 UYK326307:UYL326316 VIG326307:VIH326316 VSC326307:VSD326316 WBY326307:WBZ326316 WLU326307:WLV326316 WVQ326307:WVR326316 H391843:I391852 JE391843:JF391852 TA391843:TB391852 ACW391843:ACX391852 AMS391843:AMT391852 AWO391843:AWP391852 BGK391843:BGL391852 BQG391843:BQH391852 CAC391843:CAD391852 CJY391843:CJZ391852 CTU391843:CTV391852 DDQ391843:DDR391852 DNM391843:DNN391852 DXI391843:DXJ391852 EHE391843:EHF391852 ERA391843:ERB391852 FAW391843:FAX391852 FKS391843:FKT391852 FUO391843:FUP391852 GEK391843:GEL391852 GOG391843:GOH391852 GYC391843:GYD391852 HHY391843:HHZ391852 HRU391843:HRV391852 IBQ391843:IBR391852 ILM391843:ILN391852 IVI391843:IVJ391852 JFE391843:JFF391852 JPA391843:JPB391852 JYW391843:JYX391852 KIS391843:KIT391852 KSO391843:KSP391852 LCK391843:LCL391852 LMG391843:LMH391852 LWC391843:LWD391852 MFY391843:MFZ391852 MPU391843:MPV391852 MZQ391843:MZR391852 NJM391843:NJN391852 NTI391843:NTJ391852 ODE391843:ODF391852 ONA391843:ONB391852 OWW391843:OWX391852 PGS391843:PGT391852 PQO391843:PQP391852 QAK391843:QAL391852 QKG391843:QKH391852 QUC391843:QUD391852 RDY391843:RDZ391852 RNU391843:RNV391852 RXQ391843:RXR391852 SHM391843:SHN391852 SRI391843:SRJ391852 TBE391843:TBF391852 TLA391843:TLB391852 TUW391843:TUX391852 UES391843:UET391852 UOO391843:UOP391852 UYK391843:UYL391852 VIG391843:VIH391852 VSC391843:VSD391852 WBY391843:WBZ391852 WLU391843:WLV391852 WVQ391843:WVR391852 H457379:I457388 JE457379:JF457388 TA457379:TB457388 ACW457379:ACX457388 AMS457379:AMT457388 AWO457379:AWP457388 BGK457379:BGL457388 BQG457379:BQH457388 CAC457379:CAD457388 CJY457379:CJZ457388 CTU457379:CTV457388 DDQ457379:DDR457388 DNM457379:DNN457388 DXI457379:DXJ457388 EHE457379:EHF457388 ERA457379:ERB457388 FAW457379:FAX457388 FKS457379:FKT457388 FUO457379:FUP457388 GEK457379:GEL457388 GOG457379:GOH457388 GYC457379:GYD457388 HHY457379:HHZ457388 HRU457379:HRV457388 IBQ457379:IBR457388 ILM457379:ILN457388 IVI457379:IVJ457388 JFE457379:JFF457388 JPA457379:JPB457388 JYW457379:JYX457388 KIS457379:KIT457388 KSO457379:KSP457388 LCK457379:LCL457388 LMG457379:LMH457388 LWC457379:LWD457388 MFY457379:MFZ457388 MPU457379:MPV457388 MZQ457379:MZR457388 NJM457379:NJN457388 NTI457379:NTJ457388 ODE457379:ODF457388 ONA457379:ONB457388 OWW457379:OWX457388 PGS457379:PGT457388 PQO457379:PQP457388 QAK457379:QAL457388 QKG457379:QKH457388 QUC457379:QUD457388 RDY457379:RDZ457388 RNU457379:RNV457388 RXQ457379:RXR457388 SHM457379:SHN457388 SRI457379:SRJ457388 TBE457379:TBF457388 TLA457379:TLB457388 TUW457379:TUX457388 UES457379:UET457388 UOO457379:UOP457388 UYK457379:UYL457388 VIG457379:VIH457388 VSC457379:VSD457388 WBY457379:WBZ457388 WLU457379:WLV457388 WVQ457379:WVR457388 H522915:I522924 JE522915:JF522924 TA522915:TB522924 ACW522915:ACX522924 AMS522915:AMT522924 AWO522915:AWP522924 BGK522915:BGL522924 BQG522915:BQH522924 CAC522915:CAD522924 CJY522915:CJZ522924 CTU522915:CTV522924 DDQ522915:DDR522924 DNM522915:DNN522924 DXI522915:DXJ522924 EHE522915:EHF522924 ERA522915:ERB522924 FAW522915:FAX522924 FKS522915:FKT522924 FUO522915:FUP522924 GEK522915:GEL522924 GOG522915:GOH522924 GYC522915:GYD522924 HHY522915:HHZ522924 HRU522915:HRV522924 IBQ522915:IBR522924 ILM522915:ILN522924 IVI522915:IVJ522924 JFE522915:JFF522924 JPA522915:JPB522924 JYW522915:JYX522924 KIS522915:KIT522924 KSO522915:KSP522924 LCK522915:LCL522924 LMG522915:LMH522924 LWC522915:LWD522924 MFY522915:MFZ522924 MPU522915:MPV522924 MZQ522915:MZR522924 NJM522915:NJN522924 NTI522915:NTJ522924 ODE522915:ODF522924 ONA522915:ONB522924 OWW522915:OWX522924 PGS522915:PGT522924 PQO522915:PQP522924 QAK522915:QAL522924 QKG522915:QKH522924 QUC522915:QUD522924 RDY522915:RDZ522924 RNU522915:RNV522924 RXQ522915:RXR522924 SHM522915:SHN522924 SRI522915:SRJ522924 TBE522915:TBF522924 TLA522915:TLB522924 TUW522915:TUX522924 UES522915:UET522924 UOO522915:UOP522924 UYK522915:UYL522924 VIG522915:VIH522924 VSC522915:VSD522924 WBY522915:WBZ522924 WLU522915:WLV522924 WVQ522915:WVR522924 H588451:I588460 JE588451:JF588460 TA588451:TB588460 ACW588451:ACX588460 AMS588451:AMT588460 AWO588451:AWP588460 BGK588451:BGL588460 BQG588451:BQH588460 CAC588451:CAD588460 CJY588451:CJZ588460 CTU588451:CTV588460 DDQ588451:DDR588460 DNM588451:DNN588460 DXI588451:DXJ588460 EHE588451:EHF588460 ERA588451:ERB588460 FAW588451:FAX588460 FKS588451:FKT588460 FUO588451:FUP588460 GEK588451:GEL588460 GOG588451:GOH588460 GYC588451:GYD588460 HHY588451:HHZ588460 HRU588451:HRV588460 IBQ588451:IBR588460 ILM588451:ILN588460 IVI588451:IVJ588460 JFE588451:JFF588460 JPA588451:JPB588460 JYW588451:JYX588460 KIS588451:KIT588460 KSO588451:KSP588460 LCK588451:LCL588460 LMG588451:LMH588460 LWC588451:LWD588460 MFY588451:MFZ588460 MPU588451:MPV588460 MZQ588451:MZR588460 NJM588451:NJN588460 NTI588451:NTJ588460 ODE588451:ODF588460 ONA588451:ONB588460 OWW588451:OWX588460 PGS588451:PGT588460 PQO588451:PQP588460 QAK588451:QAL588460 QKG588451:QKH588460 QUC588451:QUD588460 RDY588451:RDZ588460 RNU588451:RNV588460 RXQ588451:RXR588460 SHM588451:SHN588460 SRI588451:SRJ588460 TBE588451:TBF588460 TLA588451:TLB588460 TUW588451:TUX588460 UES588451:UET588460 UOO588451:UOP588460 UYK588451:UYL588460 VIG588451:VIH588460 VSC588451:VSD588460 WBY588451:WBZ588460 WLU588451:WLV588460 WVQ588451:WVR588460 H653987:I653996 JE653987:JF653996 TA653987:TB653996 ACW653987:ACX653996 AMS653987:AMT653996 AWO653987:AWP653996 BGK653987:BGL653996 BQG653987:BQH653996 CAC653987:CAD653996 CJY653987:CJZ653996 CTU653987:CTV653996 DDQ653987:DDR653996 DNM653987:DNN653996 DXI653987:DXJ653996 EHE653987:EHF653996 ERA653987:ERB653996 FAW653987:FAX653996 FKS653987:FKT653996 FUO653987:FUP653996 GEK653987:GEL653996 GOG653987:GOH653996 GYC653987:GYD653996 HHY653987:HHZ653996 HRU653987:HRV653996 IBQ653987:IBR653996 ILM653987:ILN653996 IVI653987:IVJ653996 JFE653987:JFF653996 JPA653987:JPB653996 JYW653987:JYX653996 KIS653987:KIT653996 KSO653987:KSP653996 LCK653987:LCL653996 LMG653987:LMH653996 LWC653987:LWD653996 MFY653987:MFZ653996 MPU653987:MPV653996 MZQ653987:MZR653996 NJM653987:NJN653996 NTI653987:NTJ653996 ODE653987:ODF653996 ONA653987:ONB653996 OWW653987:OWX653996 PGS653987:PGT653996 PQO653987:PQP653996 QAK653987:QAL653996 QKG653987:QKH653996 QUC653987:QUD653996 RDY653987:RDZ653996 RNU653987:RNV653996 RXQ653987:RXR653996 SHM653987:SHN653996 SRI653987:SRJ653996 TBE653987:TBF653996 TLA653987:TLB653996 TUW653987:TUX653996 UES653987:UET653996 UOO653987:UOP653996 UYK653987:UYL653996 VIG653987:VIH653996 VSC653987:VSD653996 WBY653987:WBZ653996 WLU653987:WLV653996 WVQ653987:WVR653996 H719523:I719532 JE719523:JF719532 TA719523:TB719532 ACW719523:ACX719532 AMS719523:AMT719532 AWO719523:AWP719532 BGK719523:BGL719532 BQG719523:BQH719532 CAC719523:CAD719532 CJY719523:CJZ719532 CTU719523:CTV719532 DDQ719523:DDR719532 DNM719523:DNN719532 DXI719523:DXJ719532 EHE719523:EHF719532 ERA719523:ERB719532 FAW719523:FAX719532 FKS719523:FKT719532 FUO719523:FUP719532 GEK719523:GEL719532 GOG719523:GOH719532 GYC719523:GYD719532 HHY719523:HHZ719532 HRU719523:HRV719532 IBQ719523:IBR719532 ILM719523:ILN719532 IVI719523:IVJ719532 JFE719523:JFF719532 JPA719523:JPB719532 JYW719523:JYX719532 KIS719523:KIT719532 KSO719523:KSP719532 LCK719523:LCL719532 LMG719523:LMH719532 LWC719523:LWD719532 MFY719523:MFZ719532 MPU719523:MPV719532 MZQ719523:MZR719532 NJM719523:NJN719532 NTI719523:NTJ719532 ODE719523:ODF719532 ONA719523:ONB719532 OWW719523:OWX719532 PGS719523:PGT719532 PQO719523:PQP719532 QAK719523:QAL719532 QKG719523:QKH719532 QUC719523:QUD719532 RDY719523:RDZ719532 RNU719523:RNV719532 RXQ719523:RXR719532 SHM719523:SHN719532 SRI719523:SRJ719532 TBE719523:TBF719532 TLA719523:TLB719532 TUW719523:TUX719532 UES719523:UET719532 UOO719523:UOP719532 UYK719523:UYL719532 VIG719523:VIH719532 VSC719523:VSD719532 WBY719523:WBZ719532 WLU719523:WLV719532 WVQ719523:WVR719532 H785059:I785068 JE785059:JF785068 TA785059:TB785068 ACW785059:ACX785068 AMS785059:AMT785068 AWO785059:AWP785068 BGK785059:BGL785068 BQG785059:BQH785068 CAC785059:CAD785068 CJY785059:CJZ785068 CTU785059:CTV785068 DDQ785059:DDR785068 DNM785059:DNN785068 DXI785059:DXJ785068 EHE785059:EHF785068 ERA785059:ERB785068 FAW785059:FAX785068 FKS785059:FKT785068 FUO785059:FUP785068 GEK785059:GEL785068 GOG785059:GOH785068 GYC785059:GYD785068 HHY785059:HHZ785068 HRU785059:HRV785068 IBQ785059:IBR785068 ILM785059:ILN785068 IVI785059:IVJ785068 JFE785059:JFF785068 JPA785059:JPB785068 JYW785059:JYX785068 KIS785059:KIT785068 KSO785059:KSP785068 LCK785059:LCL785068 LMG785059:LMH785068 LWC785059:LWD785068 MFY785059:MFZ785068 MPU785059:MPV785068 MZQ785059:MZR785068 NJM785059:NJN785068 NTI785059:NTJ785068 ODE785059:ODF785068 ONA785059:ONB785068 OWW785059:OWX785068 PGS785059:PGT785068 PQO785059:PQP785068 QAK785059:QAL785068 QKG785059:QKH785068 QUC785059:QUD785068 RDY785059:RDZ785068 RNU785059:RNV785068 RXQ785059:RXR785068 SHM785059:SHN785068 SRI785059:SRJ785068 TBE785059:TBF785068 TLA785059:TLB785068 TUW785059:TUX785068 UES785059:UET785068 UOO785059:UOP785068 UYK785059:UYL785068 VIG785059:VIH785068 VSC785059:VSD785068 WBY785059:WBZ785068 WLU785059:WLV785068 WVQ785059:WVR785068 H850595:I850604 JE850595:JF850604 TA850595:TB850604 ACW850595:ACX850604 AMS850595:AMT850604 AWO850595:AWP850604 BGK850595:BGL850604 BQG850595:BQH850604 CAC850595:CAD850604 CJY850595:CJZ850604 CTU850595:CTV850604 DDQ850595:DDR850604 DNM850595:DNN850604 DXI850595:DXJ850604 EHE850595:EHF850604 ERA850595:ERB850604 FAW850595:FAX850604 FKS850595:FKT850604 FUO850595:FUP850604 GEK850595:GEL850604 GOG850595:GOH850604 GYC850595:GYD850604 HHY850595:HHZ850604 HRU850595:HRV850604 IBQ850595:IBR850604 ILM850595:ILN850604 IVI850595:IVJ850604 JFE850595:JFF850604 JPA850595:JPB850604 JYW850595:JYX850604 KIS850595:KIT850604 KSO850595:KSP850604 LCK850595:LCL850604 LMG850595:LMH850604 LWC850595:LWD850604 MFY850595:MFZ850604 MPU850595:MPV850604 MZQ850595:MZR850604 NJM850595:NJN850604 NTI850595:NTJ850604 ODE850595:ODF850604 ONA850595:ONB850604 OWW850595:OWX850604 PGS850595:PGT850604 PQO850595:PQP850604 QAK850595:QAL850604 QKG850595:QKH850604 QUC850595:QUD850604 RDY850595:RDZ850604 RNU850595:RNV850604 RXQ850595:RXR850604 SHM850595:SHN850604 SRI850595:SRJ850604 TBE850595:TBF850604 TLA850595:TLB850604 TUW850595:TUX850604 UES850595:UET850604 UOO850595:UOP850604 UYK850595:UYL850604 VIG850595:VIH850604 VSC850595:VSD850604 WBY850595:WBZ850604 WLU850595:WLV850604 WVQ850595:WVR850604 H916131:I916140 JE916131:JF916140 TA916131:TB916140 ACW916131:ACX916140 AMS916131:AMT916140 AWO916131:AWP916140 BGK916131:BGL916140 BQG916131:BQH916140 CAC916131:CAD916140 CJY916131:CJZ916140 CTU916131:CTV916140 DDQ916131:DDR916140 DNM916131:DNN916140 DXI916131:DXJ916140 EHE916131:EHF916140 ERA916131:ERB916140 FAW916131:FAX916140 FKS916131:FKT916140 FUO916131:FUP916140 GEK916131:GEL916140 GOG916131:GOH916140 GYC916131:GYD916140 HHY916131:HHZ916140 HRU916131:HRV916140 IBQ916131:IBR916140 ILM916131:ILN916140 IVI916131:IVJ916140 JFE916131:JFF916140 JPA916131:JPB916140 JYW916131:JYX916140 KIS916131:KIT916140 KSO916131:KSP916140 LCK916131:LCL916140 LMG916131:LMH916140 LWC916131:LWD916140 MFY916131:MFZ916140 MPU916131:MPV916140 MZQ916131:MZR916140 NJM916131:NJN916140 NTI916131:NTJ916140 ODE916131:ODF916140 ONA916131:ONB916140 OWW916131:OWX916140 PGS916131:PGT916140 PQO916131:PQP916140 QAK916131:QAL916140 QKG916131:QKH916140 QUC916131:QUD916140 RDY916131:RDZ916140 RNU916131:RNV916140 RXQ916131:RXR916140 SHM916131:SHN916140 SRI916131:SRJ916140 TBE916131:TBF916140 TLA916131:TLB916140 TUW916131:TUX916140 UES916131:UET916140 UOO916131:UOP916140 UYK916131:UYL916140 VIG916131:VIH916140 VSC916131:VSD916140 WBY916131:WBZ916140 WLU916131:WLV916140 WVQ916131:WVR916140 H981667:I981676 JE981667:JF981676 TA981667:TB981676 ACW981667:ACX981676 AMS981667:AMT981676 AWO981667:AWP981676 BGK981667:BGL981676 BQG981667:BQH981676 CAC981667:CAD981676 CJY981667:CJZ981676 CTU981667:CTV981676 DDQ981667:DDR981676 DNM981667:DNN981676 DXI981667:DXJ981676 EHE981667:EHF981676 ERA981667:ERB981676 FAW981667:FAX981676 FKS981667:FKT981676 FUO981667:FUP981676 GEK981667:GEL981676 GOG981667:GOH981676 GYC981667:GYD981676 HHY981667:HHZ981676 HRU981667:HRV981676 IBQ981667:IBR981676 ILM981667:ILN981676 IVI981667:IVJ981676 JFE981667:JFF981676 JPA981667:JPB981676 JYW981667:JYX981676 KIS981667:KIT981676 KSO981667:KSP981676 LCK981667:LCL981676 LMG981667:LMH981676 LWC981667:LWD981676 MFY981667:MFZ981676 MPU981667:MPV981676 MZQ981667:MZR981676 NJM981667:NJN981676 NTI981667:NTJ981676 ODE981667:ODF981676 ONA981667:ONB981676 OWW981667:OWX981676 PGS981667:PGT981676 PQO981667:PQP981676 QAK981667:QAL981676 QKG981667:QKH981676 QUC981667:QUD981676 RDY981667:RDZ981676 RNU981667:RNV981676 RXQ981667:RXR981676 SHM981667:SHN981676 SRI981667:SRJ981676 TBE981667:TBF981676 TLA981667:TLB981676 TUW981667:TUX981676 UES981667:UET981676 UOO981667:UOP981676 UYK981667:UYL981676 VIG981667:VIH981676 VSC981667:VSD981676 WBY981667:WBZ981676 WLU981667:WLV981676 WVQ981667:WVR981676">
      <formula1>$AG$93:$AG$103</formula1>
    </dataValidation>
    <dataValidation type="decimal" allowBlank="1" showInputMessage="1" showErrorMessage="1" errorTitle="負荷の平均力率" error="０ ～ １ の範囲の 小数点数値 を入力して下さい!!" sqref="V81:W90 JS81:JT90 TO81:TP90 ADK81:ADL90 ANG81:ANH90 AXC81:AXD90 BGY81:BGZ90 BQU81:BQV90 CAQ81:CAR90 CKM81:CKN90 CUI81:CUJ90 DEE81:DEF90 DOA81:DOB90 DXW81:DXX90 EHS81:EHT90 ERO81:ERP90 FBK81:FBL90 FLG81:FLH90 FVC81:FVD90 GEY81:GEZ90 GOU81:GOV90 GYQ81:GYR90 HIM81:HIN90 HSI81:HSJ90 ICE81:ICF90 IMA81:IMB90 IVW81:IVX90 JFS81:JFT90 JPO81:JPP90 JZK81:JZL90 KJG81:KJH90 KTC81:KTD90 LCY81:LCZ90 LMU81:LMV90 LWQ81:LWR90 MGM81:MGN90 MQI81:MQJ90 NAE81:NAF90 NKA81:NKB90 NTW81:NTX90 ODS81:ODT90 ONO81:ONP90 OXK81:OXL90 PHG81:PHH90 PRC81:PRD90 QAY81:QAZ90 QKU81:QKV90 QUQ81:QUR90 REM81:REN90 ROI81:ROJ90 RYE81:RYF90 SIA81:SIB90 SRW81:SRX90 TBS81:TBT90 TLO81:TLP90 TVK81:TVL90 UFG81:UFH90 UPC81:UPD90 UYY81:UYZ90 VIU81:VIV90 VSQ81:VSR90 WCM81:WCN90 WMI81:WMJ90 WWE81:WWF90 V64163:W64172 JS64163:JT64172 TO64163:TP64172 ADK64163:ADL64172 ANG64163:ANH64172 AXC64163:AXD64172 BGY64163:BGZ64172 BQU64163:BQV64172 CAQ64163:CAR64172 CKM64163:CKN64172 CUI64163:CUJ64172 DEE64163:DEF64172 DOA64163:DOB64172 DXW64163:DXX64172 EHS64163:EHT64172 ERO64163:ERP64172 FBK64163:FBL64172 FLG64163:FLH64172 FVC64163:FVD64172 GEY64163:GEZ64172 GOU64163:GOV64172 GYQ64163:GYR64172 HIM64163:HIN64172 HSI64163:HSJ64172 ICE64163:ICF64172 IMA64163:IMB64172 IVW64163:IVX64172 JFS64163:JFT64172 JPO64163:JPP64172 JZK64163:JZL64172 KJG64163:KJH64172 KTC64163:KTD64172 LCY64163:LCZ64172 LMU64163:LMV64172 LWQ64163:LWR64172 MGM64163:MGN64172 MQI64163:MQJ64172 NAE64163:NAF64172 NKA64163:NKB64172 NTW64163:NTX64172 ODS64163:ODT64172 ONO64163:ONP64172 OXK64163:OXL64172 PHG64163:PHH64172 PRC64163:PRD64172 QAY64163:QAZ64172 QKU64163:QKV64172 QUQ64163:QUR64172 REM64163:REN64172 ROI64163:ROJ64172 RYE64163:RYF64172 SIA64163:SIB64172 SRW64163:SRX64172 TBS64163:TBT64172 TLO64163:TLP64172 TVK64163:TVL64172 UFG64163:UFH64172 UPC64163:UPD64172 UYY64163:UYZ64172 VIU64163:VIV64172 VSQ64163:VSR64172 WCM64163:WCN64172 WMI64163:WMJ64172 WWE64163:WWF64172 V129699:W129708 JS129699:JT129708 TO129699:TP129708 ADK129699:ADL129708 ANG129699:ANH129708 AXC129699:AXD129708 BGY129699:BGZ129708 BQU129699:BQV129708 CAQ129699:CAR129708 CKM129699:CKN129708 CUI129699:CUJ129708 DEE129699:DEF129708 DOA129699:DOB129708 DXW129699:DXX129708 EHS129699:EHT129708 ERO129699:ERP129708 FBK129699:FBL129708 FLG129699:FLH129708 FVC129699:FVD129708 GEY129699:GEZ129708 GOU129699:GOV129708 GYQ129699:GYR129708 HIM129699:HIN129708 HSI129699:HSJ129708 ICE129699:ICF129708 IMA129699:IMB129708 IVW129699:IVX129708 JFS129699:JFT129708 JPO129699:JPP129708 JZK129699:JZL129708 KJG129699:KJH129708 KTC129699:KTD129708 LCY129699:LCZ129708 LMU129699:LMV129708 LWQ129699:LWR129708 MGM129699:MGN129708 MQI129699:MQJ129708 NAE129699:NAF129708 NKA129699:NKB129708 NTW129699:NTX129708 ODS129699:ODT129708 ONO129699:ONP129708 OXK129699:OXL129708 PHG129699:PHH129708 PRC129699:PRD129708 QAY129699:QAZ129708 QKU129699:QKV129708 QUQ129699:QUR129708 REM129699:REN129708 ROI129699:ROJ129708 RYE129699:RYF129708 SIA129699:SIB129708 SRW129699:SRX129708 TBS129699:TBT129708 TLO129699:TLP129708 TVK129699:TVL129708 UFG129699:UFH129708 UPC129699:UPD129708 UYY129699:UYZ129708 VIU129699:VIV129708 VSQ129699:VSR129708 WCM129699:WCN129708 WMI129699:WMJ129708 WWE129699:WWF129708 V195235:W195244 JS195235:JT195244 TO195235:TP195244 ADK195235:ADL195244 ANG195235:ANH195244 AXC195235:AXD195244 BGY195235:BGZ195244 BQU195235:BQV195244 CAQ195235:CAR195244 CKM195235:CKN195244 CUI195235:CUJ195244 DEE195235:DEF195244 DOA195235:DOB195244 DXW195235:DXX195244 EHS195235:EHT195244 ERO195235:ERP195244 FBK195235:FBL195244 FLG195235:FLH195244 FVC195235:FVD195244 GEY195235:GEZ195244 GOU195235:GOV195244 GYQ195235:GYR195244 HIM195235:HIN195244 HSI195235:HSJ195244 ICE195235:ICF195244 IMA195235:IMB195244 IVW195235:IVX195244 JFS195235:JFT195244 JPO195235:JPP195244 JZK195235:JZL195244 KJG195235:KJH195244 KTC195235:KTD195244 LCY195235:LCZ195244 LMU195235:LMV195244 LWQ195235:LWR195244 MGM195235:MGN195244 MQI195235:MQJ195244 NAE195235:NAF195244 NKA195235:NKB195244 NTW195235:NTX195244 ODS195235:ODT195244 ONO195235:ONP195244 OXK195235:OXL195244 PHG195235:PHH195244 PRC195235:PRD195244 QAY195235:QAZ195244 QKU195235:QKV195244 QUQ195235:QUR195244 REM195235:REN195244 ROI195235:ROJ195244 RYE195235:RYF195244 SIA195235:SIB195244 SRW195235:SRX195244 TBS195235:TBT195244 TLO195235:TLP195244 TVK195235:TVL195244 UFG195235:UFH195244 UPC195235:UPD195244 UYY195235:UYZ195244 VIU195235:VIV195244 VSQ195235:VSR195244 WCM195235:WCN195244 WMI195235:WMJ195244 WWE195235:WWF195244 V260771:W260780 JS260771:JT260780 TO260771:TP260780 ADK260771:ADL260780 ANG260771:ANH260780 AXC260771:AXD260780 BGY260771:BGZ260780 BQU260771:BQV260780 CAQ260771:CAR260780 CKM260771:CKN260780 CUI260771:CUJ260780 DEE260771:DEF260780 DOA260771:DOB260780 DXW260771:DXX260780 EHS260771:EHT260780 ERO260771:ERP260780 FBK260771:FBL260780 FLG260771:FLH260780 FVC260771:FVD260780 GEY260771:GEZ260780 GOU260771:GOV260780 GYQ260771:GYR260780 HIM260771:HIN260780 HSI260771:HSJ260780 ICE260771:ICF260780 IMA260771:IMB260780 IVW260771:IVX260780 JFS260771:JFT260780 JPO260771:JPP260780 JZK260771:JZL260780 KJG260771:KJH260780 KTC260771:KTD260780 LCY260771:LCZ260780 LMU260771:LMV260780 LWQ260771:LWR260780 MGM260771:MGN260780 MQI260771:MQJ260780 NAE260771:NAF260780 NKA260771:NKB260780 NTW260771:NTX260780 ODS260771:ODT260780 ONO260771:ONP260780 OXK260771:OXL260780 PHG260771:PHH260780 PRC260771:PRD260780 QAY260771:QAZ260780 QKU260771:QKV260780 QUQ260771:QUR260780 REM260771:REN260780 ROI260771:ROJ260780 RYE260771:RYF260780 SIA260771:SIB260780 SRW260771:SRX260780 TBS260771:TBT260780 TLO260771:TLP260780 TVK260771:TVL260780 UFG260771:UFH260780 UPC260771:UPD260780 UYY260771:UYZ260780 VIU260771:VIV260780 VSQ260771:VSR260780 WCM260771:WCN260780 WMI260771:WMJ260780 WWE260771:WWF260780 V326307:W326316 JS326307:JT326316 TO326307:TP326316 ADK326307:ADL326316 ANG326307:ANH326316 AXC326307:AXD326316 BGY326307:BGZ326316 BQU326307:BQV326316 CAQ326307:CAR326316 CKM326307:CKN326316 CUI326307:CUJ326316 DEE326307:DEF326316 DOA326307:DOB326316 DXW326307:DXX326316 EHS326307:EHT326316 ERO326307:ERP326316 FBK326307:FBL326316 FLG326307:FLH326316 FVC326307:FVD326316 GEY326307:GEZ326316 GOU326307:GOV326316 GYQ326307:GYR326316 HIM326307:HIN326316 HSI326307:HSJ326316 ICE326307:ICF326316 IMA326307:IMB326316 IVW326307:IVX326316 JFS326307:JFT326316 JPO326307:JPP326316 JZK326307:JZL326316 KJG326307:KJH326316 KTC326307:KTD326316 LCY326307:LCZ326316 LMU326307:LMV326316 LWQ326307:LWR326316 MGM326307:MGN326316 MQI326307:MQJ326316 NAE326307:NAF326316 NKA326307:NKB326316 NTW326307:NTX326316 ODS326307:ODT326316 ONO326307:ONP326316 OXK326307:OXL326316 PHG326307:PHH326316 PRC326307:PRD326316 QAY326307:QAZ326316 QKU326307:QKV326316 QUQ326307:QUR326316 REM326307:REN326316 ROI326307:ROJ326316 RYE326307:RYF326316 SIA326307:SIB326316 SRW326307:SRX326316 TBS326307:TBT326316 TLO326307:TLP326316 TVK326307:TVL326316 UFG326307:UFH326316 UPC326307:UPD326316 UYY326307:UYZ326316 VIU326307:VIV326316 VSQ326307:VSR326316 WCM326307:WCN326316 WMI326307:WMJ326316 WWE326307:WWF326316 V391843:W391852 JS391843:JT391852 TO391843:TP391852 ADK391843:ADL391852 ANG391843:ANH391852 AXC391843:AXD391852 BGY391843:BGZ391852 BQU391843:BQV391852 CAQ391843:CAR391852 CKM391843:CKN391852 CUI391843:CUJ391852 DEE391843:DEF391852 DOA391843:DOB391852 DXW391843:DXX391852 EHS391843:EHT391852 ERO391843:ERP391852 FBK391843:FBL391852 FLG391843:FLH391852 FVC391843:FVD391852 GEY391843:GEZ391852 GOU391843:GOV391852 GYQ391843:GYR391852 HIM391843:HIN391852 HSI391843:HSJ391852 ICE391843:ICF391852 IMA391843:IMB391852 IVW391843:IVX391852 JFS391843:JFT391852 JPO391843:JPP391852 JZK391843:JZL391852 KJG391843:KJH391852 KTC391843:KTD391852 LCY391843:LCZ391852 LMU391843:LMV391852 LWQ391843:LWR391852 MGM391843:MGN391852 MQI391843:MQJ391852 NAE391843:NAF391852 NKA391843:NKB391852 NTW391843:NTX391852 ODS391843:ODT391852 ONO391843:ONP391852 OXK391843:OXL391852 PHG391843:PHH391852 PRC391843:PRD391852 QAY391843:QAZ391852 QKU391843:QKV391852 QUQ391843:QUR391852 REM391843:REN391852 ROI391843:ROJ391852 RYE391843:RYF391852 SIA391843:SIB391852 SRW391843:SRX391852 TBS391843:TBT391852 TLO391843:TLP391852 TVK391843:TVL391852 UFG391843:UFH391852 UPC391843:UPD391852 UYY391843:UYZ391852 VIU391843:VIV391852 VSQ391843:VSR391852 WCM391843:WCN391852 WMI391843:WMJ391852 WWE391843:WWF391852 V457379:W457388 JS457379:JT457388 TO457379:TP457388 ADK457379:ADL457388 ANG457379:ANH457388 AXC457379:AXD457388 BGY457379:BGZ457388 BQU457379:BQV457388 CAQ457379:CAR457388 CKM457379:CKN457388 CUI457379:CUJ457388 DEE457379:DEF457388 DOA457379:DOB457388 DXW457379:DXX457388 EHS457379:EHT457388 ERO457379:ERP457388 FBK457379:FBL457388 FLG457379:FLH457388 FVC457379:FVD457388 GEY457379:GEZ457388 GOU457379:GOV457388 GYQ457379:GYR457388 HIM457379:HIN457388 HSI457379:HSJ457388 ICE457379:ICF457388 IMA457379:IMB457388 IVW457379:IVX457388 JFS457379:JFT457388 JPO457379:JPP457388 JZK457379:JZL457388 KJG457379:KJH457388 KTC457379:KTD457388 LCY457379:LCZ457388 LMU457379:LMV457388 LWQ457379:LWR457388 MGM457379:MGN457388 MQI457379:MQJ457388 NAE457379:NAF457388 NKA457379:NKB457388 NTW457379:NTX457388 ODS457379:ODT457388 ONO457379:ONP457388 OXK457379:OXL457388 PHG457379:PHH457388 PRC457379:PRD457388 QAY457379:QAZ457388 QKU457379:QKV457388 QUQ457379:QUR457388 REM457379:REN457388 ROI457379:ROJ457388 RYE457379:RYF457388 SIA457379:SIB457388 SRW457379:SRX457388 TBS457379:TBT457388 TLO457379:TLP457388 TVK457379:TVL457388 UFG457379:UFH457388 UPC457379:UPD457388 UYY457379:UYZ457388 VIU457379:VIV457388 VSQ457379:VSR457388 WCM457379:WCN457388 WMI457379:WMJ457388 WWE457379:WWF457388 V522915:W522924 JS522915:JT522924 TO522915:TP522924 ADK522915:ADL522924 ANG522915:ANH522924 AXC522915:AXD522924 BGY522915:BGZ522924 BQU522915:BQV522924 CAQ522915:CAR522924 CKM522915:CKN522924 CUI522915:CUJ522924 DEE522915:DEF522924 DOA522915:DOB522924 DXW522915:DXX522924 EHS522915:EHT522924 ERO522915:ERP522924 FBK522915:FBL522924 FLG522915:FLH522924 FVC522915:FVD522924 GEY522915:GEZ522924 GOU522915:GOV522924 GYQ522915:GYR522924 HIM522915:HIN522924 HSI522915:HSJ522924 ICE522915:ICF522924 IMA522915:IMB522924 IVW522915:IVX522924 JFS522915:JFT522924 JPO522915:JPP522924 JZK522915:JZL522924 KJG522915:KJH522924 KTC522915:KTD522924 LCY522915:LCZ522924 LMU522915:LMV522924 LWQ522915:LWR522924 MGM522915:MGN522924 MQI522915:MQJ522924 NAE522915:NAF522924 NKA522915:NKB522924 NTW522915:NTX522924 ODS522915:ODT522924 ONO522915:ONP522924 OXK522915:OXL522924 PHG522915:PHH522924 PRC522915:PRD522924 QAY522915:QAZ522924 QKU522915:QKV522924 QUQ522915:QUR522924 REM522915:REN522924 ROI522915:ROJ522924 RYE522915:RYF522924 SIA522915:SIB522924 SRW522915:SRX522924 TBS522915:TBT522924 TLO522915:TLP522924 TVK522915:TVL522924 UFG522915:UFH522924 UPC522915:UPD522924 UYY522915:UYZ522924 VIU522915:VIV522924 VSQ522915:VSR522924 WCM522915:WCN522924 WMI522915:WMJ522924 WWE522915:WWF522924 V588451:W588460 JS588451:JT588460 TO588451:TP588460 ADK588451:ADL588460 ANG588451:ANH588460 AXC588451:AXD588460 BGY588451:BGZ588460 BQU588451:BQV588460 CAQ588451:CAR588460 CKM588451:CKN588460 CUI588451:CUJ588460 DEE588451:DEF588460 DOA588451:DOB588460 DXW588451:DXX588460 EHS588451:EHT588460 ERO588451:ERP588460 FBK588451:FBL588460 FLG588451:FLH588460 FVC588451:FVD588460 GEY588451:GEZ588460 GOU588451:GOV588460 GYQ588451:GYR588460 HIM588451:HIN588460 HSI588451:HSJ588460 ICE588451:ICF588460 IMA588451:IMB588460 IVW588451:IVX588460 JFS588451:JFT588460 JPO588451:JPP588460 JZK588451:JZL588460 KJG588451:KJH588460 KTC588451:KTD588460 LCY588451:LCZ588460 LMU588451:LMV588460 LWQ588451:LWR588460 MGM588451:MGN588460 MQI588451:MQJ588460 NAE588451:NAF588460 NKA588451:NKB588460 NTW588451:NTX588460 ODS588451:ODT588460 ONO588451:ONP588460 OXK588451:OXL588460 PHG588451:PHH588460 PRC588451:PRD588460 QAY588451:QAZ588460 QKU588451:QKV588460 QUQ588451:QUR588460 REM588451:REN588460 ROI588451:ROJ588460 RYE588451:RYF588460 SIA588451:SIB588460 SRW588451:SRX588460 TBS588451:TBT588460 TLO588451:TLP588460 TVK588451:TVL588460 UFG588451:UFH588460 UPC588451:UPD588460 UYY588451:UYZ588460 VIU588451:VIV588460 VSQ588451:VSR588460 WCM588451:WCN588460 WMI588451:WMJ588460 WWE588451:WWF588460 V653987:W653996 JS653987:JT653996 TO653987:TP653996 ADK653987:ADL653996 ANG653987:ANH653996 AXC653987:AXD653996 BGY653987:BGZ653996 BQU653987:BQV653996 CAQ653987:CAR653996 CKM653987:CKN653996 CUI653987:CUJ653996 DEE653987:DEF653996 DOA653987:DOB653996 DXW653987:DXX653996 EHS653987:EHT653996 ERO653987:ERP653996 FBK653987:FBL653996 FLG653987:FLH653996 FVC653987:FVD653996 GEY653987:GEZ653996 GOU653987:GOV653996 GYQ653987:GYR653996 HIM653987:HIN653996 HSI653987:HSJ653996 ICE653987:ICF653996 IMA653987:IMB653996 IVW653987:IVX653996 JFS653987:JFT653996 JPO653987:JPP653996 JZK653987:JZL653996 KJG653987:KJH653996 KTC653987:KTD653996 LCY653987:LCZ653996 LMU653987:LMV653996 LWQ653987:LWR653996 MGM653987:MGN653996 MQI653987:MQJ653996 NAE653987:NAF653996 NKA653987:NKB653996 NTW653987:NTX653996 ODS653987:ODT653996 ONO653987:ONP653996 OXK653987:OXL653996 PHG653987:PHH653996 PRC653987:PRD653996 QAY653987:QAZ653996 QKU653987:QKV653996 QUQ653987:QUR653996 REM653987:REN653996 ROI653987:ROJ653996 RYE653987:RYF653996 SIA653987:SIB653996 SRW653987:SRX653996 TBS653987:TBT653996 TLO653987:TLP653996 TVK653987:TVL653996 UFG653987:UFH653996 UPC653987:UPD653996 UYY653987:UYZ653996 VIU653987:VIV653996 VSQ653987:VSR653996 WCM653987:WCN653996 WMI653987:WMJ653996 WWE653987:WWF653996 V719523:W719532 JS719523:JT719532 TO719523:TP719532 ADK719523:ADL719532 ANG719523:ANH719532 AXC719523:AXD719532 BGY719523:BGZ719532 BQU719523:BQV719532 CAQ719523:CAR719532 CKM719523:CKN719532 CUI719523:CUJ719532 DEE719523:DEF719532 DOA719523:DOB719532 DXW719523:DXX719532 EHS719523:EHT719532 ERO719523:ERP719532 FBK719523:FBL719532 FLG719523:FLH719532 FVC719523:FVD719532 GEY719523:GEZ719532 GOU719523:GOV719532 GYQ719523:GYR719532 HIM719523:HIN719532 HSI719523:HSJ719532 ICE719523:ICF719532 IMA719523:IMB719532 IVW719523:IVX719532 JFS719523:JFT719532 JPO719523:JPP719532 JZK719523:JZL719532 KJG719523:KJH719532 KTC719523:KTD719532 LCY719523:LCZ719532 LMU719523:LMV719532 LWQ719523:LWR719532 MGM719523:MGN719532 MQI719523:MQJ719532 NAE719523:NAF719532 NKA719523:NKB719532 NTW719523:NTX719532 ODS719523:ODT719532 ONO719523:ONP719532 OXK719523:OXL719532 PHG719523:PHH719532 PRC719523:PRD719532 QAY719523:QAZ719532 QKU719523:QKV719532 QUQ719523:QUR719532 REM719523:REN719532 ROI719523:ROJ719532 RYE719523:RYF719532 SIA719523:SIB719532 SRW719523:SRX719532 TBS719523:TBT719532 TLO719523:TLP719532 TVK719523:TVL719532 UFG719523:UFH719532 UPC719523:UPD719532 UYY719523:UYZ719532 VIU719523:VIV719532 VSQ719523:VSR719532 WCM719523:WCN719532 WMI719523:WMJ719532 WWE719523:WWF719532 V785059:W785068 JS785059:JT785068 TO785059:TP785068 ADK785059:ADL785068 ANG785059:ANH785068 AXC785059:AXD785068 BGY785059:BGZ785068 BQU785059:BQV785068 CAQ785059:CAR785068 CKM785059:CKN785068 CUI785059:CUJ785068 DEE785059:DEF785068 DOA785059:DOB785068 DXW785059:DXX785068 EHS785059:EHT785068 ERO785059:ERP785068 FBK785059:FBL785068 FLG785059:FLH785068 FVC785059:FVD785068 GEY785059:GEZ785068 GOU785059:GOV785068 GYQ785059:GYR785068 HIM785059:HIN785068 HSI785059:HSJ785068 ICE785059:ICF785068 IMA785059:IMB785068 IVW785059:IVX785068 JFS785059:JFT785068 JPO785059:JPP785068 JZK785059:JZL785068 KJG785059:KJH785068 KTC785059:KTD785068 LCY785059:LCZ785068 LMU785059:LMV785068 LWQ785059:LWR785068 MGM785059:MGN785068 MQI785059:MQJ785068 NAE785059:NAF785068 NKA785059:NKB785068 NTW785059:NTX785068 ODS785059:ODT785068 ONO785059:ONP785068 OXK785059:OXL785068 PHG785059:PHH785068 PRC785059:PRD785068 QAY785059:QAZ785068 QKU785059:QKV785068 QUQ785059:QUR785068 REM785059:REN785068 ROI785059:ROJ785068 RYE785059:RYF785068 SIA785059:SIB785068 SRW785059:SRX785068 TBS785059:TBT785068 TLO785059:TLP785068 TVK785059:TVL785068 UFG785059:UFH785068 UPC785059:UPD785068 UYY785059:UYZ785068 VIU785059:VIV785068 VSQ785059:VSR785068 WCM785059:WCN785068 WMI785059:WMJ785068 WWE785059:WWF785068 V850595:W850604 JS850595:JT850604 TO850595:TP850604 ADK850595:ADL850604 ANG850595:ANH850604 AXC850595:AXD850604 BGY850595:BGZ850604 BQU850595:BQV850604 CAQ850595:CAR850604 CKM850595:CKN850604 CUI850595:CUJ850604 DEE850595:DEF850604 DOA850595:DOB850604 DXW850595:DXX850604 EHS850595:EHT850604 ERO850595:ERP850604 FBK850595:FBL850604 FLG850595:FLH850604 FVC850595:FVD850604 GEY850595:GEZ850604 GOU850595:GOV850604 GYQ850595:GYR850604 HIM850595:HIN850604 HSI850595:HSJ850604 ICE850595:ICF850604 IMA850595:IMB850604 IVW850595:IVX850604 JFS850595:JFT850604 JPO850595:JPP850604 JZK850595:JZL850604 KJG850595:KJH850604 KTC850595:KTD850604 LCY850595:LCZ850604 LMU850595:LMV850604 LWQ850595:LWR850604 MGM850595:MGN850604 MQI850595:MQJ850604 NAE850595:NAF850604 NKA850595:NKB850604 NTW850595:NTX850604 ODS850595:ODT850604 ONO850595:ONP850604 OXK850595:OXL850604 PHG850595:PHH850604 PRC850595:PRD850604 QAY850595:QAZ850604 QKU850595:QKV850604 QUQ850595:QUR850604 REM850595:REN850604 ROI850595:ROJ850604 RYE850595:RYF850604 SIA850595:SIB850604 SRW850595:SRX850604 TBS850595:TBT850604 TLO850595:TLP850604 TVK850595:TVL850604 UFG850595:UFH850604 UPC850595:UPD850604 UYY850595:UYZ850604 VIU850595:VIV850604 VSQ850595:VSR850604 WCM850595:WCN850604 WMI850595:WMJ850604 WWE850595:WWF850604 V916131:W916140 JS916131:JT916140 TO916131:TP916140 ADK916131:ADL916140 ANG916131:ANH916140 AXC916131:AXD916140 BGY916131:BGZ916140 BQU916131:BQV916140 CAQ916131:CAR916140 CKM916131:CKN916140 CUI916131:CUJ916140 DEE916131:DEF916140 DOA916131:DOB916140 DXW916131:DXX916140 EHS916131:EHT916140 ERO916131:ERP916140 FBK916131:FBL916140 FLG916131:FLH916140 FVC916131:FVD916140 GEY916131:GEZ916140 GOU916131:GOV916140 GYQ916131:GYR916140 HIM916131:HIN916140 HSI916131:HSJ916140 ICE916131:ICF916140 IMA916131:IMB916140 IVW916131:IVX916140 JFS916131:JFT916140 JPO916131:JPP916140 JZK916131:JZL916140 KJG916131:KJH916140 KTC916131:KTD916140 LCY916131:LCZ916140 LMU916131:LMV916140 LWQ916131:LWR916140 MGM916131:MGN916140 MQI916131:MQJ916140 NAE916131:NAF916140 NKA916131:NKB916140 NTW916131:NTX916140 ODS916131:ODT916140 ONO916131:ONP916140 OXK916131:OXL916140 PHG916131:PHH916140 PRC916131:PRD916140 QAY916131:QAZ916140 QKU916131:QKV916140 QUQ916131:QUR916140 REM916131:REN916140 ROI916131:ROJ916140 RYE916131:RYF916140 SIA916131:SIB916140 SRW916131:SRX916140 TBS916131:TBT916140 TLO916131:TLP916140 TVK916131:TVL916140 UFG916131:UFH916140 UPC916131:UPD916140 UYY916131:UYZ916140 VIU916131:VIV916140 VSQ916131:VSR916140 WCM916131:WCN916140 WMI916131:WMJ916140 WWE916131:WWF916140 V981667:W981676 JS981667:JT981676 TO981667:TP981676 ADK981667:ADL981676 ANG981667:ANH981676 AXC981667:AXD981676 BGY981667:BGZ981676 BQU981667:BQV981676 CAQ981667:CAR981676 CKM981667:CKN981676 CUI981667:CUJ981676 DEE981667:DEF981676 DOA981667:DOB981676 DXW981667:DXX981676 EHS981667:EHT981676 ERO981667:ERP981676 FBK981667:FBL981676 FLG981667:FLH981676 FVC981667:FVD981676 GEY981667:GEZ981676 GOU981667:GOV981676 GYQ981667:GYR981676 HIM981667:HIN981676 HSI981667:HSJ981676 ICE981667:ICF981676 IMA981667:IMB981676 IVW981667:IVX981676 JFS981667:JFT981676 JPO981667:JPP981676 JZK981667:JZL981676 KJG981667:KJH981676 KTC981667:KTD981676 LCY981667:LCZ981676 LMU981667:LMV981676 LWQ981667:LWR981676 MGM981667:MGN981676 MQI981667:MQJ981676 NAE981667:NAF981676 NKA981667:NKB981676 NTW981667:NTX981676 ODS981667:ODT981676 ONO981667:ONP981676 OXK981667:OXL981676 PHG981667:PHH981676 PRC981667:PRD981676 QAY981667:QAZ981676 QKU981667:QKV981676 QUQ981667:QUR981676 REM981667:REN981676 ROI981667:ROJ981676 RYE981667:RYF981676 SIA981667:SIB981676 SRW981667:SRX981676 TBS981667:TBT981676 TLO981667:TLP981676 TVK981667:TVL981676 UFG981667:UFH981676 UPC981667:UPD981676 UYY981667:UYZ981676 VIU981667:VIV981676 VSQ981667:VSR981676 WCM981667:WCN981676 WMI981667:WMJ981676 WWE981667:WWF981676">
      <formula1>0</formula1>
      <formula2>1</formula2>
    </dataValidation>
    <dataValidation type="list" errorStyle="information" allowBlank="1" showInputMessage="1" showErrorMessage="1" sqref="N81:O90 JK81:JL90 TG81:TH90 ADC81:ADD90 AMY81:AMZ90 AWU81:AWV90 BGQ81:BGR90 BQM81:BQN90 CAI81:CAJ90 CKE81:CKF90 CUA81:CUB90 DDW81:DDX90 DNS81:DNT90 DXO81:DXP90 EHK81:EHL90 ERG81:ERH90 FBC81:FBD90 FKY81:FKZ90 FUU81:FUV90 GEQ81:GER90 GOM81:GON90 GYI81:GYJ90 HIE81:HIF90 HSA81:HSB90 IBW81:IBX90 ILS81:ILT90 IVO81:IVP90 JFK81:JFL90 JPG81:JPH90 JZC81:JZD90 KIY81:KIZ90 KSU81:KSV90 LCQ81:LCR90 LMM81:LMN90 LWI81:LWJ90 MGE81:MGF90 MQA81:MQB90 MZW81:MZX90 NJS81:NJT90 NTO81:NTP90 ODK81:ODL90 ONG81:ONH90 OXC81:OXD90 PGY81:PGZ90 PQU81:PQV90 QAQ81:QAR90 QKM81:QKN90 QUI81:QUJ90 REE81:REF90 ROA81:ROB90 RXW81:RXX90 SHS81:SHT90 SRO81:SRP90 TBK81:TBL90 TLG81:TLH90 TVC81:TVD90 UEY81:UEZ90 UOU81:UOV90 UYQ81:UYR90 VIM81:VIN90 VSI81:VSJ90 WCE81:WCF90 WMA81:WMB90 WVW81:WVX90 N64163:O64172 JK64163:JL64172 TG64163:TH64172 ADC64163:ADD64172 AMY64163:AMZ64172 AWU64163:AWV64172 BGQ64163:BGR64172 BQM64163:BQN64172 CAI64163:CAJ64172 CKE64163:CKF64172 CUA64163:CUB64172 DDW64163:DDX64172 DNS64163:DNT64172 DXO64163:DXP64172 EHK64163:EHL64172 ERG64163:ERH64172 FBC64163:FBD64172 FKY64163:FKZ64172 FUU64163:FUV64172 GEQ64163:GER64172 GOM64163:GON64172 GYI64163:GYJ64172 HIE64163:HIF64172 HSA64163:HSB64172 IBW64163:IBX64172 ILS64163:ILT64172 IVO64163:IVP64172 JFK64163:JFL64172 JPG64163:JPH64172 JZC64163:JZD64172 KIY64163:KIZ64172 KSU64163:KSV64172 LCQ64163:LCR64172 LMM64163:LMN64172 LWI64163:LWJ64172 MGE64163:MGF64172 MQA64163:MQB64172 MZW64163:MZX64172 NJS64163:NJT64172 NTO64163:NTP64172 ODK64163:ODL64172 ONG64163:ONH64172 OXC64163:OXD64172 PGY64163:PGZ64172 PQU64163:PQV64172 QAQ64163:QAR64172 QKM64163:QKN64172 QUI64163:QUJ64172 REE64163:REF64172 ROA64163:ROB64172 RXW64163:RXX64172 SHS64163:SHT64172 SRO64163:SRP64172 TBK64163:TBL64172 TLG64163:TLH64172 TVC64163:TVD64172 UEY64163:UEZ64172 UOU64163:UOV64172 UYQ64163:UYR64172 VIM64163:VIN64172 VSI64163:VSJ64172 WCE64163:WCF64172 WMA64163:WMB64172 WVW64163:WVX64172 N129699:O129708 JK129699:JL129708 TG129699:TH129708 ADC129699:ADD129708 AMY129699:AMZ129708 AWU129699:AWV129708 BGQ129699:BGR129708 BQM129699:BQN129708 CAI129699:CAJ129708 CKE129699:CKF129708 CUA129699:CUB129708 DDW129699:DDX129708 DNS129699:DNT129708 DXO129699:DXP129708 EHK129699:EHL129708 ERG129699:ERH129708 FBC129699:FBD129708 FKY129699:FKZ129708 FUU129699:FUV129708 GEQ129699:GER129708 GOM129699:GON129708 GYI129699:GYJ129708 HIE129699:HIF129708 HSA129699:HSB129708 IBW129699:IBX129708 ILS129699:ILT129708 IVO129699:IVP129708 JFK129699:JFL129708 JPG129699:JPH129708 JZC129699:JZD129708 KIY129699:KIZ129708 KSU129699:KSV129708 LCQ129699:LCR129708 LMM129699:LMN129708 LWI129699:LWJ129708 MGE129699:MGF129708 MQA129699:MQB129708 MZW129699:MZX129708 NJS129699:NJT129708 NTO129699:NTP129708 ODK129699:ODL129708 ONG129699:ONH129708 OXC129699:OXD129708 PGY129699:PGZ129708 PQU129699:PQV129708 QAQ129699:QAR129708 QKM129699:QKN129708 QUI129699:QUJ129708 REE129699:REF129708 ROA129699:ROB129708 RXW129699:RXX129708 SHS129699:SHT129708 SRO129699:SRP129708 TBK129699:TBL129708 TLG129699:TLH129708 TVC129699:TVD129708 UEY129699:UEZ129708 UOU129699:UOV129708 UYQ129699:UYR129708 VIM129699:VIN129708 VSI129699:VSJ129708 WCE129699:WCF129708 WMA129699:WMB129708 WVW129699:WVX129708 N195235:O195244 JK195235:JL195244 TG195235:TH195244 ADC195235:ADD195244 AMY195235:AMZ195244 AWU195235:AWV195244 BGQ195235:BGR195244 BQM195235:BQN195244 CAI195235:CAJ195244 CKE195235:CKF195244 CUA195235:CUB195244 DDW195235:DDX195244 DNS195235:DNT195244 DXO195235:DXP195244 EHK195235:EHL195244 ERG195235:ERH195244 FBC195235:FBD195244 FKY195235:FKZ195244 FUU195235:FUV195244 GEQ195235:GER195244 GOM195235:GON195244 GYI195235:GYJ195244 HIE195235:HIF195244 HSA195235:HSB195244 IBW195235:IBX195244 ILS195235:ILT195244 IVO195235:IVP195244 JFK195235:JFL195244 JPG195235:JPH195244 JZC195235:JZD195244 KIY195235:KIZ195244 KSU195235:KSV195244 LCQ195235:LCR195244 LMM195235:LMN195244 LWI195235:LWJ195244 MGE195235:MGF195244 MQA195235:MQB195244 MZW195235:MZX195244 NJS195235:NJT195244 NTO195235:NTP195244 ODK195235:ODL195244 ONG195235:ONH195244 OXC195235:OXD195244 PGY195235:PGZ195244 PQU195235:PQV195244 QAQ195235:QAR195244 QKM195235:QKN195244 QUI195235:QUJ195244 REE195235:REF195244 ROA195235:ROB195244 RXW195235:RXX195244 SHS195235:SHT195244 SRO195235:SRP195244 TBK195235:TBL195244 TLG195235:TLH195244 TVC195235:TVD195244 UEY195235:UEZ195244 UOU195235:UOV195244 UYQ195235:UYR195244 VIM195235:VIN195244 VSI195235:VSJ195244 WCE195235:WCF195244 WMA195235:WMB195244 WVW195235:WVX195244 N260771:O260780 JK260771:JL260780 TG260771:TH260780 ADC260771:ADD260780 AMY260771:AMZ260780 AWU260771:AWV260780 BGQ260771:BGR260780 BQM260771:BQN260780 CAI260771:CAJ260780 CKE260771:CKF260780 CUA260771:CUB260780 DDW260771:DDX260780 DNS260771:DNT260780 DXO260771:DXP260780 EHK260771:EHL260780 ERG260771:ERH260780 FBC260771:FBD260780 FKY260771:FKZ260780 FUU260771:FUV260780 GEQ260771:GER260780 GOM260771:GON260780 GYI260771:GYJ260780 HIE260771:HIF260780 HSA260771:HSB260780 IBW260771:IBX260780 ILS260771:ILT260780 IVO260771:IVP260780 JFK260771:JFL260780 JPG260771:JPH260780 JZC260771:JZD260780 KIY260771:KIZ260780 KSU260771:KSV260780 LCQ260771:LCR260780 LMM260771:LMN260780 LWI260771:LWJ260780 MGE260771:MGF260780 MQA260771:MQB260780 MZW260771:MZX260780 NJS260771:NJT260780 NTO260771:NTP260780 ODK260771:ODL260780 ONG260771:ONH260780 OXC260771:OXD260780 PGY260771:PGZ260780 PQU260771:PQV260780 QAQ260771:QAR260780 QKM260771:QKN260780 QUI260771:QUJ260780 REE260771:REF260780 ROA260771:ROB260780 RXW260771:RXX260780 SHS260771:SHT260780 SRO260771:SRP260780 TBK260771:TBL260780 TLG260771:TLH260780 TVC260771:TVD260780 UEY260771:UEZ260780 UOU260771:UOV260780 UYQ260771:UYR260780 VIM260771:VIN260780 VSI260771:VSJ260780 WCE260771:WCF260780 WMA260771:WMB260780 WVW260771:WVX260780 N326307:O326316 JK326307:JL326316 TG326307:TH326316 ADC326307:ADD326316 AMY326307:AMZ326316 AWU326307:AWV326316 BGQ326307:BGR326316 BQM326307:BQN326316 CAI326307:CAJ326316 CKE326307:CKF326316 CUA326307:CUB326316 DDW326307:DDX326316 DNS326307:DNT326316 DXO326307:DXP326316 EHK326307:EHL326316 ERG326307:ERH326316 FBC326307:FBD326316 FKY326307:FKZ326316 FUU326307:FUV326316 GEQ326307:GER326316 GOM326307:GON326316 GYI326307:GYJ326316 HIE326307:HIF326316 HSA326307:HSB326316 IBW326307:IBX326316 ILS326307:ILT326316 IVO326307:IVP326316 JFK326307:JFL326316 JPG326307:JPH326316 JZC326307:JZD326316 KIY326307:KIZ326316 KSU326307:KSV326316 LCQ326307:LCR326316 LMM326307:LMN326316 LWI326307:LWJ326316 MGE326307:MGF326316 MQA326307:MQB326316 MZW326307:MZX326316 NJS326307:NJT326316 NTO326307:NTP326316 ODK326307:ODL326316 ONG326307:ONH326316 OXC326307:OXD326316 PGY326307:PGZ326316 PQU326307:PQV326316 QAQ326307:QAR326316 QKM326307:QKN326316 QUI326307:QUJ326316 REE326307:REF326316 ROA326307:ROB326316 RXW326307:RXX326316 SHS326307:SHT326316 SRO326307:SRP326316 TBK326307:TBL326316 TLG326307:TLH326316 TVC326307:TVD326316 UEY326307:UEZ326316 UOU326307:UOV326316 UYQ326307:UYR326316 VIM326307:VIN326316 VSI326307:VSJ326316 WCE326307:WCF326316 WMA326307:WMB326316 WVW326307:WVX326316 N391843:O391852 JK391843:JL391852 TG391843:TH391852 ADC391843:ADD391852 AMY391843:AMZ391852 AWU391843:AWV391852 BGQ391843:BGR391852 BQM391843:BQN391852 CAI391843:CAJ391852 CKE391843:CKF391852 CUA391843:CUB391852 DDW391843:DDX391852 DNS391843:DNT391852 DXO391843:DXP391852 EHK391843:EHL391852 ERG391843:ERH391852 FBC391843:FBD391852 FKY391843:FKZ391852 FUU391843:FUV391852 GEQ391843:GER391852 GOM391843:GON391852 GYI391843:GYJ391852 HIE391843:HIF391852 HSA391843:HSB391852 IBW391843:IBX391852 ILS391843:ILT391852 IVO391843:IVP391852 JFK391843:JFL391852 JPG391843:JPH391852 JZC391843:JZD391852 KIY391843:KIZ391852 KSU391843:KSV391852 LCQ391843:LCR391852 LMM391843:LMN391852 LWI391843:LWJ391852 MGE391843:MGF391852 MQA391843:MQB391852 MZW391843:MZX391852 NJS391843:NJT391852 NTO391843:NTP391852 ODK391843:ODL391852 ONG391843:ONH391852 OXC391843:OXD391852 PGY391843:PGZ391852 PQU391843:PQV391852 QAQ391843:QAR391852 QKM391843:QKN391852 QUI391843:QUJ391852 REE391843:REF391852 ROA391843:ROB391852 RXW391843:RXX391852 SHS391843:SHT391852 SRO391843:SRP391852 TBK391843:TBL391852 TLG391843:TLH391852 TVC391843:TVD391852 UEY391843:UEZ391852 UOU391843:UOV391852 UYQ391843:UYR391852 VIM391843:VIN391852 VSI391843:VSJ391852 WCE391843:WCF391852 WMA391843:WMB391852 WVW391843:WVX391852 N457379:O457388 JK457379:JL457388 TG457379:TH457388 ADC457379:ADD457388 AMY457379:AMZ457388 AWU457379:AWV457388 BGQ457379:BGR457388 BQM457379:BQN457388 CAI457379:CAJ457388 CKE457379:CKF457388 CUA457379:CUB457388 DDW457379:DDX457388 DNS457379:DNT457388 DXO457379:DXP457388 EHK457379:EHL457388 ERG457379:ERH457388 FBC457379:FBD457388 FKY457379:FKZ457388 FUU457379:FUV457388 GEQ457379:GER457388 GOM457379:GON457388 GYI457379:GYJ457388 HIE457379:HIF457388 HSA457379:HSB457388 IBW457379:IBX457388 ILS457379:ILT457388 IVO457379:IVP457388 JFK457379:JFL457388 JPG457379:JPH457388 JZC457379:JZD457388 KIY457379:KIZ457388 KSU457379:KSV457388 LCQ457379:LCR457388 LMM457379:LMN457388 LWI457379:LWJ457388 MGE457379:MGF457388 MQA457379:MQB457388 MZW457379:MZX457388 NJS457379:NJT457388 NTO457379:NTP457388 ODK457379:ODL457388 ONG457379:ONH457388 OXC457379:OXD457388 PGY457379:PGZ457388 PQU457379:PQV457388 QAQ457379:QAR457388 QKM457379:QKN457388 QUI457379:QUJ457388 REE457379:REF457388 ROA457379:ROB457388 RXW457379:RXX457388 SHS457379:SHT457388 SRO457379:SRP457388 TBK457379:TBL457388 TLG457379:TLH457388 TVC457379:TVD457388 UEY457379:UEZ457388 UOU457379:UOV457388 UYQ457379:UYR457388 VIM457379:VIN457388 VSI457379:VSJ457388 WCE457379:WCF457388 WMA457379:WMB457388 WVW457379:WVX457388 N522915:O522924 JK522915:JL522924 TG522915:TH522924 ADC522915:ADD522924 AMY522915:AMZ522924 AWU522915:AWV522924 BGQ522915:BGR522924 BQM522915:BQN522924 CAI522915:CAJ522924 CKE522915:CKF522924 CUA522915:CUB522924 DDW522915:DDX522924 DNS522915:DNT522924 DXO522915:DXP522924 EHK522915:EHL522924 ERG522915:ERH522924 FBC522915:FBD522924 FKY522915:FKZ522924 FUU522915:FUV522924 GEQ522915:GER522924 GOM522915:GON522924 GYI522915:GYJ522924 HIE522915:HIF522924 HSA522915:HSB522924 IBW522915:IBX522924 ILS522915:ILT522924 IVO522915:IVP522924 JFK522915:JFL522924 JPG522915:JPH522924 JZC522915:JZD522924 KIY522915:KIZ522924 KSU522915:KSV522924 LCQ522915:LCR522924 LMM522915:LMN522924 LWI522915:LWJ522924 MGE522915:MGF522924 MQA522915:MQB522924 MZW522915:MZX522924 NJS522915:NJT522924 NTO522915:NTP522924 ODK522915:ODL522924 ONG522915:ONH522924 OXC522915:OXD522924 PGY522915:PGZ522924 PQU522915:PQV522924 QAQ522915:QAR522924 QKM522915:QKN522924 QUI522915:QUJ522924 REE522915:REF522924 ROA522915:ROB522924 RXW522915:RXX522924 SHS522915:SHT522924 SRO522915:SRP522924 TBK522915:TBL522924 TLG522915:TLH522924 TVC522915:TVD522924 UEY522915:UEZ522924 UOU522915:UOV522924 UYQ522915:UYR522924 VIM522915:VIN522924 VSI522915:VSJ522924 WCE522915:WCF522924 WMA522915:WMB522924 WVW522915:WVX522924 N588451:O588460 JK588451:JL588460 TG588451:TH588460 ADC588451:ADD588460 AMY588451:AMZ588460 AWU588451:AWV588460 BGQ588451:BGR588460 BQM588451:BQN588460 CAI588451:CAJ588460 CKE588451:CKF588460 CUA588451:CUB588460 DDW588451:DDX588460 DNS588451:DNT588460 DXO588451:DXP588460 EHK588451:EHL588460 ERG588451:ERH588460 FBC588451:FBD588460 FKY588451:FKZ588460 FUU588451:FUV588460 GEQ588451:GER588460 GOM588451:GON588460 GYI588451:GYJ588460 HIE588451:HIF588460 HSA588451:HSB588460 IBW588451:IBX588460 ILS588451:ILT588460 IVO588451:IVP588460 JFK588451:JFL588460 JPG588451:JPH588460 JZC588451:JZD588460 KIY588451:KIZ588460 KSU588451:KSV588460 LCQ588451:LCR588460 LMM588451:LMN588460 LWI588451:LWJ588460 MGE588451:MGF588460 MQA588451:MQB588460 MZW588451:MZX588460 NJS588451:NJT588460 NTO588451:NTP588460 ODK588451:ODL588460 ONG588451:ONH588460 OXC588451:OXD588460 PGY588451:PGZ588460 PQU588451:PQV588460 QAQ588451:QAR588460 QKM588451:QKN588460 QUI588451:QUJ588460 REE588451:REF588460 ROA588451:ROB588460 RXW588451:RXX588460 SHS588451:SHT588460 SRO588451:SRP588460 TBK588451:TBL588460 TLG588451:TLH588460 TVC588451:TVD588460 UEY588451:UEZ588460 UOU588451:UOV588460 UYQ588451:UYR588460 VIM588451:VIN588460 VSI588451:VSJ588460 WCE588451:WCF588460 WMA588451:WMB588460 WVW588451:WVX588460 N653987:O653996 JK653987:JL653996 TG653987:TH653996 ADC653987:ADD653996 AMY653987:AMZ653996 AWU653987:AWV653996 BGQ653987:BGR653996 BQM653987:BQN653996 CAI653987:CAJ653996 CKE653987:CKF653996 CUA653987:CUB653996 DDW653987:DDX653996 DNS653987:DNT653996 DXO653987:DXP653996 EHK653987:EHL653996 ERG653987:ERH653996 FBC653987:FBD653996 FKY653987:FKZ653996 FUU653987:FUV653996 GEQ653987:GER653996 GOM653987:GON653996 GYI653987:GYJ653996 HIE653987:HIF653996 HSA653987:HSB653996 IBW653987:IBX653996 ILS653987:ILT653996 IVO653987:IVP653996 JFK653987:JFL653996 JPG653987:JPH653996 JZC653987:JZD653996 KIY653987:KIZ653996 KSU653987:KSV653996 LCQ653987:LCR653996 LMM653987:LMN653996 LWI653987:LWJ653996 MGE653987:MGF653996 MQA653987:MQB653996 MZW653987:MZX653996 NJS653987:NJT653996 NTO653987:NTP653996 ODK653987:ODL653996 ONG653987:ONH653996 OXC653987:OXD653996 PGY653987:PGZ653996 PQU653987:PQV653996 QAQ653987:QAR653996 QKM653987:QKN653996 QUI653987:QUJ653996 REE653987:REF653996 ROA653987:ROB653996 RXW653987:RXX653996 SHS653987:SHT653996 SRO653987:SRP653996 TBK653987:TBL653996 TLG653987:TLH653996 TVC653987:TVD653996 UEY653987:UEZ653996 UOU653987:UOV653996 UYQ653987:UYR653996 VIM653987:VIN653996 VSI653987:VSJ653996 WCE653987:WCF653996 WMA653987:WMB653996 WVW653987:WVX653996 N719523:O719532 JK719523:JL719532 TG719523:TH719532 ADC719523:ADD719532 AMY719523:AMZ719532 AWU719523:AWV719532 BGQ719523:BGR719532 BQM719523:BQN719532 CAI719523:CAJ719532 CKE719523:CKF719532 CUA719523:CUB719532 DDW719523:DDX719532 DNS719523:DNT719532 DXO719523:DXP719532 EHK719523:EHL719532 ERG719523:ERH719532 FBC719523:FBD719532 FKY719523:FKZ719532 FUU719523:FUV719532 GEQ719523:GER719532 GOM719523:GON719532 GYI719523:GYJ719532 HIE719523:HIF719532 HSA719523:HSB719532 IBW719523:IBX719532 ILS719523:ILT719532 IVO719523:IVP719532 JFK719523:JFL719532 JPG719523:JPH719532 JZC719523:JZD719532 KIY719523:KIZ719532 KSU719523:KSV719532 LCQ719523:LCR719532 LMM719523:LMN719532 LWI719523:LWJ719532 MGE719523:MGF719532 MQA719523:MQB719532 MZW719523:MZX719532 NJS719523:NJT719532 NTO719523:NTP719532 ODK719523:ODL719532 ONG719523:ONH719532 OXC719523:OXD719532 PGY719523:PGZ719532 PQU719523:PQV719532 QAQ719523:QAR719532 QKM719523:QKN719532 QUI719523:QUJ719532 REE719523:REF719532 ROA719523:ROB719532 RXW719523:RXX719532 SHS719523:SHT719532 SRO719523:SRP719532 TBK719523:TBL719532 TLG719523:TLH719532 TVC719523:TVD719532 UEY719523:UEZ719532 UOU719523:UOV719532 UYQ719523:UYR719532 VIM719523:VIN719532 VSI719523:VSJ719532 WCE719523:WCF719532 WMA719523:WMB719532 WVW719523:WVX719532 N785059:O785068 JK785059:JL785068 TG785059:TH785068 ADC785059:ADD785068 AMY785059:AMZ785068 AWU785059:AWV785068 BGQ785059:BGR785068 BQM785059:BQN785068 CAI785059:CAJ785068 CKE785059:CKF785068 CUA785059:CUB785068 DDW785059:DDX785068 DNS785059:DNT785068 DXO785059:DXP785068 EHK785059:EHL785068 ERG785059:ERH785068 FBC785059:FBD785068 FKY785059:FKZ785068 FUU785059:FUV785068 GEQ785059:GER785068 GOM785059:GON785068 GYI785059:GYJ785068 HIE785059:HIF785068 HSA785059:HSB785068 IBW785059:IBX785068 ILS785059:ILT785068 IVO785059:IVP785068 JFK785059:JFL785068 JPG785059:JPH785068 JZC785059:JZD785068 KIY785059:KIZ785068 KSU785059:KSV785068 LCQ785059:LCR785068 LMM785059:LMN785068 LWI785059:LWJ785068 MGE785059:MGF785068 MQA785059:MQB785068 MZW785059:MZX785068 NJS785059:NJT785068 NTO785059:NTP785068 ODK785059:ODL785068 ONG785059:ONH785068 OXC785059:OXD785068 PGY785059:PGZ785068 PQU785059:PQV785068 QAQ785059:QAR785068 QKM785059:QKN785068 QUI785059:QUJ785068 REE785059:REF785068 ROA785059:ROB785068 RXW785059:RXX785068 SHS785059:SHT785068 SRO785059:SRP785068 TBK785059:TBL785068 TLG785059:TLH785068 TVC785059:TVD785068 UEY785059:UEZ785068 UOU785059:UOV785068 UYQ785059:UYR785068 VIM785059:VIN785068 VSI785059:VSJ785068 WCE785059:WCF785068 WMA785059:WMB785068 WVW785059:WVX785068 N850595:O850604 JK850595:JL850604 TG850595:TH850604 ADC850595:ADD850604 AMY850595:AMZ850604 AWU850595:AWV850604 BGQ850595:BGR850604 BQM850595:BQN850604 CAI850595:CAJ850604 CKE850595:CKF850604 CUA850595:CUB850604 DDW850595:DDX850604 DNS850595:DNT850604 DXO850595:DXP850604 EHK850595:EHL850604 ERG850595:ERH850604 FBC850595:FBD850604 FKY850595:FKZ850604 FUU850595:FUV850604 GEQ850595:GER850604 GOM850595:GON850604 GYI850595:GYJ850604 HIE850595:HIF850604 HSA850595:HSB850604 IBW850595:IBX850604 ILS850595:ILT850604 IVO850595:IVP850604 JFK850595:JFL850604 JPG850595:JPH850604 JZC850595:JZD850604 KIY850595:KIZ850604 KSU850595:KSV850604 LCQ850595:LCR850604 LMM850595:LMN850604 LWI850595:LWJ850604 MGE850595:MGF850604 MQA850595:MQB850604 MZW850595:MZX850604 NJS850595:NJT850604 NTO850595:NTP850604 ODK850595:ODL850604 ONG850595:ONH850604 OXC850595:OXD850604 PGY850595:PGZ850604 PQU850595:PQV850604 QAQ850595:QAR850604 QKM850595:QKN850604 QUI850595:QUJ850604 REE850595:REF850604 ROA850595:ROB850604 RXW850595:RXX850604 SHS850595:SHT850604 SRO850595:SRP850604 TBK850595:TBL850604 TLG850595:TLH850604 TVC850595:TVD850604 UEY850595:UEZ850604 UOU850595:UOV850604 UYQ850595:UYR850604 VIM850595:VIN850604 VSI850595:VSJ850604 WCE850595:WCF850604 WMA850595:WMB850604 WVW850595:WVX850604 N916131:O916140 JK916131:JL916140 TG916131:TH916140 ADC916131:ADD916140 AMY916131:AMZ916140 AWU916131:AWV916140 BGQ916131:BGR916140 BQM916131:BQN916140 CAI916131:CAJ916140 CKE916131:CKF916140 CUA916131:CUB916140 DDW916131:DDX916140 DNS916131:DNT916140 DXO916131:DXP916140 EHK916131:EHL916140 ERG916131:ERH916140 FBC916131:FBD916140 FKY916131:FKZ916140 FUU916131:FUV916140 GEQ916131:GER916140 GOM916131:GON916140 GYI916131:GYJ916140 HIE916131:HIF916140 HSA916131:HSB916140 IBW916131:IBX916140 ILS916131:ILT916140 IVO916131:IVP916140 JFK916131:JFL916140 JPG916131:JPH916140 JZC916131:JZD916140 KIY916131:KIZ916140 KSU916131:KSV916140 LCQ916131:LCR916140 LMM916131:LMN916140 LWI916131:LWJ916140 MGE916131:MGF916140 MQA916131:MQB916140 MZW916131:MZX916140 NJS916131:NJT916140 NTO916131:NTP916140 ODK916131:ODL916140 ONG916131:ONH916140 OXC916131:OXD916140 PGY916131:PGZ916140 PQU916131:PQV916140 QAQ916131:QAR916140 QKM916131:QKN916140 QUI916131:QUJ916140 REE916131:REF916140 ROA916131:ROB916140 RXW916131:RXX916140 SHS916131:SHT916140 SRO916131:SRP916140 TBK916131:TBL916140 TLG916131:TLH916140 TVC916131:TVD916140 UEY916131:UEZ916140 UOU916131:UOV916140 UYQ916131:UYR916140 VIM916131:VIN916140 VSI916131:VSJ916140 WCE916131:WCF916140 WMA916131:WMB916140 WVW916131:WVX916140 N981667:O981676 JK981667:JL981676 TG981667:TH981676 ADC981667:ADD981676 AMY981667:AMZ981676 AWU981667:AWV981676 BGQ981667:BGR981676 BQM981667:BQN981676 CAI981667:CAJ981676 CKE981667:CKF981676 CUA981667:CUB981676 DDW981667:DDX981676 DNS981667:DNT981676 DXO981667:DXP981676 EHK981667:EHL981676 ERG981667:ERH981676 FBC981667:FBD981676 FKY981667:FKZ981676 FUU981667:FUV981676 GEQ981667:GER981676 GOM981667:GON981676 GYI981667:GYJ981676 HIE981667:HIF981676 HSA981667:HSB981676 IBW981667:IBX981676 ILS981667:ILT981676 IVO981667:IVP981676 JFK981667:JFL981676 JPG981667:JPH981676 JZC981667:JZD981676 KIY981667:KIZ981676 KSU981667:KSV981676 LCQ981667:LCR981676 LMM981667:LMN981676 LWI981667:LWJ981676 MGE981667:MGF981676 MQA981667:MQB981676 MZW981667:MZX981676 NJS981667:NJT981676 NTO981667:NTP981676 ODK981667:ODL981676 ONG981667:ONH981676 OXC981667:OXD981676 PGY981667:PGZ981676 PQU981667:PQV981676 QAQ981667:QAR981676 QKM981667:QKN981676 QUI981667:QUJ981676 REE981667:REF981676 ROA981667:ROB981676 RXW981667:RXX981676 SHS981667:SHT981676 SRO981667:SRP981676 TBK981667:TBL981676 TLG981667:TLH981676 TVC981667:TVD981676 UEY981667:UEZ981676 UOU981667:UOV981676 UYQ981667:UYR981676 VIM981667:VIN981676 VSI981667:VSJ981676 WCE981667:WCF981676 WMA981667:WMB981676 WVW981667:WVX981676">
      <formula1>$AF$93:$AF$106</formula1>
    </dataValidation>
    <dataValidation type="list" errorStyle="information" allowBlank="1" showInputMessage="1" showErrorMessage="1" sqref="L81:M90 JI81:JJ90 TE81:TF90 ADA81:ADB90 AMW81:AMX90 AWS81:AWT90 BGO81:BGP90 BQK81:BQL90 CAG81:CAH90 CKC81:CKD90 CTY81:CTZ90 DDU81:DDV90 DNQ81:DNR90 DXM81:DXN90 EHI81:EHJ90 ERE81:ERF90 FBA81:FBB90 FKW81:FKX90 FUS81:FUT90 GEO81:GEP90 GOK81:GOL90 GYG81:GYH90 HIC81:HID90 HRY81:HRZ90 IBU81:IBV90 ILQ81:ILR90 IVM81:IVN90 JFI81:JFJ90 JPE81:JPF90 JZA81:JZB90 KIW81:KIX90 KSS81:KST90 LCO81:LCP90 LMK81:LML90 LWG81:LWH90 MGC81:MGD90 MPY81:MPZ90 MZU81:MZV90 NJQ81:NJR90 NTM81:NTN90 ODI81:ODJ90 ONE81:ONF90 OXA81:OXB90 PGW81:PGX90 PQS81:PQT90 QAO81:QAP90 QKK81:QKL90 QUG81:QUH90 REC81:RED90 RNY81:RNZ90 RXU81:RXV90 SHQ81:SHR90 SRM81:SRN90 TBI81:TBJ90 TLE81:TLF90 TVA81:TVB90 UEW81:UEX90 UOS81:UOT90 UYO81:UYP90 VIK81:VIL90 VSG81:VSH90 WCC81:WCD90 WLY81:WLZ90 WVU81:WVV90 L64163:M64172 JI64163:JJ64172 TE64163:TF64172 ADA64163:ADB64172 AMW64163:AMX64172 AWS64163:AWT64172 BGO64163:BGP64172 BQK64163:BQL64172 CAG64163:CAH64172 CKC64163:CKD64172 CTY64163:CTZ64172 DDU64163:DDV64172 DNQ64163:DNR64172 DXM64163:DXN64172 EHI64163:EHJ64172 ERE64163:ERF64172 FBA64163:FBB64172 FKW64163:FKX64172 FUS64163:FUT64172 GEO64163:GEP64172 GOK64163:GOL64172 GYG64163:GYH64172 HIC64163:HID64172 HRY64163:HRZ64172 IBU64163:IBV64172 ILQ64163:ILR64172 IVM64163:IVN64172 JFI64163:JFJ64172 JPE64163:JPF64172 JZA64163:JZB64172 KIW64163:KIX64172 KSS64163:KST64172 LCO64163:LCP64172 LMK64163:LML64172 LWG64163:LWH64172 MGC64163:MGD64172 MPY64163:MPZ64172 MZU64163:MZV64172 NJQ64163:NJR64172 NTM64163:NTN64172 ODI64163:ODJ64172 ONE64163:ONF64172 OXA64163:OXB64172 PGW64163:PGX64172 PQS64163:PQT64172 QAO64163:QAP64172 QKK64163:QKL64172 QUG64163:QUH64172 REC64163:RED64172 RNY64163:RNZ64172 RXU64163:RXV64172 SHQ64163:SHR64172 SRM64163:SRN64172 TBI64163:TBJ64172 TLE64163:TLF64172 TVA64163:TVB64172 UEW64163:UEX64172 UOS64163:UOT64172 UYO64163:UYP64172 VIK64163:VIL64172 VSG64163:VSH64172 WCC64163:WCD64172 WLY64163:WLZ64172 WVU64163:WVV64172 L129699:M129708 JI129699:JJ129708 TE129699:TF129708 ADA129699:ADB129708 AMW129699:AMX129708 AWS129699:AWT129708 BGO129699:BGP129708 BQK129699:BQL129708 CAG129699:CAH129708 CKC129699:CKD129708 CTY129699:CTZ129708 DDU129699:DDV129708 DNQ129699:DNR129708 DXM129699:DXN129708 EHI129699:EHJ129708 ERE129699:ERF129708 FBA129699:FBB129708 FKW129699:FKX129708 FUS129699:FUT129708 GEO129699:GEP129708 GOK129699:GOL129708 GYG129699:GYH129708 HIC129699:HID129708 HRY129699:HRZ129708 IBU129699:IBV129708 ILQ129699:ILR129708 IVM129699:IVN129708 JFI129699:JFJ129708 JPE129699:JPF129708 JZA129699:JZB129708 KIW129699:KIX129708 KSS129699:KST129708 LCO129699:LCP129708 LMK129699:LML129708 LWG129699:LWH129708 MGC129699:MGD129708 MPY129699:MPZ129708 MZU129699:MZV129708 NJQ129699:NJR129708 NTM129699:NTN129708 ODI129699:ODJ129708 ONE129699:ONF129708 OXA129699:OXB129708 PGW129699:PGX129708 PQS129699:PQT129708 QAO129699:QAP129708 QKK129699:QKL129708 QUG129699:QUH129708 REC129699:RED129708 RNY129699:RNZ129708 RXU129699:RXV129708 SHQ129699:SHR129708 SRM129699:SRN129708 TBI129699:TBJ129708 TLE129699:TLF129708 TVA129699:TVB129708 UEW129699:UEX129708 UOS129699:UOT129708 UYO129699:UYP129708 VIK129699:VIL129708 VSG129699:VSH129708 WCC129699:WCD129708 WLY129699:WLZ129708 WVU129699:WVV129708 L195235:M195244 JI195235:JJ195244 TE195235:TF195244 ADA195235:ADB195244 AMW195235:AMX195244 AWS195235:AWT195244 BGO195235:BGP195244 BQK195235:BQL195244 CAG195235:CAH195244 CKC195235:CKD195244 CTY195235:CTZ195244 DDU195235:DDV195244 DNQ195235:DNR195244 DXM195235:DXN195244 EHI195235:EHJ195244 ERE195235:ERF195244 FBA195235:FBB195244 FKW195235:FKX195244 FUS195235:FUT195244 GEO195235:GEP195244 GOK195235:GOL195244 GYG195235:GYH195244 HIC195235:HID195244 HRY195235:HRZ195244 IBU195235:IBV195244 ILQ195235:ILR195244 IVM195235:IVN195244 JFI195235:JFJ195244 JPE195235:JPF195244 JZA195235:JZB195244 KIW195235:KIX195244 KSS195235:KST195244 LCO195235:LCP195244 LMK195235:LML195244 LWG195235:LWH195244 MGC195235:MGD195244 MPY195235:MPZ195244 MZU195235:MZV195244 NJQ195235:NJR195244 NTM195235:NTN195244 ODI195235:ODJ195244 ONE195235:ONF195244 OXA195235:OXB195244 PGW195235:PGX195244 PQS195235:PQT195244 QAO195235:QAP195244 QKK195235:QKL195244 QUG195235:QUH195244 REC195235:RED195244 RNY195235:RNZ195244 RXU195235:RXV195244 SHQ195235:SHR195244 SRM195235:SRN195244 TBI195235:TBJ195244 TLE195235:TLF195244 TVA195235:TVB195244 UEW195235:UEX195244 UOS195235:UOT195244 UYO195235:UYP195244 VIK195235:VIL195244 VSG195235:VSH195244 WCC195235:WCD195244 WLY195235:WLZ195244 WVU195235:WVV195244 L260771:M260780 JI260771:JJ260780 TE260771:TF260780 ADA260771:ADB260780 AMW260771:AMX260780 AWS260771:AWT260780 BGO260771:BGP260780 BQK260771:BQL260780 CAG260771:CAH260780 CKC260771:CKD260780 CTY260771:CTZ260780 DDU260771:DDV260780 DNQ260771:DNR260780 DXM260771:DXN260780 EHI260771:EHJ260780 ERE260771:ERF260780 FBA260771:FBB260780 FKW260771:FKX260780 FUS260771:FUT260780 GEO260771:GEP260780 GOK260771:GOL260780 GYG260771:GYH260780 HIC260771:HID260780 HRY260771:HRZ260780 IBU260771:IBV260780 ILQ260771:ILR260780 IVM260771:IVN260780 JFI260771:JFJ260780 JPE260771:JPF260780 JZA260771:JZB260780 KIW260771:KIX260780 KSS260771:KST260780 LCO260771:LCP260780 LMK260771:LML260780 LWG260771:LWH260780 MGC260771:MGD260780 MPY260771:MPZ260780 MZU260771:MZV260780 NJQ260771:NJR260780 NTM260771:NTN260780 ODI260771:ODJ260780 ONE260771:ONF260780 OXA260771:OXB260780 PGW260771:PGX260780 PQS260771:PQT260780 QAO260771:QAP260780 QKK260771:QKL260780 QUG260771:QUH260780 REC260771:RED260780 RNY260771:RNZ260780 RXU260771:RXV260780 SHQ260771:SHR260780 SRM260771:SRN260780 TBI260771:TBJ260780 TLE260771:TLF260780 TVA260771:TVB260780 UEW260771:UEX260780 UOS260771:UOT260780 UYO260771:UYP260780 VIK260771:VIL260780 VSG260771:VSH260780 WCC260771:WCD260780 WLY260771:WLZ260780 WVU260771:WVV260780 L326307:M326316 JI326307:JJ326316 TE326307:TF326316 ADA326307:ADB326316 AMW326307:AMX326316 AWS326307:AWT326316 BGO326307:BGP326316 BQK326307:BQL326316 CAG326307:CAH326316 CKC326307:CKD326316 CTY326307:CTZ326316 DDU326307:DDV326316 DNQ326307:DNR326316 DXM326307:DXN326316 EHI326307:EHJ326316 ERE326307:ERF326316 FBA326307:FBB326316 FKW326307:FKX326316 FUS326307:FUT326316 GEO326307:GEP326316 GOK326307:GOL326316 GYG326307:GYH326316 HIC326307:HID326316 HRY326307:HRZ326316 IBU326307:IBV326316 ILQ326307:ILR326316 IVM326307:IVN326316 JFI326307:JFJ326316 JPE326307:JPF326316 JZA326307:JZB326316 KIW326307:KIX326316 KSS326307:KST326316 LCO326307:LCP326316 LMK326307:LML326316 LWG326307:LWH326316 MGC326307:MGD326316 MPY326307:MPZ326316 MZU326307:MZV326316 NJQ326307:NJR326316 NTM326307:NTN326316 ODI326307:ODJ326316 ONE326307:ONF326316 OXA326307:OXB326316 PGW326307:PGX326316 PQS326307:PQT326316 QAO326307:QAP326316 QKK326307:QKL326316 QUG326307:QUH326316 REC326307:RED326316 RNY326307:RNZ326316 RXU326307:RXV326316 SHQ326307:SHR326316 SRM326307:SRN326316 TBI326307:TBJ326316 TLE326307:TLF326316 TVA326307:TVB326316 UEW326307:UEX326316 UOS326307:UOT326316 UYO326307:UYP326316 VIK326307:VIL326316 VSG326307:VSH326316 WCC326307:WCD326316 WLY326307:WLZ326316 WVU326307:WVV326316 L391843:M391852 JI391843:JJ391852 TE391843:TF391852 ADA391843:ADB391852 AMW391843:AMX391852 AWS391843:AWT391852 BGO391843:BGP391852 BQK391843:BQL391852 CAG391843:CAH391852 CKC391843:CKD391852 CTY391843:CTZ391852 DDU391843:DDV391852 DNQ391843:DNR391852 DXM391843:DXN391852 EHI391843:EHJ391852 ERE391843:ERF391852 FBA391843:FBB391852 FKW391843:FKX391852 FUS391843:FUT391852 GEO391843:GEP391852 GOK391843:GOL391852 GYG391843:GYH391852 HIC391843:HID391852 HRY391843:HRZ391852 IBU391843:IBV391852 ILQ391843:ILR391852 IVM391843:IVN391852 JFI391843:JFJ391852 JPE391843:JPF391852 JZA391843:JZB391852 KIW391843:KIX391852 KSS391843:KST391852 LCO391843:LCP391852 LMK391843:LML391852 LWG391843:LWH391852 MGC391843:MGD391852 MPY391843:MPZ391852 MZU391843:MZV391852 NJQ391843:NJR391852 NTM391843:NTN391852 ODI391843:ODJ391852 ONE391843:ONF391852 OXA391843:OXB391852 PGW391843:PGX391852 PQS391843:PQT391852 QAO391843:QAP391852 QKK391843:QKL391852 QUG391843:QUH391852 REC391843:RED391852 RNY391843:RNZ391852 RXU391843:RXV391852 SHQ391843:SHR391852 SRM391843:SRN391852 TBI391843:TBJ391852 TLE391843:TLF391852 TVA391843:TVB391852 UEW391843:UEX391852 UOS391843:UOT391852 UYO391843:UYP391852 VIK391843:VIL391852 VSG391843:VSH391852 WCC391843:WCD391852 WLY391843:WLZ391852 WVU391843:WVV391852 L457379:M457388 JI457379:JJ457388 TE457379:TF457388 ADA457379:ADB457388 AMW457379:AMX457388 AWS457379:AWT457388 BGO457379:BGP457388 BQK457379:BQL457388 CAG457379:CAH457388 CKC457379:CKD457388 CTY457379:CTZ457388 DDU457379:DDV457388 DNQ457379:DNR457388 DXM457379:DXN457388 EHI457379:EHJ457388 ERE457379:ERF457388 FBA457379:FBB457388 FKW457379:FKX457388 FUS457379:FUT457388 GEO457379:GEP457388 GOK457379:GOL457388 GYG457379:GYH457388 HIC457379:HID457388 HRY457379:HRZ457388 IBU457379:IBV457388 ILQ457379:ILR457388 IVM457379:IVN457388 JFI457379:JFJ457388 JPE457379:JPF457388 JZA457379:JZB457388 KIW457379:KIX457388 KSS457379:KST457388 LCO457379:LCP457388 LMK457379:LML457388 LWG457379:LWH457388 MGC457379:MGD457388 MPY457379:MPZ457388 MZU457379:MZV457388 NJQ457379:NJR457388 NTM457379:NTN457388 ODI457379:ODJ457388 ONE457379:ONF457388 OXA457379:OXB457388 PGW457379:PGX457388 PQS457379:PQT457388 QAO457379:QAP457388 QKK457379:QKL457388 QUG457379:QUH457388 REC457379:RED457388 RNY457379:RNZ457388 RXU457379:RXV457388 SHQ457379:SHR457388 SRM457379:SRN457388 TBI457379:TBJ457388 TLE457379:TLF457388 TVA457379:TVB457388 UEW457379:UEX457388 UOS457379:UOT457388 UYO457379:UYP457388 VIK457379:VIL457388 VSG457379:VSH457388 WCC457379:WCD457388 WLY457379:WLZ457388 WVU457379:WVV457388 L522915:M522924 JI522915:JJ522924 TE522915:TF522924 ADA522915:ADB522924 AMW522915:AMX522924 AWS522915:AWT522924 BGO522915:BGP522924 BQK522915:BQL522924 CAG522915:CAH522924 CKC522915:CKD522924 CTY522915:CTZ522924 DDU522915:DDV522924 DNQ522915:DNR522924 DXM522915:DXN522924 EHI522915:EHJ522924 ERE522915:ERF522924 FBA522915:FBB522924 FKW522915:FKX522924 FUS522915:FUT522924 GEO522915:GEP522924 GOK522915:GOL522924 GYG522915:GYH522924 HIC522915:HID522924 HRY522915:HRZ522924 IBU522915:IBV522924 ILQ522915:ILR522924 IVM522915:IVN522924 JFI522915:JFJ522924 JPE522915:JPF522924 JZA522915:JZB522924 KIW522915:KIX522924 KSS522915:KST522924 LCO522915:LCP522924 LMK522915:LML522924 LWG522915:LWH522924 MGC522915:MGD522924 MPY522915:MPZ522924 MZU522915:MZV522924 NJQ522915:NJR522924 NTM522915:NTN522924 ODI522915:ODJ522924 ONE522915:ONF522924 OXA522915:OXB522924 PGW522915:PGX522924 PQS522915:PQT522924 QAO522915:QAP522924 QKK522915:QKL522924 QUG522915:QUH522924 REC522915:RED522924 RNY522915:RNZ522924 RXU522915:RXV522924 SHQ522915:SHR522924 SRM522915:SRN522924 TBI522915:TBJ522924 TLE522915:TLF522924 TVA522915:TVB522924 UEW522915:UEX522924 UOS522915:UOT522924 UYO522915:UYP522924 VIK522915:VIL522924 VSG522915:VSH522924 WCC522915:WCD522924 WLY522915:WLZ522924 WVU522915:WVV522924 L588451:M588460 JI588451:JJ588460 TE588451:TF588460 ADA588451:ADB588460 AMW588451:AMX588460 AWS588451:AWT588460 BGO588451:BGP588460 BQK588451:BQL588460 CAG588451:CAH588460 CKC588451:CKD588460 CTY588451:CTZ588460 DDU588451:DDV588460 DNQ588451:DNR588460 DXM588451:DXN588460 EHI588451:EHJ588460 ERE588451:ERF588460 FBA588451:FBB588460 FKW588451:FKX588460 FUS588451:FUT588460 GEO588451:GEP588460 GOK588451:GOL588460 GYG588451:GYH588460 HIC588451:HID588460 HRY588451:HRZ588460 IBU588451:IBV588460 ILQ588451:ILR588460 IVM588451:IVN588460 JFI588451:JFJ588460 JPE588451:JPF588460 JZA588451:JZB588460 KIW588451:KIX588460 KSS588451:KST588460 LCO588451:LCP588460 LMK588451:LML588460 LWG588451:LWH588460 MGC588451:MGD588460 MPY588451:MPZ588460 MZU588451:MZV588460 NJQ588451:NJR588460 NTM588451:NTN588460 ODI588451:ODJ588460 ONE588451:ONF588460 OXA588451:OXB588460 PGW588451:PGX588460 PQS588451:PQT588460 QAO588451:QAP588460 QKK588451:QKL588460 QUG588451:QUH588460 REC588451:RED588460 RNY588451:RNZ588460 RXU588451:RXV588460 SHQ588451:SHR588460 SRM588451:SRN588460 TBI588451:TBJ588460 TLE588451:TLF588460 TVA588451:TVB588460 UEW588451:UEX588460 UOS588451:UOT588460 UYO588451:UYP588460 VIK588451:VIL588460 VSG588451:VSH588460 WCC588451:WCD588460 WLY588451:WLZ588460 WVU588451:WVV588460 L653987:M653996 JI653987:JJ653996 TE653987:TF653996 ADA653987:ADB653996 AMW653987:AMX653996 AWS653987:AWT653996 BGO653987:BGP653996 BQK653987:BQL653996 CAG653987:CAH653996 CKC653987:CKD653996 CTY653987:CTZ653996 DDU653987:DDV653996 DNQ653987:DNR653996 DXM653987:DXN653996 EHI653987:EHJ653996 ERE653987:ERF653996 FBA653987:FBB653996 FKW653987:FKX653996 FUS653987:FUT653996 GEO653987:GEP653996 GOK653987:GOL653996 GYG653987:GYH653996 HIC653987:HID653996 HRY653987:HRZ653996 IBU653987:IBV653996 ILQ653987:ILR653996 IVM653987:IVN653996 JFI653987:JFJ653996 JPE653987:JPF653996 JZA653987:JZB653996 KIW653987:KIX653996 KSS653987:KST653996 LCO653987:LCP653996 LMK653987:LML653996 LWG653987:LWH653996 MGC653987:MGD653996 MPY653987:MPZ653996 MZU653987:MZV653996 NJQ653987:NJR653996 NTM653987:NTN653996 ODI653987:ODJ653996 ONE653987:ONF653996 OXA653987:OXB653996 PGW653987:PGX653996 PQS653987:PQT653996 QAO653987:QAP653996 QKK653987:QKL653996 QUG653987:QUH653996 REC653987:RED653996 RNY653987:RNZ653996 RXU653987:RXV653996 SHQ653987:SHR653996 SRM653987:SRN653996 TBI653987:TBJ653996 TLE653987:TLF653996 TVA653987:TVB653996 UEW653987:UEX653996 UOS653987:UOT653996 UYO653987:UYP653996 VIK653987:VIL653996 VSG653987:VSH653996 WCC653987:WCD653996 WLY653987:WLZ653996 WVU653987:WVV653996 L719523:M719532 JI719523:JJ719532 TE719523:TF719532 ADA719523:ADB719532 AMW719523:AMX719532 AWS719523:AWT719532 BGO719523:BGP719532 BQK719523:BQL719532 CAG719523:CAH719532 CKC719523:CKD719532 CTY719523:CTZ719532 DDU719523:DDV719532 DNQ719523:DNR719532 DXM719523:DXN719532 EHI719523:EHJ719532 ERE719523:ERF719532 FBA719523:FBB719532 FKW719523:FKX719532 FUS719523:FUT719532 GEO719523:GEP719532 GOK719523:GOL719532 GYG719523:GYH719532 HIC719523:HID719532 HRY719523:HRZ719532 IBU719523:IBV719532 ILQ719523:ILR719532 IVM719523:IVN719532 JFI719523:JFJ719532 JPE719523:JPF719532 JZA719523:JZB719532 KIW719523:KIX719532 KSS719523:KST719532 LCO719523:LCP719532 LMK719523:LML719532 LWG719523:LWH719532 MGC719523:MGD719532 MPY719523:MPZ719532 MZU719523:MZV719532 NJQ719523:NJR719532 NTM719523:NTN719532 ODI719523:ODJ719532 ONE719523:ONF719532 OXA719523:OXB719532 PGW719523:PGX719532 PQS719523:PQT719532 QAO719523:QAP719532 QKK719523:QKL719532 QUG719523:QUH719532 REC719523:RED719532 RNY719523:RNZ719532 RXU719523:RXV719532 SHQ719523:SHR719532 SRM719523:SRN719532 TBI719523:TBJ719532 TLE719523:TLF719532 TVA719523:TVB719532 UEW719523:UEX719532 UOS719523:UOT719532 UYO719523:UYP719532 VIK719523:VIL719532 VSG719523:VSH719532 WCC719523:WCD719532 WLY719523:WLZ719532 WVU719523:WVV719532 L785059:M785068 JI785059:JJ785068 TE785059:TF785068 ADA785059:ADB785068 AMW785059:AMX785068 AWS785059:AWT785068 BGO785059:BGP785068 BQK785059:BQL785068 CAG785059:CAH785068 CKC785059:CKD785068 CTY785059:CTZ785068 DDU785059:DDV785068 DNQ785059:DNR785068 DXM785059:DXN785068 EHI785059:EHJ785068 ERE785059:ERF785068 FBA785059:FBB785068 FKW785059:FKX785068 FUS785059:FUT785068 GEO785059:GEP785068 GOK785059:GOL785068 GYG785059:GYH785068 HIC785059:HID785068 HRY785059:HRZ785068 IBU785059:IBV785068 ILQ785059:ILR785068 IVM785059:IVN785068 JFI785059:JFJ785068 JPE785059:JPF785068 JZA785059:JZB785068 KIW785059:KIX785068 KSS785059:KST785068 LCO785059:LCP785068 LMK785059:LML785068 LWG785059:LWH785068 MGC785059:MGD785068 MPY785059:MPZ785068 MZU785059:MZV785068 NJQ785059:NJR785068 NTM785059:NTN785068 ODI785059:ODJ785068 ONE785059:ONF785068 OXA785059:OXB785068 PGW785059:PGX785068 PQS785059:PQT785068 QAO785059:QAP785068 QKK785059:QKL785068 QUG785059:QUH785068 REC785059:RED785068 RNY785059:RNZ785068 RXU785059:RXV785068 SHQ785059:SHR785068 SRM785059:SRN785068 TBI785059:TBJ785068 TLE785059:TLF785068 TVA785059:TVB785068 UEW785059:UEX785068 UOS785059:UOT785068 UYO785059:UYP785068 VIK785059:VIL785068 VSG785059:VSH785068 WCC785059:WCD785068 WLY785059:WLZ785068 WVU785059:WVV785068 L850595:M850604 JI850595:JJ850604 TE850595:TF850604 ADA850595:ADB850604 AMW850595:AMX850604 AWS850595:AWT850604 BGO850595:BGP850604 BQK850595:BQL850604 CAG850595:CAH850604 CKC850595:CKD850604 CTY850595:CTZ850604 DDU850595:DDV850604 DNQ850595:DNR850604 DXM850595:DXN850604 EHI850595:EHJ850604 ERE850595:ERF850604 FBA850595:FBB850604 FKW850595:FKX850604 FUS850595:FUT850604 GEO850595:GEP850604 GOK850595:GOL850604 GYG850595:GYH850604 HIC850595:HID850604 HRY850595:HRZ850604 IBU850595:IBV850604 ILQ850595:ILR850604 IVM850595:IVN850604 JFI850595:JFJ850604 JPE850595:JPF850604 JZA850595:JZB850604 KIW850595:KIX850604 KSS850595:KST850604 LCO850595:LCP850604 LMK850595:LML850604 LWG850595:LWH850604 MGC850595:MGD850604 MPY850595:MPZ850604 MZU850595:MZV850604 NJQ850595:NJR850604 NTM850595:NTN850604 ODI850595:ODJ850604 ONE850595:ONF850604 OXA850595:OXB850604 PGW850595:PGX850604 PQS850595:PQT850604 QAO850595:QAP850604 QKK850595:QKL850604 QUG850595:QUH850604 REC850595:RED850604 RNY850595:RNZ850604 RXU850595:RXV850604 SHQ850595:SHR850604 SRM850595:SRN850604 TBI850595:TBJ850604 TLE850595:TLF850604 TVA850595:TVB850604 UEW850595:UEX850604 UOS850595:UOT850604 UYO850595:UYP850604 VIK850595:VIL850604 VSG850595:VSH850604 WCC850595:WCD850604 WLY850595:WLZ850604 WVU850595:WVV850604 L916131:M916140 JI916131:JJ916140 TE916131:TF916140 ADA916131:ADB916140 AMW916131:AMX916140 AWS916131:AWT916140 BGO916131:BGP916140 BQK916131:BQL916140 CAG916131:CAH916140 CKC916131:CKD916140 CTY916131:CTZ916140 DDU916131:DDV916140 DNQ916131:DNR916140 DXM916131:DXN916140 EHI916131:EHJ916140 ERE916131:ERF916140 FBA916131:FBB916140 FKW916131:FKX916140 FUS916131:FUT916140 GEO916131:GEP916140 GOK916131:GOL916140 GYG916131:GYH916140 HIC916131:HID916140 HRY916131:HRZ916140 IBU916131:IBV916140 ILQ916131:ILR916140 IVM916131:IVN916140 JFI916131:JFJ916140 JPE916131:JPF916140 JZA916131:JZB916140 KIW916131:KIX916140 KSS916131:KST916140 LCO916131:LCP916140 LMK916131:LML916140 LWG916131:LWH916140 MGC916131:MGD916140 MPY916131:MPZ916140 MZU916131:MZV916140 NJQ916131:NJR916140 NTM916131:NTN916140 ODI916131:ODJ916140 ONE916131:ONF916140 OXA916131:OXB916140 PGW916131:PGX916140 PQS916131:PQT916140 QAO916131:QAP916140 QKK916131:QKL916140 QUG916131:QUH916140 REC916131:RED916140 RNY916131:RNZ916140 RXU916131:RXV916140 SHQ916131:SHR916140 SRM916131:SRN916140 TBI916131:TBJ916140 TLE916131:TLF916140 TVA916131:TVB916140 UEW916131:UEX916140 UOS916131:UOT916140 UYO916131:UYP916140 VIK916131:VIL916140 VSG916131:VSH916140 WCC916131:WCD916140 WLY916131:WLZ916140 WVU916131:WVV916140 L981667:M981676 JI981667:JJ981676 TE981667:TF981676 ADA981667:ADB981676 AMW981667:AMX981676 AWS981667:AWT981676 BGO981667:BGP981676 BQK981667:BQL981676 CAG981667:CAH981676 CKC981667:CKD981676 CTY981667:CTZ981676 DDU981667:DDV981676 DNQ981667:DNR981676 DXM981667:DXN981676 EHI981667:EHJ981676 ERE981667:ERF981676 FBA981667:FBB981676 FKW981667:FKX981676 FUS981667:FUT981676 GEO981667:GEP981676 GOK981667:GOL981676 GYG981667:GYH981676 HIC981667:HID981676 HRY981667:HRZ981676 IBU981667:IBV981676 ILQ981667:ILR981676 IVM981667:IVN981676 JFI981667:JFJ981676 JPE981667:JPF981676 JZA981667:JZB981676 KIW981667:KIX981676 KSS981667:KST981676 LCO981667:LCP981676 LMK981667:LML981676 LWG981667:LWH981676 MGC981667:MGD981676 MPY981667:MPZ981676 MZU981667:MZV981676 NJQ981667:NJR981676 NTM981667:NTN981676 ODI981667:ODJ981676 ONE981667:ONF981676 OXA981667:OXB981676 PGW981667:PGX981676 PQS981667:PQT981676 QAO981667:QAP981676 QKK981667:QKL981676 QUG981667:QUH981676 REC981667:RED981676 RNY981667:RNZ981676 RXU981667:RXV981676 SHQ981667:SHR981676 SRM981667:SRN981676 TBI981667:TBJ981676 TLE981667:TLF981676 TVA981667:TVB981676 UEW981667:UEX981676 UOS981667:UOT981676 UYO981667:UYP981676 VIK981667:VIL981676 VSG981667:VSH981676 WCC981667:WCD981676 WLY981667:WLZ981676 WVU981667:WVV981676">
      <formula1>$AG$108:$AG$111</formula1>
    </dataValidation>
    <dataValidation type="list" errorStyle="information" allowBlank="1" showInputMessage="1" showErrorMessage="1" sqref="J81:K90 WVS981667:WVT981676 WLW981667:WLX981676 WCA981667:WCB981676 VSE981667:VSF981676 VII981667:VIJ981676 UYM981667:UYN981676 UOQ981667:UOR981676 UEU981667:UEV981676 TUY981667:TUZ981676 TLC981667:TLD981676 TBG981667:TBH981676 SRK981667:SRL981676 SHO981667:SHP981676 RXS981667:RXT981676 RNW981667:RNX981676 REA981667:REB981676 QUE981667:QUF981676 QKI981667:QKJ981676 QAM981667:QAN981676 PQQ981667:PQR981676 PGU981667:PGV981676 OWY981667:OWZ981676 ONC981667:OND981676 ODG981667:ODH981676 NTK981667:NTL981676 NJO981667:NJP981676 MZS981667:MZT981676 MPW981667:MPX981676 MGA981667:MGB981676 LWE981667:LWF981676 LMI981667:LMJ981676 LCM981667:LCN981676 KSQ981667:KSR981676 KIU981667:KIV981676 JYY981667:JYZ981676 JPC981667:JPD981676 JFG981667:JFH981676 IVK981667:IVL981676 ILO981667:ILP981676 IBS981667:IBT981676 HRW981667:HRX981676 HIA981667:HIB981676 GYE981667:GYF981676 GOI981667:GOJ981676 GEM981667:GEN981676 FUQ981667:FUR981676 FKU981667:FKV981676 FAY981667:FAZ981676 ERC981667:ERD981676 EHG981667:EHH981676 DXK981667:DXL981676 DNO981667:DNP981676 DDS981667:DDT981676 CTW981667:CTX981676 CKA981667:CKB981676 CAE981667:CAF981676 BQI981667:BQJ981676 BGM981667:BGN981676 AWQ981667:AWR981676 AMU981667:AMV981676 ACY981667:ACZ981676 TC981667:TD981676 JG981667:JH981676 J981667:K981676 WVS916131:WVT916140 WLW916131:WLX916140 WCA916131:WCB916140 VSE916131:VSF916140 VII916131:VIJ916140 UYM916131:UYN916140 UOQ916131:UOR916140 UEU916131:UEV916140 TUY916131:TUZ916140 TLC916131:TLD916140 TBG916131:TBH916140 SRK916131:SRL916140 SHO916131:SHP916140 RXS916131:RXT916140 RNW916131:RNX916140 REA916131:REB916140 QUE916131:QUF916140 QKI916131:QKJ916140 QAM916131:QAN916140 PQQ916131:PQR916140 PGU916131:PGV916140 OWY916131:OWZ916140 ONC916131:OND916140 ODG916131:ODH916140 NTK916131:NTL916140 NJO916131:NJP916140 MZS916131:MZT916140 MPW916131:MPX916140 MGA916131:MGB916140 LWE916131:LWF916140 LMI916131:LMJ916140 LCM916131:LCN916140 KSQ916131:KSR916140 KIU916131:KIV916140 JYY916131:JYZ916140 JPC916131:JPD916140 JFG916131:JFH916140 IVK916131:IVL916140 ILO916131:ILP916140 IBS916131:IBT916140 HRW916131:HRX916140 HIA916131:HIB916140 GYE916131:GYF916140 GOI916131:GOJ916140 GEM916131:GEN916140 FUQ916131:FUR916140 FKU916131:FKV916140 FAY916131:FAZ916140 ERC916131:ERD916140 EHG916131:EHH916140 DXK916131:DXL916140 DNO916131:DNP916140 DDS916131:DDT916140 CTW916131:CTX916140 CKA916131:CKB916140 CAE916131:CAF916140 BQI916131:BQJ916140 BGM916131:BGN916140 AWQ916131:AWR916140 AMU916131:AMV916140 ACY916131:ACZ916140 TC916131:TD916140 JG916131:JH916140 J916131:K916140 WVS850595:WVT850604 WLW850595:WLX850604 WCA850595:WCB850604 VSE850595:VSF850604 VII850595:VIJ850604 UYM850595:UYN850604 UOQ850595:UOR850604 UEU850595:UEV850604 TUY850595:TUZ850604 TLC850595:TLD850604 TBG850595:TBH850604 SRK850595:SRL850604 SHO850595:SHP850604 RXS850595:RXT850604 RNW850595:RNX850604 REA850595:REB850604 QUE850595:QUF850604 QKI850595:QKJ850604 QAM850595:QAN850604 PQQ850595:PQR850604 PGU850595:PGV850604 OWY850595:OWZ850604 ONC850595:OND850604 ODG850595:ODH850604 NTK850595:NTL850604 NJO850595:NJP850604 MZS850595:MZT850604 MPW850595:MPX850604 MGA850595:MGB850604 LWE850595:LWF850604 LMI850595:LMJ850604 LCM850595:LCN850604 KSQ850595:KSR850604 KIU850595:KIV850604 JYY850595:JYZ850604 JPC850595:JPD850604 JFG850595:JFH850604 IVK850595:IVL850604 ILO850595:ILP850604 IBS850595:IBT850604 HRW850595:HRX850604 HIA850595:HIB850604 GYE850595:GYF850604 GOI850595:GOJ850604 GEM850595:GEN850604 FUQ850595:FUR850604 FKU850595:FKV850604 FAY850595:FAZ850604 ERC850595:ERD850604 EHG850595:EHH850604 DXK850595:DXL850604 DNO850595:DNP850604 DDS850595:DDT850604 CTW850595:CTX850604 CKA850595:CKB850604 CAE850595:CAF850604 BQI850595:BQJ850604 BGM850595:BGN850604 AWQ850595:AWR850604 AMU850595:AMV850604 ACY850595:ACZ850604 TC850595:TD850604 JG850595:JH850604 J850595:K850604 WVS785059:WVT785068 WLW785059:WLX785068 WCA785059:WCB785068 VSE785059:VSF785068 VII785059:VIJ785068 UYM785059:UYN785068 UOQ785059:UOR785068 UEU785059:UEV785068 TUY785059:TUZ785068 TLC785059:TLD785068 TBG785059:TBH785068 SRK785059:SRL785068 SHO785059:SHP785068 RXS785059:RXT785068 RNW785059:RNX785068 REA785059:REB785068 QUE785059:QUF785068 QKI785059:QKJ785068 QAM785059:QAN785068 PQQ785059:PQR785068 PGU785059:PGV785068 OWY785059:OWZ785068 ONC785059:OND785068 ODG785059:ODH785068 NTK785059:NTL785068 NJO785059:NJP785068 MZS785059:MZT785068 MPW785059:MPX785068 MGA785059:MGB785068 LWE785059:LWF785068 LMI785059:LMJ785068 LCM785059:LCN785068 KSQ785059:KSR785068 KIU785059:KIV785068 JYY785059:JYZ785068 JPC785059:JPD785068 JFG785059:JFH785068 IVK785059:IVL785068 ILO785059:ILP785068 IBS785059:IBT785068 HRW785059:HRX785068 HIA785059:HIB785068 GYE785059:GYF785068 GOI785059:GOJ785068 GEM785059:GEN785068 FUQ785059:FUR785068 FKU785059:FKV785068 FAY785059:FAZ785068 ERC785059:ERD785068 EHG785059:EHH785068 DXK785059:DXL785068 DNO785059:DNP785068 DDS785059:DDT785068 CTW785059:CTX785068 CKA785059:CKB785068 CAE785059:CAF785068 BQI785059:BQJ785068 BGM785059:BGN785068 AWQ785059:AWR785068 AMU785059:AMV785068 ACY785059:ACZ785068 TC785059:TD785068 JG785059:JH785068 J785059:K785068 WVS719523:WVT719532 WLW719523:WLX719532 WCA719523:WCB719532 VSE719523:VSF719532 VII719523:VIJ719532 UYM719523:UYN719532 UOQ719523:UOR719532 UEU719523:UEV719532 TUY719523:TUZ719532 TLC719523:TLD719532 TBG719523:TBH719532 SRK719523:SRL719532 SHO719523:SHP719532 RXS719523:RXT719532 RNW719523:RNX719532 REA719523:REB719532 QUE719523:QUF719532 QKI719523:QKJ719532 QAM719523:QAN719532 PQQ719523:PQR719532 PGU719523:PGV719532 OWY719523:OWZ719532 ONC719523:OND719532 ODG719523:ODH719532 NTK719523:NTL719532 NJO719523:NJP719532 MZS719523:MZT719532 MPW719523:MPX719532 MGA719523:MGB719532 LWE719523:LWF719532 LMI719523:LMJ719532 LCM719523:LCN719532 KSQ719523:KSR719532 KIU719523:KIV719532 JYY719523:JYZ719532 JPC719523:JPD719532 JFG719523:JFH719532 IVK719523:IVL719532 ILO719523:ILP719532 IBS719523:IBT719532 HRW719523:HRX719532 HIA719523:HIB719532 GYE719523:GYF719532 GOI719523:GOJ719532 GEM719523:GEN719532 FUQ719523:FUR719532 FKU719523:FKV719532 FAY719523:FAZ719532 ERC719523:ERD719532 EHG719523:EHH719532 DXK719523:DXL719532 DNO719523:DNP719532 DDS719523:DDT719532 CTW719523:CTX719532 CKA719523:CKB719532 CAE719523:CAF719532 BQI719523:BQJ719532 BGM719523:BGN719532 AWQ719523:AWR719532 AMU719523:AMV719532 ACY719523:ACZ719532 TC719523:TD719532 JG719523:JH719532 J719523:K719532 WVS653987:WVT653996 WLW653987:WLX653996 WCA653987:WCB653996 VSE653987:VSF653996 VII653987:VIJ653996 UYM653987:UYN653996 UOQ653987:UOR653996 UEU653987:UEV653996 TUY653987:TUZ653996 TLC653987:TLD653996 TBG653987:TBH653996 SRK653987:SRL653996 SHO653987:SHP653996 RXS653987:RXT653996 RNW653987:RNX653996 REA653987:REB653996 QUE653987:QUF653996 QKI653987:QKJ653996 QAM653987:QAN653996 PQQ653987:PQR653996 PGU653987:PGV653996 OWY653987:OWZ653996 ONC653987:OND653996 ODG653987:ODH653996 NTK653987:NTL653996 NJO653987:NJP653996 MZS653987:MZT653996 MPW653987:MPX653996 MGA653987:MGB653996 LWE653987:LWF653996 LMI653987:LMJ653996 LCM653987:LCN653996 KSQ653987:KSR653996 KIU653987:KIV653996 JYY653987:JYZ653996 JPC653987:JPD653996 JFG653987:JFH653996 IVK653987:IVL653996 ILO653987:ILP653996 IBS653987:IBT653996 HRW653987:HRX653996 HIA653987:HIB653996 GYE653987:GYF653996 GOI653987:GOJ653996 GEM653987:GEN653996 FUQ653987:FUR653996 FKU653987:FKV653996 FAY653987:FAZ653996 ERC653987:ERD653996 EHG653987:EHH653996 DXK653987:DXL653996 DNO653987:DNP653996 DDS653987:DDT653996 CTW653987:CTX653996 CKA653987:CKB653996 CAE653987:CAF653996 BQI653987:BQJ653996 BGM653987:BGN653996 AWQ653987:AWR653996 AMU653987:AMV653996 ACY653987:ACZ653996 TC653987:TD653996 JG653987:JH653996 J653987:K653996 WVS588451:WVT588460 WLW588451:WLX588460 WCA588451:WCB588460 VSE588451:VSF588460 VII588451:VIJ588460 UYM588451:UYN588460 UOQ588451:UOR588460 UEU588451:UEV588460 TUY588451:TUZ588460 TLC588451:TLD588460 TBG588451:TBH588460 SRK588451:SRL588460 SHO588451:SHP588460 RXS588451:RXT588460 RNW588451:RNX588460 REA588451:REB588460 QUE588451:QUF588460 QKI588451:QKJ588460 QAM588451:QAN588460 PQQ588451:PQR588460 PGU588451:PGV588460 OWY588451:OWZ588460 ONC588451:OND588460 ODG588451:ODH588460 NTK588451:NTL588460 NJO588451:NJP588460 MZS588451:MZT588460 MPW588451:MPX588460 MGA588451:MGB588460 LWE588451:LWF588460 LMI588451:LMJ588460 LCM588451:LCN588460 KSQ588451:KSR588460 KIU588451:KIV588460 JYY588451:JYZ588460 JPC588451:JPD588460 JFG588451:JFH588460 IVK588451:IVL588460 ILO588451:ILP588460 IBS588451:IBT588460 HRW588451:HRX588460 HIA588451:HIB588460 GYE588451:GYF588460 GOI588451:GOJ588460 GEM588451:GEN588460 FUQ588451:FUR588460 FKU588451:FKV588460 FAY588451:FAZ588460 ERC588451:ERD588460 EHG588451:EHH588460 DXK588451:DXL588460 DNO588451:DNP588460 DDS588451:DDT588460 CTW588451:CTX588460 CKA588451:CKB588460 CAE588451:CAF588460 BQI588451:BQJ588460 BGM588451:BGN588460 AWQ588451:AWR588460 AMU588451:AMV588460 ACY588451:ACZ588460 TC588451:TD588460 JG588451:JH588460 J588451:K588460 WVS522915:WVT522924 WLW522915:WLX522924 WCA522915:WCB522924 VSE522915:VSF522924 VII522915:VIJ522924 UYM522915:UYN522924 UOQ522915:UOR522924 UEU522915:UEV522924 TUY522915:TUZ522924 TLC522915:TLD522924 TBG522915:TBH522924 SRK522915:SRL522924 SHO522915:SHP522924 RXS522915:RXT522924 RNW522915:RNX522924 REA522915:REB522924 QUE522915:QUF522924 QKI522915:QKJ522924 QAM522915:QAN522924 PQQ522915:PQR522924 PGU522915:PGV522924 OWY522915:OWZ522924 ONC522915:OND522924 ODG522915:ODH522924 NTK522915:NTL522924 NJO522915:NJP522924 MZS522915:MZT522924 MPW522915:MPX522924 MGA522915:MGB522924 LWE522915:LWF522924 LMI522915:LMJ522924 LCM522915:LCN522924 KSQ522915:KSR522924 KIU522915:KIV522924 JYY522915:JYZ522924 JPC522915:JPD522924 JFG522915:JFH522924 IVK522915:IVL522924 ILO522915:ILP522924 IBS522915:IBT522924 HRW522915:HRX522924 HIA522915:HIB522924 GYE522915:GYF522924 GOI522915:GOJ522924 GEM522915:GEN522924 FUQ522915:FUR522924 FKU522915:FKV522924 FAY522915:FAZ522924 ERC522915:ERD522924 EHG522915:EHH522924 DXK522915:DXL522924 DNO522915:DNP522924 DDS522915:DDT522924 CTW522915:CTX522924 CKA522915:CKB522924 CAE522915:CAF522924 BQI522915:BQJ522924 BGM522915:BGN522924 AWQ522915:AWR522924 AMU522915:AMV522924 ACY522915:ACZ522924 TC522915:TD522924 JG522915:JH522924 J522915:K522924 WVS457379:WVT457388 WLW457379:WLX457388 WCA457379:WCB457388 VSE457379:VSF457388 VII457379:VIJ457388 UYM457379:UYN457388 UOQ457379:UOR457388 UEU457379:UEV457388 TUY457379:TUZ457388 TLC457379:TLD457388 TBG457379:TBH457388 SRK457379:SRL457388 SHO457379:SHP457388 RXS457379:RXT457388 RNW457379:RNX457388 REA457379:REB457388 QUE457379:QUF457388 QKI457379:QKJ457388 QAM457379:QAN457388 PQQ457379:PQR457388 PGU457379:PGV457388 OWY457379:OWZ457388 ONC457379:OND457388 ODG457379:ODH457388 NTK457379:NTL457388 NJO457379:NJP457388 MZS457379:MZT457388 MPW457379:MPX457388 MGA457379:MGB457388 LWE457379:LWF457388 LMI457379:LMJ457388 LCM457379:LCN457388 KSQ457379:KSR457388 KIU457379:KIV457388 JYY457379:JYZ457388 JPC457379:JPD457388 JFG457379:JFH457388 IVK457379:IVL457388 ILO457379:ILP457388 IBS457379:IBT457388 HRW457379:HRX457388 HIA457379:HIB457388 GYE457379:GYF457388 GOI457379:GOJ457388 GEM457379:GEN457388 FUQ457379:FUR457388 FKU457379:FKV457388 FAY457379:FAZ457388 ERC457379:ERD457388 EHG457379:EHH457388 DXK457379:DXL457388 DNO457379:DNP457388 DDS457379:DDT457388 CTW457379:CTX457388 CKA457379:CKB457388 CAE457379:CAF457388 BQI457379:BQJ457388 BGM457379:BGN457388 AWQ457379:AWR457388 AMU457379:AMV457388 ACY457379:ACZ457388 TC457379:TD457388 JG457379:JH457388 J457379:K457388 WVS391843:WVT391852 WLW391843:WLX391852 WCA391843:WCB391852 VSE391843:VSF391852 VII391843:VIJ391852 UYM391843:UYN391852 UOQ391843:UOR391852 UEU391843:UEV391852 TUY391843:TUZ391852 TLC391843:TLD391852 TBG391843:TBH391852 SRK391843:SRL391852 SHO391843:SHP391852 RXS391843:RXT391852 RNW391843:RNX391852 REA391843:REB391852 QUE391843:QUF391852 QKI391843:QKJ391852 QAM391843:QAN391852 PQQ391843:PQR391852 PGU391843:PGV391852 OWY391843:OWZ391852 ONC391843:OND391852 ODG391843:ODH391852 NTK391843:NTL391852 NJO391843:NJP391852 MZS391843:MZT391852 MPW391843:MPX391852 MGA391843:MGB391852 LWE391843:LWF391852 LMI391843:LMJ391852 LCM391843:LCN391852 KSQ391843:KSR391852 KIU391843:KIV391852 JYY391843:JYZ391852 JPC391843:JPD391852 JFG391843:JFH391852 IVK391843:IVL391852 ILO391843:ILP391852 IBS391843:IBT391852 HRW391843:HRX391852 HIA391843:HIB391852 GYE391843:GYF391852 GOI391843:GOJ391852 GEM391843:GEN391852 FUQ391843:FUR391852 FKU391843:FKV391852 FAY391843:FAZ391852 ERC391843:ERD391852 EHG391843:EHH391852 DXK391843:DXL391852 DNO391843:DNP391852 DDS391843:DDT391852 CTW391843:CTX391852 CKA391843:CKB391852 CAE391843:CAF391852 BQI391843:BQJ391852 BGM391843:BGN391852 AWQ391843:AWR391852 AMU391843:AMV391852 ACY391843:ACZ391852 TC391843:TD391852 JG391843:JH391852 J391843:K391852 WVS326307:WVT326316 WLW326307:WLX326316 WCA326307:WCB326316 VSE326307:VSF326316 VII326307:VIJ326316 UYM326307:UYN326316 UOQ326307:UOR326316 UEU326307:UEV326316 TUY326307:TUZ326316 TLC326307:TLD326316 TBG326307:TBH326316 SRK326307:SRL326316 SHO326307:SHP326316 RXS326307:RXT326316 RNW326307:RNX326316 REA326307:REB326316 QUE326307:QUF326316 QKI326307:QKJ326316 QAM326307:QAN326316 PQQ326307:PQR326316 PGU326307:PGV326316 OWY326307:OWZ326316 ONC326307:OND326316 ODG326307:ODH326316 NTK326307:NTL326316 NJO326307:NJP326316 MZS326307:MZT326316 MPW326307:MPX326316 MGA326307:MGB326316 LWE326307:LWF326316 LMI326307:LMJ326316 LCM326307:LCN326316 KSQ326307:KSR326316 KIU326307:KIV326316 JYY326307:JYZ326316 JPC326307:JPD326316 JFG326307:JFH326316 IVK326307:IVL326316 ILO326307:ILP326316 IBS326307:IBT326316 HRW326307:HRX326316 HIA326307:HIB326316 GYE326307:GYF326316 GOI326307:GOJ326316 GEM326307:GEN326316 FUQ326307:FUR326316 FKU326307:FKV326316 FAY326307:FAZ326316 ERC326307:ERD326316 EHG326307:EHH326316 DXK326307:DXL326316 DNO326307:DNP326316 DDS326307:DDT326316 CTW326307:CTX326316 CKA326307:CKB326316 CAE326307:CAF326316 BQI326307:BQJ326316 BGM326307:BGN326316 AWQ326307:AWR326316 AMU326307:AMV326316 ACY326307:ACZ326316 TC326307:TD326316 JG326307:JH326316 J326307:K326316 WVS260771:WVT260780 WLW260771:WLX260780 WCA260771:WCB260780 VSE260771:VSF260780 VII260771:VIJ260780 UYM260771:UYN260780 UOQ260771:UOR260780 UEU260771:UEV260780 TUY260771:TUZ260780 TLC260771:TLD260780 TBG260771:TBH260780 SRK260771:SRL260780 SHO260771:SHP260780 RXS260771:RXT260780 RNW260771:RNX260780 REA260771:REB260780 QUE260771:QUF260780 QKI260771:QKJ260780 QAM260771:QAN260780 PQQ260771:PQR260780 PGU260771:PGV260780 OWY260771:OWZ260780 ONC260771:OND260780 ODG260771:ODH260780 NTK260771:NTL260780 NJO260771:NJP260780 MZS260771:MZT260780 MPW260771:MPX260780 MGA260771:MGB260780 LWE260771:LWF260780 LMI260771:LMJ260780 LCM260771:LCN260780 KSQ260771:KSR260780 KIU260771:KIV260780 JYY260771:JYZ260780 JPC260771:JPD260780 JFG260771:JFH260780 IVK260771:IVL260780 ILO260771:ILP260780 IBS260771:IBT260780 HRW260771:HRX260780 HIA260771:HIB260780 GYE260771:GYF260780 GOI260771:GOJ260780 GEM260771:GEN260780 FUQ260771:FUR260780 FKU260771:FKV260780 FAY260771:FAZ260780 ERC260771:ERD260780 EHG260771:EHH260780 DXK260771:DXL260780 DNO260771:DNP260780 DDS260771:DDT260780 CTW260771:CTX260780 CKA260771:CKB260780 CAE260771:CAF260780 BQI260771:BQJ260780 BGM260771:BGN260780 AWQ260771:AWR260780 AMU260771:AMV260780 ACY260771:ACZ260780 TC260771:TD260780 JG260771:JH260780 J260771:K260780 WVS195235:WVT195244 WLW195235:WLX195244 WCA195235:WCB195244 VSE195235:VSF195244 VII195235:VIJ195244 UYM195235:UYN195244 UOQ195235:UOR195244 UEU195235:UEV195244 TUY195235:TUZ195244 TLC195235:TLD195244 TBG195235:TBH195244 SRK195235:SRL195244 SHO195235:SHP195244 RXS195235:RXT195244 RNW195235:RNX195244 REA195235:REB195244 QUE195235:QUF195244 QKI195235:QKJ195244 QAM195235:QAN195244 PQQ195235:PQR195244 PGU195235:PGV195244 OWY195235:OWZ195244 ONC195235:OND195244 ODG195235:ODH195244 NTK195235:NTL195244 NJO195235:NJP195244 MZS195235:MZT195244 MPW195235:MPX195244 MGA195235:MGB195244 LWE195235:LWF195244 LMI195235:LMJ195244 LCM195235:LCN195244 KSQ195235:KSR195244 KIU195235:KIV195244 JYY195235:JYZ195244 JPC195235:JPD195244 JFG195235:JFH195244 IVK195235:IVL195244 ILO195235:ILP195244 IBS195235:IBT195244 HRW195235:HRX195244 HIA195235:HIB195244 GYE195235:GYF195244 GOI195235:GOJ195244 GEM195235:GEN195244 FUQ195235:FUR195244 FKU195235:FKV195244 FAY195235:FAZ195244 ERC195235:ERD195244 EHG195235:EHH195244 DXK195235:DXL195244 DNO195235:DNP195244 DDS195235:DDT195244 CTW195235:CTX195244 CKA195235:CKB195244 CAE195235:CAF195244 BQI195235:BQJ195244 BGM195235:BGN195244 AWQ195235:AWR195244 AMU195235:AMV195244 ACY195235:ACZ195244 TC195235:TD195244 JG195235:JH195244 J195235:K195244 WVS129699:WVT129708 WLW129699:WLX129708 WCA129699:WCB129708 VSE129699:VSF129708 VII129699:VIJ129708 UYM129699:UYN129708 UOQ129699:UOR129708 UEU129699:UEV129708 TUY129699:TUZ129708 TLC129699:TLD129708 TBG129699:TBH129708 SRK129699:SRL129708 SHO129699:SHP129708 RXS129699:RXT129708 RNW129699:RNX129708 REA129699:REB129708 QUE129699:QUF129708 QKI129699:QKJ129708 QAM129699:QAN129708 PQQ129699:PQR129708 PGU129699:PGV129708 OWY129699:OWZ129708 ONC129699:OND129708 ODG129699:ODH129708 NTK129699:NTL129708 NJO129699:NJP129708 MZS129699:MZT129708 MPW129699:MPX129708 MGA129699:MGB129708 LWE129699:LWF129708 LMI129699:LMJ129708 LCM129699:LCN129708 KSQ129699:KSR129708 KIU129699:KIV129708 JYY129699:JYZ129708 JPC129699:JPD129708 JFG129699:JFH129708 IVK129699:IVL129708 ILO129699:ILP129708 IBS129699:IBT129708 HRW129699:HRX129708 HIA129699:HIB129708 GYE129699:GYF129708 GOI129699:GOJ129708 GEM129699:GEN129708 FUQ129699:FUR129708 FKU129699:FKV129708 FAY129699:FAZ129708 ERC129699:ERD129708 EHG129699:EHH129708 DXK129699:DXL129708 DNO129699:DNP129708 DDS129699:DDT129708 CTW129699:CTX129708 CKA129699:CKB129708 CAE129699:CAF129708 BQI129699:BQJ129708 BGM129699:BGN129708 AWQ129699:AWR129708 AMU129699:AMV129708 ACY129699:ACZ129708 TC129699:TD129708 JG129699:JH129708 J129699:K129708 WVS64163:WVT64172 WLW64163:WLX64172 WCA64163:WCB64172 VSE64163:VSF64172 VII64163:VIJ64172 UYM64163:UYN64172 UOQ64163:UOR64172 UEU64163:UEV64172 TUY64163:TUZ64172 TLC64163:TLD64172 TBG64163:TBH64172 SRK64163:SRL64172 SHO64163:SHP64172 RXS64163:RXT64172 RNW64163:RNX64172 REA64163:REB64172 QUE64163:QUF64172 QKI64163:QKJ64172 QAM64163:QAN64172 PQQ64163:PQR64172 PGU64163:PGV64172 OWY64163:OWZ64172 ONC64163:OND64172 ODG64163:ODH64172 NTK64163:NTL64172 NJO64163:NJP64172 MZS64163:MZT64172 MPW64163:MPX64172 MGA64163:MGB64172 LWE64163:LWF64172 LMI64163:LMJ64172 LCM64163:LCN64172 KSQ64163:KSR64172 KIU64163:KIV64172 JYY64163:JYZ64172 JPC64163:JPD64172 JFG64163:JFH64172 IVK64163:IVL64172 ILO64163:ILP64172 IBS64163:IBT64172 HRW64163:HRX64172 HIA64163:HIB64172 GYE64163:GYF64172 GOI64163:GOJ64172 GEM64163:GEN64172 FUQ64163:FUR64172 FKU64163:FKV64172 FAY64163:FAZ64172 ERC64163:ERD64172 EHG64163:EHH64172 DXK64163:DXL64172 DNO64163:DNP64172 DDS64163:DDT64172 CTW64163:CTX64172 CKA64163:CKB64172 CAE64163:CAF64172 BQI64163:BQJ64172 BGM64163:BGN64172 AWQ64163:AWR64172 AMU64163:AMV64172 ACY64163:ACZ64172 TC64163:TD64172 JG64163:JH64172 J64163:K64172 WVS81:WVT90 WLW81:WLX90 WCA81:WCB90 VSE81:VSF90 VII81:VIJ90 UYM81:UYN90 UOQ81:UOR90 UEU81:UEV90 TUY81:TUZ90 TLC81:TLD90 TBG81:TBH90 SRK81:SRL90 SHO81:SHP90 RXS81:RXT90 RNW81:RNX90 REA81:REB90 QUE81:QUF90 QKI81:QKJ90 QAM81:QAN90 PQQ81:PQR90 PGU81:PGV90 OWY81:OWZ90 ONC81:OND90 ODG81:ODH90 NTK81:NTL90 NJO81:NJP90 MZS81:MZT90 MPW81:MPX90 MGA81:MGB90 LWE81:LWF90 LMI81:LMJ90 LCM81:LCN90 KSQ81:KSR90 KIU81:KIV90 JYY81:JYZ90 JPC81:JPD90 JFG81:JFH90 IVK81:IVL90 ILO81:ILP90 IBS81:IBT90 HRW81:HRX90 HIA81:HIB90 GYE81:GYF90 GOI81:GOJ90 GEM81:GEN90 FUQ81:FUR90 FKU81:FKV90 FAY81:FAZ90 ERC81:ERD90 EHG81:EHH90 DXK81:DXL90 DNO81:DNP90 DDS81:DDT90 CTW81:CTX90 CKA81:CKB90 CAE81:CAF90 BQI81:BQJ90 BGM81:BGN90 AWQ81:AWR90 AMU81:AMV90 ACY81:ACZ90 TC81:TD90 JG81:JH90">
      <formula1>$AH$68:$AH$75</formula1>
    </dataValidation>
    <dataValidation type="list" errorStyle="information" allowBlank="1" showInputMessage="1" showErrorMessage="1" sqref="F81:G90 WVO981667:WVP981676 WLS981667:WLT981676 WBW981667:WBX981676 VSA981667:VSB981676 VIE981667:VIF981676 UYI981667:UYJ981676 UOM981667:UON981676 UEQ981667:UER981676 TUU981667:TUV981676 TKY981667:TKZ981676 TBC981667:TBD981676 SRG981667:SRH981676 SHK981667:SHL981676 RXO981667:RXP981676 RNS981667:RNT981676 RDW981667:RDX981676 QUA981667:QUB981676 QKE981667:QKF981676 QAI981667:QAJ981676 PQM981667:PQN981676 PGQ981667:PGR981676 OWU981667:OWV981676 OMY981667:OMZ981676 ODC981667:ODD981676 NTG981667:NTH981676 NJK981667:NJL981676 MZO981667:MZP981676 MPS981667:MPT981676 MFW981667:MFX981676 LWA981667:LWB981676 LME981667:LMF981676 LCI981667:LCJ981676 KSM981667:KSN981676 KIQ981667:KIR981676 JYU981667:JYV981676 JOY981667:JOZ981676 JFC981667:JFD981676 IVG981667:IVH981676 ILK981667:ILL981676 IBO981667:IBP981676 HRS981667:HRT981676 HHW981667:HHX981676 GYA981667:GYB981676 GOE981667:GOF981676 GEI981667:GEJ981676 FUM981667:FUN981676 FKQ981667:FKR981676 FAU981667:FAV981676 EQY981667:EQZ981676 EHC981667:EHD981676 DXG981667:DXH981676 DNK981667:DNL981676 DDO981667:DDP981676 CTS981667:CTT981676 CJW981667:CJX981676 CAA981667:CAB981676 BQE981667:BQF981676 BGI981667:BGJ981676 AWM981667:AWN981676 AMQ981667:AMR981676 ACU981667:ACV981676 SY981667:SZ981676 JC981667:JD981676 F981667:G981676 WVO916131:WVP916140 WLS916131:WLT916140 WBW916131:WBX916140 VSA916131:VSB916140 VIE916131:VIF916140 UYI916131:UYJ916140 UOM916131:UON916140 UEQ916131:UER916140 TUU916131:TUV916140 TKY916131:TKZ916140 TBC916131:TBD916140 SRG916131:SRH916140 SHK916131:SHL916140 RXO916131:RXP916140 RNS916131:RNT916140 RDW916131:RDX916140 QUA916131:QUB916140 QKE916131:QKF916140 QAI916131:QAJ916140 PQM916131:PQN916140 PGQ916131:PGR916140 OWU916131:OWV916140 OMY916131:OMZ916140 ODC916131:ODD916140 NTG916131:NTH916140 NJK916131:NJL916140 MZO916131:MZP916140 MPS916131:MPT916140 MFW916131:MFX916140 LWA916131:LWB916140 LME916131:LMF916140 LCI916131:LCJ916140 KSM916131:KSN916140 KIQ916131:KIR916140 JYU916131:JYV916140 JOY916131:JOZ916140 JFC916131:JFD916140 IVG916131:IVH916140 ILK916131:ILL916140 IBO916131:IBP916140 HRS916131:HRT916140 HHW916131:HHX916140 GYA916131:GYB916140 GOE916131:GOF916140 GEI916131:GEJ916140 FUM916131:FUN916140 FKQ916131:FKR916140 FAU916131:FAV916140 EQY916131:EQZ916140 EHC916131:EHD916140 DXG916131:DXH916140 DNK916131:DNL916140 DDO916131:DDP916140 CTS916131:CTT916140 CJW916131:CJX916140 CAA916131:CAB916140 BQE916131:BQF916140 BGI916131:BGJ916140 AWM916131:AWN916140 AMQ916131:AMR916140 ACU916131:ACV916140 SY916131:SZ916140 JC916131:JD916140 F916131:G916140 WVO850595:WVP850604 WLS850595:WLT850604 WBW850595:WBX850604 VSA850595:VSB850604 VIE850595:VIF850604 UYI850595:UYJ850604 UOM850595:UON850604 UEQ850595:UER850604 TUU850595:TUV850604 TKY850595:TKZ850604 TBC850595:TBD850604 SRG850595:SRH850604 SHK850595:SHL850604 RXO850595:RXP850604 RNS850595:RNT850604 RDW850595:RDX850604 QUA850595:QUB850604 QKE850595:QKF850604 QAI850595:QAJ850604 PQM850595:PQN850604 PGQ850595:PGR850604 OWU850595:OWV850604 OMY850595:OMZ850604 ODC850595:ODD850604 NTG850595:NTH850604 NJK850595:NJL850604 MZO850595:MZP850604 MPS850595:MPT850604 MFW850595:MFX850604 LWA850595:LWB850604 LME850595:LMF850604 LCI850595:LCJ850604 KSM850595:KSN850604 KIQ850595:KIR850604 JYU850595:JYV850604 JOY850595:JOZ850604 JFC850595:JFD850604 IVG850595:IVH850604 ILK850595:ILL850604 IBO850595:IBP850604 HRS850595:HRT850604 HHW850595:HHX850604 GYA850595:GYB850604 GOE850595:GOF850604 GEI850595:GEJ850604 FUM850595:FUN850604 FKQ850595:FKR850604 FAU850595:FAV850604 EQY850595:EQZ850604 EHC850595:EHD850604 DXG850595:DXH850604 DNK850595:DNL850604 DDO850595:DDP850604 CTS850595:CTT850604 CJW850595:CJX850604 CAA850595:CAB850604 BQE850595:BQF850604 BGI850595:BGJ850604 AWM850595:AWN850604 AMQ850595:AMR850604 ACU850595:ACV850604 SY850595:SZ850604 JC850595:JD850604 F850595:G850604 WVO785059:WVP785068 WLS785059:WLT785068 WBW785059:WBX785068 VSA785059:VSB785068 VIE785059:VIF785068 UYI785059:UYJ785068 UOM785059:UON785068 UEQ785059:UER785068 TUU785059:TUV785068 TKY785059:TKZ785068 TBC785059:TBD785068 SRG785059:SRH785068 SHK785059:SHL785068 RXO785059:RXP785068 RNS785059:RNT785068 RDW785059:RDX785068 QUA785059:QUB785068 QKE785059:QKF785068 QAI785059:QAJ785068 PQM785059:PQN785068 PGQ785059:PGR785068 OWU785059:OWV785068 OMY785059:OMZ785068 ODC785059:ODD785068 NTG785059:NTH785068 NJK785059:NJL785068 MZO785059:MZP785068 MPS785059:MPT785068 MFW785059:MFX785068 LWA785059:LWB785068 LME785059:LMF785068 LCI785059:LCJ785068 KSM785059:KSN785068 KIQ785059:KIR785068 JYU785059:JYV785068 JOY785059:JOZ785068 JFC785059:JFD785068 IVG785059:IVH785068 ILK785059:ILL785068 IBO785059:IBP785068 HRS785059:HRT785068 HHW785059:HHX785068 GYA785059:GYB785068 GOE785059:GOF785068 GEI785059:GEJ785068 FUM785059:FUN785068 FKQ785059:FKR785068 FAU785059:FAV785068 EQY785059:EQZ785068 EHC785059:EHD785068 DXG785059:DXH785068 DNK785059:DNL785068 DDO785059:DDP785068 CTS785059:CTT785068 CJW785059:CJX785068 CAA785059:CAB785068 BQE785059:BQF785068 BGI785059:BGJ785068 AWM785059:AWN785068 AMQ785059:AMR785068 ACU785059:ACV785068 SY785059:SZ785068 JC785059:JD785068 F785059:G785068 WVO719523:WVP719532 WLS719523:WLT719532 WBW719523:WBX719532 VSA719523:VSB719532 VIE719523:VIF719532 UYI719523:UYJ719532 UOM719523:UON719532 UEQ719523:UER719532 TUU719523:TUV719532 TKY719523:TKZ719532 TBC719523:TBD719532 SRG719523:SRH719532 SHK719523:SHL719532 RXO719523:RXP719532 RNS719523:RNT719532 RDW719523:RDX719532 QUA719523:QUB719532 QKE719523:QKF719532 QAI719523:QAJ719532 PQM719523:PQN719532 PGQ719523:PGR719532 OWU719523:OWV719532 OMY719523:OMZ719532 ODC719523:ODD719532 NTG719523:NTH719532 NJK719523:NJL719532 MZO719523:MZP719532 MPS719523:MPT719532 MFW719523:MFX719532 LWA719523:LWB719532 LME719523:LMF719532 LCI719523:LCJ719532 KSM719523:KSN719532 KIQ719523:KIR719532 JYU719523:JYV719532 JOY719523:JOZ719532 JFC719523:JFD719532 IVG719523:IVH719532 ILK719523:ILL719532 IBO719523:IBP719532 HRS719523:HRT719532 HHW719523:HHX719532 GYA719523:GYB719532 GOE719523:GOF719532 GEI719523:GEJ719532 FUM719523:FUN719532 FKQ719523:FKR719532 FAU719523:FAV719532 EQY719523:EQZ719532 EHC719523:EHD719532 DXG719523:DXH719532 DNK719523:DNL719532 DDO719523:DDP719532 CTS719523:CTT719532 CJW719523:CJX719532 CAA719523:CAB719532 BQE719523:BQF719532 BGI719523:BGJ719532 AWM719523:AWN719532 AMQ719523:AMR719532 ACU719523:ACV719532 SY719523:SZ719532 JC719523:JD719532 F719523:G719532 WVO653987:WVP653996 WLS653987:WLT653996 WBW653987:WBX653996 VSA653987:VSB653996 VIE653987:VIF653996 UYI653987:UYJ653996 UOM653987:UON653996 UEQ653987:UER653996 TUU653987:TUV653996 TKY653987:TKZ653996 TBC653987:TBD653996 SRG653987:SRH653996 SHK653987:SHL653996 RXO653987:RXP653996 RNS653987:RNT653996 RDW653987:RDX653996 QUA653987:QUB653996 QKE653987:QKF653996 QAI653987:QAJ653996 PQM653987:PQN653996 PGQ653987:PGR653996 OWU653987:OWV653996 OMY653987:OMZ653996 ODC653987:ODD653996 NTG653987:NTH653996 NJK653987:NJL653996 MZO653987:MZP653996 MPS653987:MPT653996 MFW653987:MFX653996 LWA653987:LWB653996 LME653987:LMF653996 LCI653987:LCJ653996 KSM653987:KSN653996 KIQ653987:KIR653996 JYU653987:JYV653996 JOY653987:JOZ653996 JFC653987:JFD653996 IVG653987:IVH653996 ILK653987:ILL653996 IBO653987:IBP653996 HRS653987:HRT653996 HHW653987:HHX653996 GYA653987:GYB653996 GOE653987:GOF653996 GEI653987:GEJ653996 FUM653987:FUN653996 FKQ653987:FKR653996 FAU653987:FAV653996 EQY653987:EQZ653996 EHC653987:EHD653996 DXG653987:DXH653996 DNK653987:DNL653996 DDO653987:DDP653996 CTS653987:CTT653996 CJW653987:CJX653996 CAA653987:CAB653996 BQE653987:BQF653996 BGI653987:BGJ653996 AWM653987:AWN653996 AMQ653987:AMR653996 ACU653987:ACV653996 SY653987:SZ653996 JC653987:JD653996 F653987:G653996 WVO588451:WVP588460 WLS588451:WLT588460 WBW588451:WBX588460 VSA588451:VSB588460 VIE588451:VIF588460 UYI588451:UYJ588460 UOM588451:UON588460 UEQ588451:UER588460 TUU588451:TUV588460 TKY588451:TKZ588460 TBC588451:TBD588460 SRG588451:SRH588460 SHK588451:SHL588460 RXO588451:RXP588460 RNS588451:RNT588460 RDW588451:RDX588460 QUA588451:QUB588460 QKE588451:QKF588460 QAI588451:QAJ588460 PQM588451:PQN588460 PGQ588451:PGR588460 OWU588451:OWV588460 OMY588451:OMZ588460 ODC588451:ODD588460 NTG588451:NTH588460 NJK588451:NJL588460 MZO588451:MZP588460 MPS588451:MPT588460 MFW588451:MFX588460 LWA588451:LWB588460 LME588451:LMF588460 LCI588451:LCJ588460 KSM588451:KSN588460 KIQ588451:KIR588460 JYU588451:JYV588460 JOY588451:JOZ588460 JFC588451:JFD588460 IVG588451:IVH588460 ILK588451:ILL588460 IBO588451:IBP588460 HRS588451:HRT588460 HHW588451:HHX588460 GYA588451:GYB588460 GOE588451:GOF588460 GEI588451:GEJ588460 FUM588451:FUN588460 FKQ588451:FKR588460 FAU588451:FAV588460 EQY588451:EQZ588460 EHC588451:EHD588460 DXG588451:DXH588460 DNK588451:DNL588460 DDO588451:DDP588460 CTS588451:CTT588460 CJW588451:CJX588460 CAA588451:CAB588460 BQE588451:BQF588460 BGI588451:BGJ588460 AWM588451:AWN588460 AMQ588451:AMR588460 ACU588451:ACV588460 SY588451:SZ588460 JC588451:JD588460 F588451:G588460 WVO522915:WVP522924 WLS522915:WLT522924 WBW522915:WBX522924 VSA522915:VSB522924 VIE522915:VIF522924 UYI522915:UYJ522924 UOM522915:UON522924 UEQ522915:UER522924 TUU522915:TUV522924 TKY522915:TKZ522924 TBC522915:TBD522924 SRG522915:SRH522924 SHK522915:SHL522924 RXO522915:RXP522924 RNS522915:RNT522924 RDW522915:RDX522924 QUA522915:QUB522924 QKE522915:QKF522924 QAI522915:QAJ522924 PQM522915:PQN522924 PGQ522915:PGR522924 OWU522915:OWV522924 OMY522915:OMZ522924 ODC522915:ODD522924 NTG522915:NTH522924 NJK522915:NJL522924 MZO522915:MZP522924 MPS522915:MPT522924 MFW522915:MFX522924 LWA522915:LWB522924 LME522915:LMF522924 LCI522915:LCJ522924 KSM522915:KSN522924 KIQ522915:KIR522924 JYU522915:JYV522924 JOY522915:JOZ522924 JFC522915:JFD522924 IVG522915:IVH522924 ILK522915:ILL522924 IBO522915:IBP522924 HRS522915:HRT522924 HHW522915:HHX522924 GYA522915:GYB522924 GOE522915:GOF522924 GEI522915:GEJ522924 FUM522915:FUN522924 FKQ522915:FKR522924 FAU522915:FAV522924 EQY522915:EQZ522924 EHC522915:EHD522924 DXG522915:DXH522924 DNK522915:DNL522924 DDO522915:DDP522924 CTS522915:CTT522924 CJW522915:CJX522924 CAA522915:CAB522924 BQE522915:BQF522924 BGI522915:BGJ522924 AWM522915:AWN522924 AMQ522915:AMR522924 ACU522915:ACV522924 SY522915:SZ522924 JC522915:JD522924 F522915:G522924 WVO457379:WVP457388 WLS457379:WLT457388 WBW457379:WBX457388 VSA457379:VSB457388 VIE457379:VIF457388 UYI457379:UYJ457388 UOM457379:UON457388 UEQ457379:UER457388 TUU457379:TUV457388 TKY457379:TKZ457388 TBC457379:TBD457388 SRG457379:SRH457388 SHK457379:SHL457388 RXO457379:RXP457388 RNS457379:RNT457388 RDW457379:RDX457388 QUA457379:QUB457388 QKE457379:QKF457388 QAI457379:QAJ457388 PQM457379:PQN457388 PGQ457379:PGR457388 OWU457379:OWV457388 OMY457379:OMZ457388 ODC457379:ODD457388 NTG457379:NTH457388 NJK457379:NJL457388 MZO457379:MZP457388 MPS457379:MPT457388 MFW457379:MFX457388 LWA457379:LWB457388 LME457379:LMF457388 LCI457379:LCJ457388 KSM457379:KSN457388 KIQ457379:KIR457388 JYU457379:JYV457388 JOY457379:JOZ457388 JFC457379:JFD457388 IVG457379:IVH457388 ILK457379:ILL457388 IBO457379:IBP457388 HRS457379:HRT457388 HHW457379:HHX457388 GYA457379:GYB457388 GOE457379:GOF457388 GEI457379:GEJ457388 FUM457379:FUN457388 FKQ457379:FKR457388 FAU457379:FAV457388 EQY457379:EQZ457388 EHC457379:EHD457388 DXG457379:DXH457388 DNK457379:DNL457388 DDO457379:DDP457388 CTS457379:CTT457388 CJW457379:CJX457388 CAA457379:CAB457388 BQE457379:BQF457388 BGI457379:BGJ457388 AWM457379:AWN457388 AMQ457379:AMR457388 ACU457379:ACV457388 SY457379:SZ457388 JC457379:JD457388 F457379:G457388 WVO391843:WVP391852 WLS391843:WLT391852 WBW391843:WBX391852 VSA391843:VSB391852 VIE391843:VIF391852 UYI391843:UYJ391852 UOM391843:UON391852 UEQ391843:UER391852 TUU391843:TUV391852 TKY391843:TKZ391852 TBC391843:TBD391852 SRG391843:SRH391852 SHK391843:SHL391852 RXO391843:RXP391852 RNS391843:RNT391852 RDW391843:RDX391852 QUA391843:QUB391852 QKE391843:QKF391852 QAI391843:QAJ391852 PQM391843:PQN391852 PGQ391843:PGR391852 OWU391843:OWV391852 OMY391843:OMZ391852 ODC391843:ODD391852 NTG391843:NTH391852 NJK391843:NJL391852 MZO391843:MZP391852 MPS391843:MPT391852 MFW391843:MFX391852 LWA391843:LWB391852 LME391843:LMF391852 LCI391843:LCJ391852 KSM391843:KSN391852 KIQ391843:KIR391852 JYU391843:JYV391852 JOY391843:JOZ391852 JFC391843:JFD391852 IVG391843:IVH391852 ILK391843:ILL391852 IBO391843:IBP391852 HRS391843:HRT391852 HHW391843:HHX391852 GYA391843:GYB391852 GOE391843:GOF391852 GEI391843:GEJ391852 FUM391843:FUN391852 FKQ391843:FKR391852 FAU391843:FAV391852 EQY391843:EQZ391852 EHC391843:EHD391852 DXG391843:DXH391852 DNK391843:DNL391852 DDO391843:DDP391852 CTS391843:CTT391852 CJW391843:CJX391852 CAA391843:CAB391852 BQE391843:BQF391852 BGI391843:BGJ391852 AWM391843:AWN391852 AMQ391843:AMR391852 ACU391843:ACV391852 SY391843:SZ391852 JC391843:JD391852 F391843:G391852 WVO326307:WVP326316 WLS326307:WLT326316 WBW326307:WBX326316 VSA326307:VSB326316 VIE326307:VIF326316 UYI326307:UYJ326316 UOM326307:UON326316 UEQ326307:UER326316 TUU326307:TUV326316 TKY326307:TKZ326316 TBC326307:TBD326316 SRG326307:SRH326316 SHK326307:SHL326316 RXO326307:RXP326316 RNS326307:RNT326316 RDW326307:RDX326316 QUA326307:QUB326316 QKE326307:QKF326316 QAI326307:QAJ326316 PQM326307:PQN326316 PGQ326307:PGR326316 OWU326307:OWV326316 OMY326307:OMZ326316 ODC326307:ODD326316 NTG326307:NTH326316 NJK326307:NJL326316 MZO326307:MZP326316 MPS326307:MPT326316 MFW326307:MFX326316 LWA326307:LWB326316 LME326307:LMF326316 LCI326307:LCJ326316 KSM326307:KSN326316 KIQ326307:KIR326316 JYU326307:JYV326316 JOY326307:JOZ326316 JFC326307:JFD326316 IVG326307:IVH326316 ILK326307:ILL326316 IBO326307:IBP326316 HRS326307:HRT326316 HHW326307:HHX326316 GYA326307:GYB326316 GOE326307:GOF326316 GEI326307:GEJ326316 FUM326307:FUN326316 FKQ326307:FKR326316 FAU326307:FAV326316 EQY326307:EQZ326316 EHC326307:EHD326316 DXG326307:DXH326316 DNK326307:DNL326316 DDO326307:DDP326316 CTS326307:CTT326316 CJW326307:CJX326316 CAA326307:CAB326316 BQE326307:BQF326316 BGI326307:BGJ326316 AWM326307:AWN326316 AMQ326307:AMR326316 ACU326307:ACV326316 SY326307:SZ326316 JC326307:JD326316 F326307:G326316 WVO260771:WVP260780 WLS260771:WLT260780 WBW260771:WBX260780 VSA260771:VSB260780 VIE260771:VIF260780 UYI260771:UYJ260780 UOM260771:UON260780 UEQ260771:UER260780 TUU260771:TUV260780 TKY260771:TKZ260780 TBC260771:TBD260780 SRG260771:SRH260780 SHK260771:SHL260780 RXO260771:RXP260780 RNS260771:RNT260780 RDW260771:RDX260780 QUA260771:QUB260780 QKE260771:QKF260780 QAI260771:QAJ260780 PQM260771:PQN260780 PGQ260771:PGR260780 OWU260771:OWV260780 OMY260771:OMZ260780 ODC260771:ODD260780 NTG260771:NTH260780 NJK260771:NJL260780 MZO260771:MZP260780 MPS260771:MPT260780 MFW260771:MFX260780 LWA260771:LWB260780 LME260771:LMF260780 LCI260771:LCJ260780 KSM260771:KSN260780 KIQ260771:KIR260780 JYU260771:JYV260780 JOY260771:JOZ260780 JFC260771:JFD260780 IVG260771:IVH260780 ILK260771:ILL260780 IBO260771:IBP260780 HRS260771:HRT260780 HHW260771:HHX260780 GYA260771:GYB260780 GOE260771:GOF260780 GEI260771:GEJ260780 FUM260771:FUN260780 FKQ260771:FKR260780 FAU260771:FAV260780 EQY260771:EQZ260780 EHC260771:EHD260780 DXG260771:DXH260780 DNK260771:DNL260780 DDO260771:DDP260780 CTS260771:CTT260780 CJW260771:CJX260780 CAA260771:CAB260780 BQE260771:BQF260780 BGI260771:BGJ260780 AWM260771:AWN260780 AMQ260771:AMR260780 ACU260771:ACV260780 SY260771:SZ260780 JC260771:JD260780 F260771:G260780 WVO195235:WVP195244 WLS195235:WLT195244 WBW195235:WBX195244 VSA195235:VSB195244 VIE195235:VIF195244 UYI195235:UYJ195244 UOM195235:UON195244 UEQ195235:UER195244 TUU195235:TUV195244 TKY195235:TKZ195244 TBC195235:TBD195244 SRG195235:SRH195244 SHK195235:SHL195244 RXO195235:RXP195244 RNS195235:RNT195244 RDW195235:RDX195244 QUA195235:QUB195244 QKE195235:QKF195244 QAI195235:QAJ195244 PQM195235:PQN195244 PGQ195235:PGR195244 OWU195235:OWV195244 OMY195235:OMZ195244 ODC195235:ODD195244 NTG195235:NTH195244 NJK195235:NJL195244 MZO195235:MZP195244 MPS195235:MPT195244 MFW195235:MFX195244 LWA195235:LWB195244 LME195235:LMF195244 LCI195235:LCJ195244 KSM195235:KSN195244 KIQ195235:KIR195244 JYU195235:JYV195244 JOY195235:JOZ195244 JFC195235:JFD195244 IVG195235:IVH195244 ILK195235:ILL195244 IBO195235:IBP195244 HRS195235:HRT195244 HHW195235:HHX195244 GYA195235:GYB195244 GOE195235:GOF195244 GEI195235:GEJ195244 FUM195235:FUN195244 FKQ195235:FKR195244 FAU195235:FAV195244 EQY195235:EQZ195244 EHC195235:EHD195244 DXG195235:DXH195244 DNK195235:DNL195244 DDO195235:DDP195244 CTS195235:CTT195244 CJW195235:CJX195244 CAA195235:CAB195244 BQE195235:BQF195244 BGI195235:BGJ195244 AWM195235:AWN195244 AMQ195235:AMR195244 ACU195235:ACV195244 SY195235:SZ195244 JC195235:JD195244 F195235:G195244 WVO129699:WVP129708 WLS129699:WLT129708 WBW129699:WBX129708 VSA129699:VSB129708 VIE129699:VIF129708 UYI129699:UYJ129708 UOM129699:UON129708 UEQ129699:UER129708 TUU129699:TUV129708 TKY129699:TKZ129708 TBC129699:TBD129708 SRG129699:SRH129708 SHK129699:SHL129708 RXO129699:RXP129708 RNS129699:RNT129708 RDW129699:RDX129708 QUA129699:QUB129708 QKE129699:QKF129708 QAI129699:QAJ129708 PQM129699:PQN129708 PGQ129699:PGR129708 OWU129699:OWV129708 OMY129699:OMZ129708 ODC129699:ODD129708 NTG129699:NTH129708 NJK129699:NJL129708 MZO129699:MZP129708 MPS129699:MPT129708 MFW129699:MFX129708 LWA129699:LWB129708 LME129699:LMF129708 LCI129699:LCJ129708 KSM129699:KSN129708 KIQ129699:KIR129708 JYU129699:JYV129708 JOY129699:JOZ129708 JFC129699:JFD129708 IVG129699:IVH129708 ILK129699:ILL129708 IBO129699:IBP129708 HRS129699:HRT129708 HHW129699:HHX129708 GYA129699:GYB129708 GOE129699:GOF129708 GEI129699:GEJ129708 FUM129699:FUN129708 FKQ129699:FKR129708 FAU129699:FAV129708 EQY129699:EQZ129708 EHC129699:EHD129708 DXG129699:DXH129708 DNK129699:DNL129708 DDO129699:DDP129708 CTS129699:CTT129708 CJW129699:CJX129708 CAA129699:CAB129708 BQE129699:BQF129708 BGI129699:BGJ129708 AWM129699:AWN129708 AMQ129699:AMR129708 ACU129699:ACV129708 SY129699:SZ129708 JC129699:JD129708 F129699:G129708 WVO64163:WVP64172 WLS64163:WLT64172 WBW64163:WBX64172 VSA64163:VSB64172 VIE64163:VIF64172 UYI64163:UYJ64172 UOM64163:UON64172 UEQ64163:UER64172 TUU64163:TUV64172 TKY64163:TKZ64172 TBC64163:TBD64172 SRG64163:SRH64172 SHK64163:SHL64172 RXO64163:RXP64172 RNS64163:RNT64172 RDW64163:RDX64172 QUA64163:QUB64172 QKE64163:QKF64172 QAI64163:QAJ64172 PQM64163:PQN64172 PGQ64163:PGR64172 OWU64163:OWV64172 OMY64163:OMZ64172 ODC64163:ODD64172 NTG64163:NTH64172 NJK64163:NJL64172 MZO64163:MZP64172 MPS64163:MPT64172 MFW64163:MFX64172 LWA64163:LWB64172 LME64163:LMF64172 LCI64163:LCJ64172 KSM64163:KSN64172 KIQ64163:KIR64172 JYU64163:JYV64172 JOY64163:JOZ64172 JFC64163:JFD64172 IVG64163:IVH64172 ILK64163:ILL64172 IBO64163:IBP64172 HRS64163:HRT64172 HHW64163:HHX64172 GYA64163:GYB64172 GOE64163:GOF64172 GEI64163:GEJ64172 FUM64163:FUN64172 FKQ64163:FKR64172 FAU64163:FAV64172 EQY64163:EQZ64172 EHC64163:EHD64172 DXG64163:DXH64172 DNK64163:DNL64172 DDO64163:DDP64172 CTS64163:CTT64172 CJW64163:CJX64172 CAA64163:CAB64172 BQE64163:BQF64172 BGI64163:BGJ64172 AWM64163:AWN64172 AMQ64163:AMR64172 ACU64163:ACV64172 SY64163:SZ64172 JC64163:JD64172 F64163:G64172 WVO81:WVP90 WLS81:WLT90 WBW81:WBX90 VSA81:VSB90 VIE81:VIF90 UYI81:UYJ90 UOM81:UON90 UEQ81:UER90 TUU81:TUV90 TKY81:TKZ90 TBC81:TBD90 SRG81:SRH90 SHK81:SHL90 RXO81:RXP90 RNS81:RNT90 RDW81:RDX90 QUA81:QUB90 QKE81:QKF90 QAI81:QAJ90 PQM81:PQN90 PGQ81:PGR90 OWU81:OWV90 OMY81:OMZ90 ODC81:ODD90 NTG81:NTH90 NJK81:NJL90 MZO81:MZP90 MPS81:MPT90 MFW81:MFX90 LWA81:LWB90 LME81:LMF90 LCI81:LCJ90 KSM81:KSN90 KIQ81:KIR90 JYU81:JYV90 JOY81:JOZ90 JFC81:JFD90 IVG81:IVH90 ILK81:ILL90 IBO81:IBP90 HRS81:HRT90 HHW81:HHX90 GYA81:GYB90 GOE81:GOF90 GEI81:GEJ90 FUM81:FUN90 FKQ81:FKR90 FAU81:FAV90 EQY81:EQZ90 EHC81:EHD90 DXG81:DXH90 DNK81:DNL90 DDO81:DDP90 CTS81:CTT90 CJW81:CJX90 CAA81:CAB90 BQE81:BQF90 BGI81:BGJ90 AWM81:AWN90 AMQ81:AMR90 ACU81:ACV90 SY81:SZ90 JC81:JD90">
      <formula1>$AG$68:$AG$74</formula1>
    </dataValidation>
    <dataValidation type="list" allowBlank="1" showInputMessage="1" showErrorMessage="1" sqref="D81:E90 WVM981667:WVN981676 WLQ981667:WLR981676 WBU981667:WBV981676 VRY981667:VRZ981676 VIC981667:VID981676 UYG981667:UYH981676 UOK981667:UOL981676 UEO981667:UEP981676 TUS981667:TUT981676 TKW981667:TKX981676 TBA981667:TBB981676 SRE981667:SRF981676 SHI981667:SHJ981676 RXM981667:RXN981676 RNQ981667:RNR981676 RDU981667:RDV981676 QTY981667:QTZ981676 QKC981667:QKD981676 QAG981667:QAH981676 PQK981667:PQL981676 PGO981667:PGP981676 OWS981667:OWT981676 OMW981667:OMX981676 ODA981667:ODB981676 NTE981667:NTF981676 NJI981667:NJJ981676 MZM981667:MZN981676 MPQ981667:MPR981676 MFU981667:MFV981676 LVY981667:LVZ981676 LMC981667:LMD981676 LCG981667:LCH981676 KSK981667:KSL981676 KIO981667:KIP981676 JYS981667:JYT981676 JOW981667:JOX981676 JFA981667:JFB981676 IVE981667:IVF981676 ILI981667:ILJ981676 IBM981667:IBN981676 HRQ981667:HRR981676 HHU981667:HHV981676 GXY981667:GXZ981676 GOC981667:GOD981676 GEG981667:GEH981676 FUK981667:FUL981676 FKO981667:FKP981676 FAS981667:FAT981676 EQW981667:EQX981676 EHA981667:EHB981676 DXE981667:DXF981676 DNI981667:DNJ981676 DDM981667:DDN981676 CTQ981667:CTR981676 CJU981667:CJV981676 BZY981667:BZZ981676 BQC981667:BQD981676 BGG981667:BGH981676 AWK981667:AWL981676 AMO981667:AMP981676 ACS981667:ACT981676 SW981667:SX981676 JA981667:JB981676 D981667:E981676 WVM916131:WVN916140 WLQ916131:WLR916140 WBU916131:WBV916140 VRY916131:VRZ916140 VIC916131:VID916140 UYG916131:UYH916140 UOK916131:UOL916140 UEO916131:UEP916140 TUS916131:TUT916140 TKW916131:TKX916140 TBA916131:TBB916140 SRE916131:SRF916140 SHI916131:SHJ916140 RXM916131:RXN916140 RNQ916131:RNR916140 RDU916131:RDV916140 QTY916131:QTZ916140 QKC916131:QKD916140 QAG916131:QAH916140 PQK916131:PQL916140 PGO916131:PGP916140 OWS916131:OWT916140 OMW916131:OMX916140 ODA916131:ODB916140 NTE916131:NTF916140 NJI916131:NJJ916140 MZM916131:MZN916140 MPQ916131:MPR916140 MFU916131:MFV916140 LVY916131:LVZ916140 LMC916131:LMD916140 LCG916131:LCH916140 KSK916131:KSL916140 KIO916131:KIP916140 JYS916131:JYT916140 JOW916131:JOX916140 JFA916131:JFB916140 IVE916131:IVF916140 ILI916131:ILJ916140 IBM916131:IBN916140 HRQ916131:HRR916140 HHU916131:HHV916140 GXY916131:GXZ916140 GOC916131:GOD916140 GEG916131:GEH916140 FUK916131:FUL916140 FKO916131:FKP916140 FAS916131:FAT916140 EQW916131:EQX916140 EHA916131:EHB916140 DXE916131:DXF916140 DNI916131:DNJ916140 DDM916131:DDN916140 CTQ916131:CTR916140 CJU916131:CJV916140 BZY916131:BZZ916140 BQC916131:BQD916140 BGG916131:BGH916140 AWK916131:AWL916140 AMO916131:AMP916140 ACS916131:ACT916140 SW916131:SX916140 JA916131:JB916140 D916131:E916140 WVM850595:WVN850604 WLQ850595:WLR850604 WBU850595:WBV850604 VRY850595:VRZ850604 VIC850595:VID850604 UYG850595:UYH850604 UOK850595:UOL850604 UEO850595:UEP850604 TUS850595:TUT850604 TKW850595:TKX850604 TBA850595:TBB850604 SRE850595:SRF850604 SHI850595:SHJ850604 RXM850595:RXN850604 RNQ850595:RNR850604 RDU850595:RDV850604 QTY850595:QTZ850604 QKC850595:QKD850604 QAG850595:QAH850604 PQK850595:PQL850604 PGO850595:PGP850604 OWS850595:OWT850604 OMW850595:OMX850604 ODA850595:ODB850604 NTE850595:NTF850604 NJI850595:NJJ850604 MZM850595:MZN850604 MPQ850595:MPR850604 MFU850595:MFV850604 LVY850595:LVZ850604 LMC850595:LMD850604 LCG850595:LCH850604 KSK850595:KSL850604 KIO850595:KIP850604 JYS850595:JYT850604 JOW850595:JOX850604 JFA850595:JFB850604 IVE850595:IVF850604 ILI850595:ILJ850604 IBM850595:IBN850604 HRQ850595:HRR850604 HHU850595:HHV850604 GXY850595:GXZ850604 GOC850595:GOD850604 GEG850595:GEH850604 FUK850595:FUL850604 FKO850595:FKP850604 FAS850595:FAT850604 EQW850595:EQX850604 EHA850595:EHB850604 DXE850595:DXF850604 DNI850595:DNJ850604 DDM850595:DDN850604 CTQ850595:CTR850604 CJU850595:CJV850604 BZY850595:BZZ850604 BQC850595:BQD850604 BGG850595:BGH850604 AWK850595:AWL850604 AMO850595:AMP850604 ACS850595:ACT850604 SW850595:SX850604 JA850595:JB850604 D850595:E850604 WVM785059:WVN785068 WLQ785059:WLR785068 WBU785059:WBV785068 VRY785059:VRZ785068 VIC785059:VID785068 UYG785059:UYH785068 UOK785059:UOL785068 UEO785059:UEP785068 TUS785059:TUT785068 TKW785059:TKX785068 TBA785059:TBB785068 SRE785059:SRF785068 SHI785059:SHJ785068 RXM785059:RXN785068 RNQ785059:RNR785068 RDU785059:RDV785068 QTY785059:QTZ785068 QKC785059:QKD785068 QAG785059:QAH785068 PQK785059:PQL785068 PGO785059:PGP785068 OWS785059:OWT785068 OMW785059:OMX785068 ODA785059:ODB785068 NTE785059:NTF785068 NJI785059:NJJ785068 MZM785059:MZN785068 MPQ785059:MPR785068 MFU785059:MFV785068 LVY785059:LVZ785068 LMC785059:LMD785068 LCG785059:LCH785068 KSK785059:KSL785068 KIO785059:KIP785068 JYS785059:JYT785068 JOW785059:JOX785068 JFA785059:JFB785068 IVE785059:IVF785068 ILI785059:ILJ785068 IBM785059:IBN785068 HRQ785059:HRR785068 HHU785059:HHV785068 GXY785059:GXZ785068 GOC785059:GOD785068 GEG785059:GEH785068 FUK785059:FUL785068 FKO785059:FKP785068 FAS785059:FAT785068 EQW785059:EQX785068 EHA785059:EHB785068 DXE785059:DXF785068 DNI785059:DNJ785068 DDM785059:DDN785068 CTQ785059:CTR785068 CJU785059:CJV785068 BZY785059:BZZ785068 BQC785059:BQD785068 BGG785059:BGH785068 AWK785059:AWL785068 AMO785059:AMP785068 ACS785059:ACT785068 SW785059:SX785068 JA785059:JB785068 D785059:E785068 WVM719523:WVN719532 WLQ719523:WLR719532 WBU719523:WBV719532 VRY719523:VRZ719532 VIC719523:VID719532 UYG719523:UYH719532 UOK719523:UOL719532 UEO719523:UEP719532 TUS719523:TUT719532 TKW719523:TKX719532 TBA719523:TBB719532 SRE719523:SRF719532 SHI719523:SHJ719532 RXM719523:RXN719532 RNQ719523:RNR719532 RDU719523:RDV719532 QTY719523:QTZ719532 QKC719523:QKD719532 QAG719523:QAH719532 PQK719523:PQL719532 PGO719523:PGP719532 OWS719523:OWT719532 OMW719523:OMX719532 ODA719523:ODB719532 NTE719523:NTF719532 NJI719523:NJJ719532 MZM719523:MZN719532 MPQ719523:MPR719532 MFU719523:MFV719532 LVY719523:LVZ719532 LMC719523:LMD719532 LCG719523:LCH719532 KSK719523:KSL719532 KIO719523:KIP719532 JYS719523:JYT719532 JOW719523:JOX719532 JFA719523:JFB719532 IVE719523:IVF719532 ILI719523:ILJ719532 IBM719523:IBN719532 HRQ719523:HRR719532 HHU719523:HHV719532 GXY719523:GXZ719532 GOC719523:GOD719532 GEG719523:GEH719532 FUK719523:FUL719532 FKO719523:FKP719532 FAS719523:FAT719532 EQW719523:EQX719532 EHA719523:EHB719532 DXE719523:DXF719532 DNI719523:DNJ719532 DDM719523:DDN719532 CTQ719523:CTR719532 CJU719523:CJV719532 BZY719523:BZZ719532 BQC719523:BQD719532 BGG719523:BGH719532 AWK719523:AWL719532 AMO719523:AMP719532 ACS719523:ACT719532 SW719523:SX719532 JA719523:JB719532 D719523:E719532 WVM653987:WVN653996 WLQ653987:WLR653996 WBU653987:WBV653996 VRY653987:VRZ653996 VIC653987:VID653996 UYG653987:UYH653996 UOK653987:UOL653996 UEO653987:UEP653996 TUS653987:TUT653996 TKW653987:TKX653996 TBA653987:TBB653996 SRE653987:SRF653996 SHI653987:SHJ653996 RXM653987:RXN653996 RNQ653987:RNR653996 RDU653987:RDV653996 QTY653987:QTZ653996 QKC653987:QKD653996 QAG653987:QAH653996 PQK653987:PQL653996 PGO653987:PGP653996 OWS653987:OWT653996 OMW653987:OMX653996 ODA653987:ODB653996 NTE653987:NTF653996 NJI653987:NJJ653996 MZM653987:MZN653996 MPQ653987:MPR653996 MFU653987:MFV653996 LVY653987:LVZ653996 LMC653987:LMD653996 LCG653987:LCH653996 KSK653987:KSL653996 KIO653987:KIP653996 JYS653987:JYT653996 JOW653987:JOX653996 JFA653987:JFB653996 IVE653987:IVF653996 ILI653987:ILJ653996 IBM653987:IBN653996 HRQ653987:HRR653996 HHU653987:HHV653996 GXY653987:GXZ653996 GOC653987:GOD653996 GEG653987:GEH653996 FUK653987:FUL653996 FKO653987:FKP653996 FAS653987:FAT653996 EQW653987:EQX653996 EHA653987:EHB653996 DXE653987:DXF653996 DNI653987:DNJ653996 DDM653987:DDN653996 CTQ653987:CTR653996 CJU653987:CJV653996 BZY653987:BZZ653996 BQC653987:BQD653996 BGG653987:BGH653996 AWK653987:AWL653996 AMO653987:AMP653996 ACS653987:ACT653996 SW653987:SX653996 JA653987:JB653996 D653987:E653996 WVM588451:WVN588460 WLQ588451:WLR588460 WBU588451:WBV588460 VRY588451:VRZ588460 VIC588451:VID588460 UYG588451:UYH588460 UOK588451:UOL588460 UEO588451:UEP588460 TUS588451:TUT588460 TKW588451:TKX588460 TBA588451:TBB588460 SRE588451:SRF588460 SHI588451:SHJ588460 RXM588451:RXN588460 RNQ588451:RNR588460 RDU588451:RDV588460 QTY588451:QTZ588460 QKC588451:QKD588460 QAG588451:QAH588460 PQK588451:PQL588460 PGO588451:PGP588460 OWS588451:OWT588460 OMW588451:OMX588460 ODA588451:ODB588460 NTE588451:NTF588460 NJI588451:NJJ588460 MZM588451:MZN588460 MPQ588451:MPR588460 MFU588451:MFV588460 LVY588451:LVZ588460 LMC588451:LMD588460 LCG588451:LCH588460 KSK588451:KSL588460 KIO588451:KIP588460 JYS588451:JYT588460 JOW588451:JOX588460 JFA588451:JFB588460 IVE588451:IVF588460 ILI588451:ILJ588460 IBM588451:IBN588460 HRQ588451:HRR588460 HHU588451:HHV588460 GXY588451:GXZ588460 GOC588451:GOD588460 GEG588451:GEH588460 FUK588451:FUL588460 FKO588451:FKP588460 FAS588451:FAT588460 EQW588451:EQX588460 EHA588451:EHB588460 DXE588451:DXF588460 DNI588451:DNJ588460 DDM588451:DDN588460 CTQ588451:CTR588460 CJU588451:CJV588460 BZY588451:BZZ588460 BQC588451:BQD588460 BGG588451:BGH588460 AWK588451:AWL588460 AMO588451:AMP588460 ACS588451:ACT588460 SW588451:SX588460 JA588451:JB588460 D588451:E588460 WVM522915:WVN522924 WLQ522915:WLR522924 WBU522915:WBV522924 VRY522915:VRZ522924 VIC522915:VID522924 UYG522915:UYH522924 UOK522915:UOL522924 UEO522915:UEP522924 TUS522915:TUT522924 TKW522915:TKX522924 TBA522915:TBB522924 SRE522915:SRF522924 SHI522915:SHJ522924 RXM522915:RXN522924 RNQ522915:RNR522924 RDU522915:RDV522924 QTY522915:QTZ522924 QKC522915:QKD522924 QAG522915:QAH522924 PQK522915:PQL522924 PGO522915:PGP522924 OWS522915:OWT522924 OMW522915:OMX522924 ODA522915:ODB522924 NTE522915:NTF522924 NJI522915:NJJ522924 MZM522915:MZN522924 MPQ522915:MPR522924 MFU522915:MFV522924 LVY522915:LVZ522924 LMC522915:LMD522924 LCG522915:LCH522924 KSK522915:KSL522924 KIO522915:KIP522924 JYS522915:JYT522924 JOW522915:JOX522924 JFA522915:JFB522924 IVE522915:IVF522924 ILI522915:ILJ522924 IBM522915:IBN522924 HRQ522915:HRR522924 HHU522915:HHV522924 GXY522915:GXZ522924 GOC522915:GOD522924 GEG522915:GEH522924 FUK522915:FUL522924 FKO522915:FKP522924 FAS522915:FAT522924 EQW522915:EQX522924 EHA522915:EHB522924 DXE522915:DXF522924 DNI522915:DNJ522924 DDM522915:DDN522924 CTQ522915:CTR522924 CJU522915:CJV522924 BZY522915:BZZ522924 BQC522915:BQD522924 BGG522915:BGH522924 AWK522915:AWL522924 AMO522915:AMP522924 ACS522915:ACT522924 SW522915:SX522924 JA522915:JB522924 D522915:E522924 WVM457379:WVN457388 WLQ457379:WLR457388 WBU457379:WBV457388 VRY457379:VRZ457388 VIC457379:VID457388 UYG457379:UYH457388 UOK457379:UOL457388 UEO457379:UEP457388 TUS457379:TUT457388 TKW457379:TKX457388 TBA457379:TBB457388 SRE457379:SRF457388 SHI457379:SHJ457388 RXM457379:RXN457388 RNQ457379:RNR457388 RDU457379:RDV457388 QTY457379:QTZ457388 QKC457379:QKD457388 QAG457379:QAH457388 PQK457379:PQL457388 PGO457379:PGP457388 OWS457379:OWT457388 OMW457379:OMX457388 ODA457379:ODB457388 NTE457379:NTF457388 NJI457379:NJJ457388 MZM457379:MZN457388 MPQ457379:MPR457388 MFU457379:MFV457388 LVY457379:LVZ457388 LMC457379:LMD457388 LCG457379:LCH457388 KSK457379:KSL457388 KIO457379:KIP457388 JYS457379:JYT457388 JOW457379:JOX457388 JFA457379:JFB457388 IVE457379:IVF457388 ILI457379:ILJ457388 IBM457379:IBN457388 HRQ457379:HRR457388 HHU457379:HHV457388 GXY457379:GXZ457388 GOC457379:GOD457388 GEG457379:GEH457388 FUK457379:FUL457388 FKO457379:FKP457388 FAS457379:FAT457388 EQW457379:EQX457388 EHA457379:EHB457388 DXE457379:DXF457388 DNI457379:DNJ457388 DDM457379:DDN457388 CTQ457379:CTR457388 CJU457379:CJV457388 BZY457379:BZZ457388 BQC457379:BQD457388 BGG457379:BGH457388 AWK457379:AWL457388 AMO457379:AMP457388 ACS457379:ACT457388 SW457379:SX457388 JA457379:JB457388 D457379:E457388 WVM391843:WVN391852 WLQ391843:WLR391852 WBU391843:WBV391852 VRY391843:VRZ391852 VIC391843:VID391852 UYG391843:UYH391852 UOK391843:UOL391852 UEO391843:UEP391852 TUS391843:TUT391852 TKW391843:TKX391852 TBA391843:TBB391852 SRE391843:SRF391852 SHI391843:SHJ391852 RXM391843:RXN391852 RNQ391843:RNR391852 RDU391843:RDV391852 QTY391843:QTZ391852 QKC391843:QKD391852 QAG391843:QAH391852 PQK391843:PQL391852 PGO391843:PGP391852 OWS391843:OWT391852 OMW391843:OMX391852 ODA391843:ODB391852 NTE391843:NTF391852 NJI391843:NJJ391852 MZM391843:MZN391852 MPQ391843:MPR391852 MFU391843:MFV391852 LVY391843:LVZ391852 LMC391843:LMD391852 LCG391843:LCH391852 KSK391843:KSL391852 KIO391843:KIP391852 JYS391843:JYT391852 JOW391843:JOX391852 JFA391843:JFB391852 IVE391843:IVF391852 ILI391843:ILJ391852 IBM391843:IBN391852 HRQ391843:HRR391852 HHU391843:HHV391852 GXY391843:GXZ391852 GOC391843:GOD391852 GEG391843:GEH391852 FUK391843:FUL391852 FKO391843:FKP391852 FAS391843:FAT391852 EQW391843:EQX391852 EHA391843:EHB391852 DXE391843:DXF391852 DNI391843:DNJ391852 DDM391843:DDN391852 CTQ391843:CTR391852 CJU391843:CJV391852 BZY391843:BZZ391852 BQC391843:BQD391852 BGG391843:BGH391852 AWK391843:AWL391852 AMO391843:AMP391852 ACS391843:ACT391852 SW391843:SX391852 JA391843:JB391852 D391843:E391852 WVM326307:WVN326316 WLQ326307:WLR326316 WBU326307:WBV326316 VRY326307:VRZ326316 VIC326307:VID326316 UYG326307:UYH326316 UOK326307:UOL326316 UEO326307:UEP326316 TUS326307:TUT326316 TKW326307:TKX326316 TBA326307:TBB326316 SRE326307:SRF326316 SHI326307:SHJ326316 RXM326307:RXN326316 RNQ326307:RNR326316 RDU326307:RDV326316 QTY326307:QTZ326316 QKC326307:QKD326316 QAG326307:QAH326316 PQK326307:PQL326316 PGO326307:PGP326316 OWS326307:OWT326316 OMW326307:OMX326316 ODA326307:ODB326316 NTE326307:NTF326316 NJI326307:NJJ326316 MZM326307:MZN326316 MPQ326307:MPR326316 MFU326307:MFV326316 LVY326307:LVZ326316 LMC326307:LMD326316 LCG326307:LCH326316 KSK326307:KSL326316 KIO326307:KIP326316 JYS326307:JYT326316 JOW326307:JOX326316 JFA326307:JFB326316 IVE326307:IVF326316 ILI326307:ILJ326316 IBM326307:IBN326316 HRQ326307:HRR326316 HHU326307:HHV326316 GXY326307:GXZ326316 GOC326307:GOD326316 GEG326307:GEH326316 FUK326307:FUL326316 FKO326307:FKP326316 FAS326307:FAT326316 EQW326307:EQX326316 EHA326307:EHB326316 DXE326307:DXF326316 DNI326307:DNJ326316 DDM326307:DDN326316 CTQ326307:CTR326316 CJU326307:CJV326316 BZY326307:BZZ326316 BQC326307:BQD326316 BGG326307:BGH326316 AWK326307:AWL326316 AMO326307:AMP326316 ACS326307:ACT326316 SW326307:SX326316 JA326307:JB326316 D326307:E326316 WVM260771:WVN260780 WLQ260771:WLR260780 WBU260771:WBV260780 VRY260771:VRZ260780 VIC260771:VID260780 UYG260771:UYH260780 UOK260771:UOL260780 UEO260771:UEP260780 TUS260771:TUT260780 TKW260771:TKX260780 TBA260771:TBB260780 SRE260771:SRF260780 SHI260771:SHJ260780 RXM260771:RXN260780 RNQ260771:RNR260780 RDU260771:RDV260780 QTY260771:QTZ260780 QKC260771:QKD260780 QAG260771:QAH260780 PQK260771:PQL260780 PGO260771:PGP260780 OWS260771:OWT260780 OMW260771:OMX260780 ODA260771:ODB260780 NTE260771:NTF260780 NJI260771:NJJ260780 MZM260771:MZN260780 MPQ260771:MPR260780 MFU260771:MFV260780 LVY260771:LVZ260780 LMC260771:LMD260780 LCG260771:LCH260780 KSK260771:KSL260780 KIO260771:KIP260780 JYS260771:JYT260780 JOW260771:JOX260780 JFA260771:JFB260780 IVE260771:IVF260780 ILI260771:ILJ260780 IBM260771:IBN260780 HRQ260771:HRR260780 HHU260771:HHV260780 GXY260771:GXZ260780 GOC260771:GOD260780 GEG260771:GEH260780 FUK260771:FUL260780 FKO260771:FKP260780 FAS260771:FAT260780 EQW260771:EQX260780 EHA260771:EHB260780 DXE260771:DXF260780 DNI260771:DNJ260780 DDM260771:DDN260780 CTQ260771:CTR260780 CJU260771:CJV260780 BZY260771:BZZ260780 BQC260771:BQD260780 BGG260771:BGH260780 AWK260771:AWL260780 AMO260771:AMP260780 ACS260771:ACT260780 SW260771:SX260780 JA260771:JB260780 D260771:E260780 WVM195235:WVN195244 WLQ195235:WLR195244 WBU195235:WBV195244 VRY195235:VRZ195244 VIC195235:VID195244 UYG195235:UYH195244 UOK195235:UOL195244 UEO195235:UEP195244 TUS195235:TUT195244 TKW195235:TKX195244 TBA195235:TBB195244 SRE195235:SRF195244 SHI195235:SHJ195244 RXM195235:RXN195244 RNQ195235:RNR195244 RDU195235:RDV195244 QTY195235:QTZ195244 QKC195235:QKD195244 QAG195235:QAH195244 PQK195235:PQL195244 PGO195235:PGP195244 OWS195235:OWT195244 OMW195235:OMX195244 ODA195235:ODB195244 NTE195235:NTF195244 NJI195235:NJJ195244 MZM195235:MZN195244 MPQ195235:MPR195244 MFU195235:MFV195244 LVY195235:LVZ195244 LMC195235:LMD195244 LCG195235:LCH195244 KSK195235:KSL195244 KIO195235:KIP195244 JYS195235:JYT195244 JOW195235:JOX195244 JFA195235:JFB195244 IVE195235:IVF195244 ILI195235:ILJ195244 IBM195235:IBN195244 HRQ195235:HRR195244 HHU195235:HHV195244 GXY195235:GXZ195244 GOC195235:GOD195244 GEG195235:GEH195244 FUK195235:FUL195244 FKO195235:FKP195244 FAS195235:FAT195244 EQW195235:EQX195244 EHA195235:EHB195244 DXE195235:DXF195244 DNI195235:DNJ195244 DDM195235:DDN195244 CTQ195235:CTR195244 CJU195235:CJV195244 BZY195235:BZZ195244 BQC195235:BQD195244 BGG195235:BGH195244 AWK195235:AWL195244 AMO195235:AMP195244 ACS195235:ACT195244 SW195235:SX195244 JA195235:JB195244 D195235:E195244 WVM129699:WVN129708 WLQ129699:WLR129708 WBU129699:WBV129708 VRY129699:VRZ129708 VIC129699:VID129708 UYG129699:UYH129708 UOK129699:UOL129708 UEO129699:UEP129708 TUS129699:TUT129708 TKW129699:TKX129708 TBA129699:TBB129708 SRE129699:SRF129708 SHI129699:SHJ129708 RXM129699:RXN129708 RNQ129699:RNR129708 RDU129699:RDV129708 QTY129699:QTZ129708 QKC129699:QKD129708 QAG129699:QAH129708 PQK129699:PQL129708 PGO129699:PGP129708 OWS129699:OWT129708 OMW129699:OMX129708 ODA129699:ODB129708 NTE129699:NTF129708 NJI129699:NJJ129708 MZM129699:MZN129708 MPQ129699:MPR129708 MFU129699:MFV129708 LVY129699:LVZ129708 LMC129699:LMD129708 LCG129699:LCH129708 KSK129699:KSL129708 KIO129699:KIP129708 JYS129699:JYT129708 JOW129699:JOX129708 JFA129699:JFB129708 IVE129699:IVF129708 ILI129699:ILJ129708 IBM129699:IBN129708 HRQ129699:HRR129708 HHU129699:HHV129708 GXY129699:GXZ129708 GOC129699:GOD129708 GEG129699:GEH129708 FUK129699:FUL129708 FKO129699:FKP129708 FAS129699:FAT129708 EQW129699:EQX129708 EHA129699:EHB129708 DXE129699:DXF129708 DNI129699:DNJ129708 DDM129699:DDN129708 CTQ129699:CTR129708 CJU129699:CJV129708 BZY129699:BZZ129708 BQC129699:BQD129708 BGG129699:BGH129708 AWK129699:AWL129708 AMO129699:AMP129708 ACS129699:ACT129708 SW129699:SX129708 JA129699:JB129708 D129699:E129708 WVM64163:WVN64172 WLQ64163:WLR64172 WBU64163:WBV64172 VRY64163:VRZ64172 VIC64163:VID64172 UYG64163:UYH64172 UOK64163:UOL64172 UEO64163:UEP64172 TUS64163:TUT64172 TKW64163:TKX64172 TBA64163:TBB64172 SRE64163:SRF64172 SHI64163:SHJ64172 RXM64163:RXN64172 RNQ64163:RNR64172 RDU64163:RDV64172 QTY64163:QTZ64172 QKC64163:QKD64172 QAG64163:QAH64172 PQK64163:PQL64172 PGO64163:PGP64172 OWS64163:OWT64172 OMW64163:OMX64172 ODA64163:ODB64172 NTE64163:NTF64172 NJI64163:NJJ64172 MZM64163:MZN64172 MPQ64163:MPR64172 MFU64163:MFV64172 LVY64163:LVZ64172 LMC64163:LMD64172 LCG64163:LCH64172 KSK64163:KSL64172 KIO64163:KIP64172 JYS64163:JYT64172 JOW64163:JOX64172 JFA64163:JFB64172 IVE64163:IVF64172 ILI64163:ILJ64172 IBM64163:IBN64172 HRQ64163:HRR64172 HHU64163:HHV64172 GXY64163:GXZ64172 GOC64163:GOD64172 GEG64163:GEH64172 FUK64163:FUL64172 FKO64163:FKP64172 FAS64163:FAT64172 EQW64163:EQX64172 EHA64163:EHB64172 DXE64163:DXF64172 DNI64163:DNJ64172 DDM64163:DDN64172 CTQ64163:CTR64172 CJU64163:CJV64172 BZY64163:BZZ64172 BQC64163:BQD64172 BGG64163:BGH64172 AWK64163:AWL64172 AMO64163:AMP64172 ACS64163:ACT64172 SW64163:SX64172 JA64163:JB64172 D64163:E64172 WVM81:WVN90 WLQ81:WLR90 WBU81:WBV90 VRY81:VRZ90 VIC81:VID90 UYG81:UYH90 UOK81:UOL90 UEO81:UEP90 TUS81:TUT90 TKW81:TKX90 TBA81:TBB90 SRE81:SRF90 SHI81:SHJ90 RXM81:RXN90 RNQ81:RNR90 RDU81:RDV90 QTY81:QTZ90 QKC81:QKD90 QAG81:QAH90 PQK81:PQL90 PGO81:PGP90 OWS81:OWT90 OMW81:OMX90 ODA81:ODB90 NTE81:NTF90 NJI81:NJJ90 MZM81:MZN90 MPQ81:MPR90 MFU81:MFV90 LVY81:LVZ90 LMC81:LMD90 LCG81:LCH90 KSK81:KSL90 KIO81:KIP90 JYS81:JYT90 JOW81:JOX90 JFA81:JFB90 IVE81:IVF90 ILI81:ILJ90 IBM81:IBN90 HRQ81:HRR90 HHU81:HHV90 GXY81:GXZ90 GOC81:GOD90 GEG81:GEH90 FUK81:FUL90 FKO81:FKP90 FAS81:FAT90 EQW81:EQX90 EHA81:EHB90 DXE81:DXF90 DNI81:DNJ90 DDM81:DDN90 CTQ81:CTR90 CJU81:CJV90 BZY81:BZZ90 BQC81:BQD90 BGG81:BGH90 AWK81:AWL90 AMO81:AMP90 ACS81:ACT90 SW81:SX90 JA81:JB90">
      <formula1>$AF$68:$AF$74</formula1>
    </dataValidation>
    <dataValidation type="list" errorStyle="information" allowBlank="1" showInputMessage="1" showErrorMessage="1" sqref="N10:O19 JK10:JL19 TG10:TH19 ADC10:ADD19 AMY10:AMZ19 AWU10:AWV19 BGQ10:BGR19 BQM10:BQN19 CAI10:CAJ19 CKE10:CKF19 CUA10:CUB19 DDW10:DDX19 DNS10:DNT19 DXO10:DXP19 EHK10:EHL19 ERG10:ERH19 FBC10:FBD19 FKY10:FKZ19 FUU10:FUV19 GEQ10:GER19 GOM10:GON19 GYI10:GYJ19 HIE10:HIF19 HSA10:HSB19 IBW10:IBX19 ILS10:ILT19 IVO10:IVP19 JFK10:JFL19 JPG10:JPH19 JZC10:JZD19 KIY10:KIZ19 KSU10:KSV19 LCQ10:LCR19 LMM10:LMN19 LWI10:LWJ19 MGE10:MGF19 MQA10:MQB19 MZW10:MZX19 NJS10:NJT19 NTO10:NTP19 ODK10:ODL19 ONG10:ONH19 OXC10:OXD19 PGY10:PGZ19 PQU10:PQV19 QAQ10:QAR19 QKM10:QKN19 QUI10:QUJ19 REE10:REF19 ROA10:ROB19 RXW10:RXX19 SHS10:SHT19 SRO10:SRP19 TBK10:TBL19 TLG10:TLH19 TVC10:TVD19 UEY10:UEZ19 UOU10:UOV19 UYQ10:UYR19 VIM10:VIN19 VSI10:VSJ19 WCE10:WCF19 WMA10:WMB19 WVW10:WVX19 N64093:O64102 JK64093:JL64102 TG64093:TH64102 ADC64093:ADD64102 AMY64093:AMZ64102 AWU64093:AWV64102 BGQ64093:BGR64102 BQM64093:BQN64102 CAI64093:CAJ64102 CKE64093:CKF64102 CUA64093:CUB64102 DDW64093:DDX64102 DNS64093:DNT64102 DXO64093:DXP64102 EHK64093:EHL64102 ERG64093:ERH64102 FBC64093:FBD64102 FKY64093:FKZ64102 FUU64093:FUV64102 GEQ64093:GER64102 GOM64093:GON64102 GYI64093:GYJ64102 HIE64093:HIF64102 HSA64093:HSB64102 IBW64093:IBX64102 ILS64093:ILT64102 IVO64093:IVP64102 JFK64093:JFL64102 JPG64093:JPH64102 JZC64093:JZD64102 KIY64093:KIZ64102 KSU64093:KSV64102 LCQ64093:LCR64102 LMM64093:LMN64102 LWI64093:LWJ64102 MGE64093:MGF64102 MQA64093:MQB64102 MZW64093:MZX64102 NJS64093:NJT64102 NTO64093:NTP64102 ODK64093:ODL64102 ONG64093:ONH64102 OXC64093:OXD64102 PGY64093:PGZ64102 PQU64093:PQV64102 QAQ64093:QAR64102 QKM64093:QKN64102 QUI64093:QUJ64102 REE64093:REF64102 ROA64093:ROB64102 RXW64093:RXX64102 SHS64093:SHT64102 SRO64093:SRP64102 TBK64093:TBL64102 TLG64093:TLH64102 TVC64093:TVD64102 UEY64093:UEZ64102 UOU64093:UOV64102 UYQ64093:UYR64102 VIM64093:VIN64102 VSI64093:VSJ64102 WCE64093:WCF64102 WMA64093:WMB64102 WVW64093:WVX64102 N129629:O129638 JK129629:JL129638 TG129629:TH129638 ADC129629:ADD129638 AMY129629:AMZ129638 AWU129629:AWV129638 BGQ129629:BGR129638 BQM129629:BQN129638 CAI129629:CAJ129638 CKE129629:CKF129638 CUA129629:CUB129638 DDW129629:DDX129638 DNS129629:DNT129638 DXO129629:DXP129638 EHK129629:EHL129638 ERG129629:ERH129638 FBC129629:FBD129638 FKY129629:FKZ129638 FUU129629:FUV129638 GEQ129629:GER129638 GOM129629:GON129638 GYI129629:GYJ129638 HIE129629:HIF129638 HSA129629:HSB129638 IBW129629:IBX129638 ILS129629:ILT129638 IVO129629:IVP129638 JFK129629:JFL129638 JPG129629:JPH129638 JZC129629:JZD129638 KIY129629:KIZ129638 KSU129629:KSV129638 LCQ129629:LCR129638 LMM129629:LMN129638 LWI129629:LWJ129638 MGE129629:MGF129638 MQA129629:MQB129638 MZW129629:MZX129638 NJS129629:NJT129638 NTO129629:NTP129638 ODK129629:ODL129638 ONG129629:ONH129638 OXC129629:OXD129638 PGY129629:PGZ129638 PQU129629:PQV129638 QAQ129629:QAR129638 QKM129629:QKN129638 QUI129629:QUJ129638 REE129629:REF129638 ROA129629:ROB129638 RXW129629:RXX129638 SHS129629:SHT129638 SRO129629:SRP129638 TBK129629:TBL129638 TLG129629:TLH129638 TVC129629:TVD129638 UEY129629:UEZ129638 UOU129629:UOV129638 UYQ129629:UYR129638 VIM129629:VIN129638 VSI129629:VSJ129638 WCE129629:WCF129638 WMA129629:WMB129638 WVW129629:WVX129638 N195165:O195174 JK195165:JL195174 TG195165:TH195174 ADC195165:ADD195174 AMY195165:AMZ195174 AWU195165:AWV195174 BGQ195165:BGR195174 BQM195165:BQN195174 CAI195165:CAJ195174 CKE195165:CKF195174 CUA195165:CUB195174 DDW195165:DDX195174 DNS195165:DNT195174 DXO195165:DXP195174 EHK195165:EHL195174 ERG195165:ERH195174 FBC195165:FBD195174 FKY195165:FKZ195174 FUU195165:FUV195174 GEQ195165:GER195174 GOM195165:GON195174 GYI195165:GYJ195174 HIE195165:HIF195174 HSA195165:HSB195174 IBW195165:IBX195174 ILS195165:ILT195174 IVO195165:IVP195174 JFK195165:JFL195174 JPG195165:JPH195174 JZC195165:JZD195174 KIY195165:KIZ195174 KSU195165:KSV195174 LCQ195165:LCR195174 LMM195165:LMN195174 LWI195165:LWJ195174 MGE195165:MGF195174 MQA195165:MQB195174 MZW195165:MZX195174 NJS195165:NJT195174 NTO195165:NTP195174 ODK195165:ODL195174 ONG195165:ONH195174 OXC195165:OXD195174 PGY195165:PGZ195174 PQU195165:PQV195174 QAQ195165:QAR195174 QKM195165:QKN195174 QUI195165:QUJ195174 REE195165:REF195174 ROA195165:ROB195174 RXW195165:RXX195174 SHS195165:SHT195174 SRO195165:SRP195174 TBK195165:TBL195174 TLG195165:TLH195174 TVC195165:TVD195174 UEY195165:UEZ195174 UOU195165:UOV195174 UYQ195165:UYR195174 VIM195165:VIN195174 VSI195165:VSJ195174 WCE195165:WCF195174 WMA195165:WMB195174 WVW195165:WVX195174 N260701:O260710 JK260701:JL260710 TG260701:TH260710 ADC260701:ADD260710 AMY260701:AMZ260710 AWU260701:AWV260710 BGQ260701:BGR260710 BQM260701:BQN260710 CAI260701:CAJ260710 CKE260701:CKF260710 CUA260701:CUB260710 DDW260701:DDX260710 DNS260701:DNT260710 DXO260701:DXP260710 EHK260701:EHL260710 ERG260701:ERH260710 FBC260701:FBD260710 FKY260701:FKZ260710 FUU260701:FUV260710 GEQ260701:GER260710 GOM260701:GON260710 GYI260701:GYJ260710 HIE260701:HIF260710 HSA260701:HSB260710 IBW260701:IBX260710 ILS260701:ILT260710 IVO260701:IVP260710 JFK260701:JFL260710 JPG260701:JPH260710 JZC260701:JZD260710 KIY260701:KIZ260710 KSU260701:KSV260710 LCQ260701:LCR260710 LMM260701:LMN260710 LWI260701:LWJ260710 MGE260701:MGF260710 MQA260701:MQB260710 MZW260701:MZX260710 NJS260701:NJT260710 NTO260701:NTP260710 ODK260701:ODL260710 ONG260701:ONH260710 OXC260701:OXD260710 PGY260701:PGZ260710 PQU260701:PQV260710 QAQ260701:QAR260710 QKM260701:QKN260710 QUI260701:QUJ260710 REE260701:REF260710 ROA260701:ROB260710 RXW260701:RXX260710 SHS260701:SHT260710 SRO260701:SRP260710 TBK260701:TBL260710 TLG260701:TLH260710 TVC260701:TVD260710 UEY260701:UEZ260710 UOU260701:UOV260710 UYQ260701:UYR260710 VIM260701:VIN260710 VSI260701:VSJ260710 WCE260701:WCF260710 WMA260701:WMB260710 WVW260701:WVX260710 N326237:O326246 JK326237:JL326246 TG326237:TH326246 ADC326237:ADD326246 AMY326237:AMZ326246 AWU326237:AWV326246 BGQ326237:BGR326246 BQM326237:BQN326246 CAI326237:CAJ326246 CKE326237:CKF326246 CUA326237:CUB326246 DDW326237:DDX326246 DNS326237:DNT326246 DXO326237:DXP326246 EHK326237:EHL326246 ERG326237:ERH326246 FBC326237:FBD326246 FKY326237:FKZ326246 FUU326237:FUV326246 GEQ326237:GER326246 GOM326237:GON326246 GYI326237:GYJ326246 HIE326237:HIF326246 HSA326237:HSB326246 IBW326237:IBX326246 ILS326237:ILT326246 IVO326237:IVP326246 JFK326237:JFL326246 JPG326237:JPH326246 JZC326237:JZD326246 KIY326237:KIZ326246 KSU326237:KSV326246 LCQ326237:LCR326246 LMM326237:LMN326246 LWI326237:LWJ326246 MGE326237:MGF326246 MQA326237:MQB326246 MZW326237:MZX326246 NJS326237:NJT326246 NTO326237:NTP326246 ODK326237:ODL326246 ONG326237:ONH326246 OXC326237:OXD326246 PGY326237:PGZ326246 PQU326237:PQV326246 QAQ326237:QAR326246 QKM326237:QKN326246 QUI326237:QUJ326246 REE326237:REF326246 ROA326237:ROB326246 RXW326237:RXX326246 SHS326237:SHT326246 SRO326237:SRP326246 TBK326237:TBL326246 TLG326237:TLH326246 TVC326237:TVD326246 UEY326237:UEZ326246 UOU326237:UOV326246 UYQ326237:UYR326246 VIM326237:VIN326246 VSI326237:VSJ326246 WCE326237:WCF326246 WMA326237:WMB326246 WVW326237:WVX326246 N391773:O391782 JK391773:JL391782 TG391773:TH391782 ADC391773:ADD391782 AMY391773:AMZ391782 AWU391773:AWV391782 BGQ391773:BGR391782 BQM391773:BQN391782 CAI391773:CAJ391782 CKE391773:CKF391782 CUA391773:CUB391782 DDW391773:DDX391782 DNS391773:DNT391782 DXO391773:DXP391782 EHK391773:EHL391782 ERG391773:ERH391782 FBC391773:FBD391782 FKY391773:FKZ391782 FUU391773:FUV391782 GEQ391773:GER391782 GOM391773:GON391782 GYI391773:GYJ391782 HIE391773:HIF391782 HSA391773:HSB391782 IBW391773:IBX391782 ILS391773:ILT391782 IVO391773:IVP391782 JFK391773:JFL391782 JPG391773:JPH391782 JZC391773:JZD391782 KIY391773:KIZ391782 KSU391773:KSV391782 LCQ391773:LCR391782 LMM391773:LMN391782 LWI391773:LWJ391782 MGE391773:MGF391782 MQA391773:MQB391782 MZW391773:MZX391782 NJS391773:NJT391782 NTO391773:NTP391782 ODK391773:ODL391782 ONG391773:ONH391782 OXC391773:OXD391782 PGY391773:PGZ391782 PQU391773:PQV391782 QAQ391773:QAR391782 QKM391773:QKN391782 QUI391773:QUJ391782 REE391773:REF391782 ROA391773:ROB391782 RXW391773:RXX391782 SHS391773:SHT391782 SRO391773:SRP391782 TBK391773:TBL391782 TLG391773:TLH391782 TVC391773:TVD391782 UEY391773:UEZ391782 UOU391773:UOV391782 UYQ391773:UYR391782 VIM391773:VIN391782 VSI391773:VSJ391782 WCE391773:WCF391782 WMA391773:WMB391782 WVW391773:WVX391782 N457309:O457318 JK457309:JL457318 TG457309:TH457318 ADC457309:ADD457318 AMY457309:AMZ457318 AWU457309:AWV457318 BGQ457309:BGR457318 BQM457309:BQN457318 CAI457309:CAJ457318 CKE457309:CKF457318 CUA457309:CUB457318 DDW457309:DDX457318 DNS457309:DNT457318 DXO457309:DXP457318 EHK457309:EHL457318 ERG457309:ERH457318 FBC457309:FBD457318 FKY457309:FKZ457318 FUU457309:FUV457318 GEQ457309:GER457318 GOM457309:GON457318 GYI457309:GYJ457318 HIE457309:HIF457318 HSA457309:HSB457318 IBW457309:IBX457318 ILS457309:ILT457318 IVO457309:IVP457318 JFK457309:JFL457318 JPG457309:JPH457318 JZC457309:JZD457318 KIY457309:KIZ457318 KSU457309:KSV457318 LCQ457309:LCR457318 LMM457309:LMN457318 LWI457309:LWJ457318 MGE457309:MGF457318 MQA457309:MQB457318 MZW457309:MZX457318 NJS457309:NJT457318 NTO457309:NTP457318 ODK457309:ODL457318 ONG457309:ONH457318 OXC457309:OXD457318 PGY457309:PGZ457318 PQU457309:PQV457318 QAQ457309:QAR457318 QKM457309:QKN457318 QUI457309:QUJ457318 REE457309:REF457318 ROA457309:ROB457318 RXW457309:RXX457318 SHS457309:SHT457318 SRO457309:SRP457318 TBK457309:TBL457318 TLG457309:TLH457318 TVC457309:TVD457318 UEY457309:UEZ457318 UOU457309:UOV457318 UYQ457309:UYR457318 VIM457309:VIN457318 VSI457309:VSJ457318 WCE457309:WCF457318 WMA457309:WMB457318 WVW457309:WVX457318 N522845:O522854 JK522845:JL522854 TG522845:TH522854 ADC522845:ADD522854 AMY522845:AMZ522854 AWU522845:AWV522854 BGQ522845:BGR522854 BQM522845:BQN522854 CAI522845:CAJ522854 CKE522845:CKF522854 CUA522845:CUB522854 DDW522845:DDX522854 DNS522845:DNT522854 DXO522845:DXP522854 EHK522845:EHL522854 ERG522845:ERH522854 FBC522845:FBD522854 FKY522845:FKZ522854 FUU522845:FUV522854 GEQ522845:GER522854 GOM522845:GON522854 GYI522845:GYJ522854 HIE522845:HIF522854 HSA522845:HSB522854 IBW522845:IBX522854 ILS522845:ILT522854 IVO522845:IVP522854 JFK522845:JFL522854 JPG522845:JPH522854 JZC522845:JZD522854 KIY522845:KIZ522854 KSU522845:KSV522854 LCQ522845:LCR522854 LMM522845:LMN522854 LWI522845:LWJ522854 MGE522845:MGF522854 MQA522845:MQB522854 MZW522845:MZX522854 NJS522845:NJT522854 NTO522845:NTP522854 ODK522845:ODL522854 ONG522845:ONH522854 OXC522845:OXD522854 PGY522845:PGZ522854 PQU522845:PQV522854 QAQ522845:QAR522854 QKM522845:QKN522854 QUI522845:QUJ522854 REE522845:REF522854 ROA522845:ROB522854 RXW522845:RXX522854 SHS522845:SHT522854 SRO522845:SRP522854 TBK522845:TBL522854 TLG522845:TLH522854 TVC522845:TVD522854 UEY522845:UEZ522854 UOU522845:UOV522854 UYQ522845:UYR522854 VIM522845:VIN522854 VSI522845:VSJ522854 WCE522845:WCF522854 WMA522845:WMB522854 WVW522845:WVX522854 N588381:O588390 JK588381:JL588390 TG588381:TH588390 ADC588381:ADD588390 AMY588381:AMZ588390 AWU588381:AWV588390 BGQ588381:BGR588390 BQM588381:BQN588390 CAI588381:CAJ588390 CKE588381:CKF588390 CUA588381:CUB588390 DDW588381:DDX588390 DNS588381:DNT588390 DXO588381:DXP588390 EHK588381:EHL588390 ERG588381:ERH588390 FBC588381:FBD588390 FKY588381:FKZ588390 FUU588381:FUV588390 GEQ588381:GER588390 GOM588381:GON588390 GYI588381:GYJ588390 HIE588381:HIF588390 HSA588381:HSB588390 IBW588381:IBX588390 ILS588381:ILT588390 IVO588381:IVP588390 JFK588381:JFL588390 JPG588381:JPH588390 JZC588381:JZD588390 KIY588381:KIZ588390 KSU588381:KSV588390 LCQ588381:LCR588390 LMM588381:LMN588390 LWI588381:LWJ588390 MGE588381:MGF588390 MQA588381:MQB588390 MZW588381:MZX588390 NJS588381:NJT588390 NTO588381:NTP588390 ODK588381:ODL588390 ONG588381:ONH588390 OXC588381:OXD588390 PGY588381:PGZ588390 PQU588381:PQV588390 QAQ588381:QAR588390 QKM588381:QKN588390 QUI588381:QUJ588390 REE588381:REF588390 ROA588381:ROB588390 RXW588381:RXX588390 SHS588381:SHT588390 SRO588381:SRP588390 TBK588381:TBL588390 TLG588381:TLH588390 TVC588381:TVD588390 UEY588381:UEZ588390 UOU588381:UOV588390 UYQ588381:UYR588390 VIM588381:VIN588390 VSI588381:VSJ588390 WCE588381:WCF588390 WMA588381:WMB588390 WVW588381:WVX588390 N653917:O653926 JK653917:JL653926 TG653917:TH653926 ADC653917:ADD653926 AMY653917:AMZ653926 AWU653917:AWV653926 BGQ653917:BGR653926 BQM653917:BQN653926 CAI653917:CAJ653926 CKE653917:CKF653926 CUA653917:CUB653926 DDW653917:DDX653926 DNS653917:DNT653926 DXO653917:DXP653926 EHK653917:EHL653926 ERG653917:ERH653926 FBC653917:FBD653926 FKY653917:FKZ653926 FUU653917:FUV653926 GEQ653917:GER653926 GOM653917:GON653926 GYI653917:GYJ653926 HIE653917:HIF653926 HSA653917:HSB653926 IBW653917:IBX653926 ILS653917:ILT653926 IVO653917:IVP653926 JFK653917:JFL653926 JPG653917:JPH653926 JZC653917:JZD653926 KIY653917:KIZ653926 KSU653917:KSV653926 LCQ653917:LCR653926 LMM653917:LMN653926 LWI653917:LWJ653926 MGE653917:MGF653926 MQA653917:MQB653926 MZW653917:MZX653926 NJS653917:NJT653926 NTO653917:NTP653926 ODK653917:ODL653926 ONG653917:ONH653926 OXC653917:OXD653926 PGY653917:PGZ653926 PQU653917:PQV653926 QAQ653917:QAR653926 QKM653917:QKN653926 QUI653917:QUJ653926 REE653917:REF653926 ROA653917:ROB653926 RXW653917:RXX653926 SHS653917:SHT653926 SRO653917:SRP653926 TBK653917:TBL653926 TLG653917:TLH653926 TVC653917:TVD653926 UEY653917:UEZ653926 UOU653917:UOV653926 UYQ653917:UYR653926 VIM653917:VIN653926 VSI653917:VSJ653926 WCE653917:WCF653926 WMA653917:WMB653926 WVW653917:WVX653926 N719453:O719462 JK719453:JL719462 TG719453:TH719462 ADC719453:ADD719462 AMY719453:AMZ719462 AWU719453:AWV719462 BGQ719453:BGR719462 BQM719453:BQN719462 CAI719453:CAJ719462 CKE719453:CKF719462 CUA719453:CUB719462 DDW719453:DDX719462 DNS719453:DNT719462 DXO719453:DXP719462 EHK719453:EHL719462 ERG719453:ERH719462 FBC719453:FBD719462 FKY719453:FKZ719462 FUU719453:FUV719462 GEQ719453:GER719462 GOM719453:GON719462 GYI719453:GYJ719462 HIE719453:HIF719462 HSA719453:HSB719462 IBW719453:IBX719462 ILS719453:ILT719462 IVO719453:IVP719462 JFK719453:JFL719462 JPG719453:JPH719462 JZC719453:JZD719462 KIY719453:KIZ719462 KSU719453:KSV719462 LCQ719453:LCR719462 LMM719453:LMN719462 LWI719453:LWJ719462 MGE719453:MGF719462 MQA719453:MQB719462 MZW719453:MZX719462 NJS719453:NJT719462 NTO719453:NTP719462 ODK719453:ODL719462 ONG719453:ONH719462 OXC719453:OXD719462 PGY719453:PGZ719462 PQU719453:PQV719462 QAQ719453:QAR719462 QKM719453:QKN719462 QUI719453:QUJ719462 REE719453:REF719462 ROA719453:ROB719462 RXW719453:RXX719462 SHS719453:SHT719462 SRO719453:SRP719462 TBK719453:TBL719462 TLG719453:TLH719462 TVC719453:TVD719462 UEY719453:UEZ719462 UOU719453:UOV719462 UYQ719453:UYR719462 VIM719453:VIN719462 VSI719453:VSJ719462 WCE719453:WCF719462 WMA719453:WMB719462 WVW719453:WVX719462 N784989:O784998 JK784989:JL784998 TG784989:TH784998 ADC784989:ADD784998 AMY784989:AMZ784998 AWU784989:AWV784998 BGQ784989:BGR784998 BQM784989:BQN784998 CAI784989:CAJ784998 CKE784989:CKF784998 CUA784989:CUB784998 DDW784989:DDX784998 DNS784989:DNT784998 DXO784989:DXP784998 EHK784989:EHL784998 ERG784989:ERH784998 FBC784989:FBD784998 FKY784989:FKZ784998 FUU784989:FUV784998 GEQ784989:GER784998 GOM784989:GON784998 GYI784989:GYJ784998 HIE784989:HIF784998 HSA784989:HSB784998 IBW784989:IBX784998 ILS784989:ILT784998 IVO784989:IVP784998 JFK784989:JFL784998 JPG784989:JPH784998 JZC784989:JZD784998 KIY784989:KIZ784998 KSU784989:KSV784998 LCQ784989:LCR784998 LMM784989:LMN784998 LWI784989:LWJ784998 MGE784989:MGF784998 MQA784989:MQB784998 MZW784989:MZX784998 NJS784989:NJT784998 NTO784989:NTP784998 ODK784989:ODL784998 ONG784989:ONH784998 OXC784989:OXD784998 PGY784989:PGZ784998 PQU784989:PQV784998 QAQ784989:QAR784998 QKM784989:QKN784998 QUI784989:QUJ784998 REE784989:REF784998 ROA784989:ROB784998 RXW784989:RXX784998 SHS784989:SHT784998 SRO784989:SRP784998 TBK784989:TBL784998 TLG784989:TLH784998 TVC784989:TVD784998 UEY784989:UEZ784998 UOU784989:UOV784998 UYQ784989:UYR784998 VIM784989:VIN784998 VSI784989:VSJ784998 WCE784989:WCF784998 WMA784989:WMB784998 WVW784989:WVX784998 N850525:O850534 JK850525:JL850534 TG850525:TH850534 ADC850525:ADD850534 AMY850525:AMZ850534 AWU850525:AWV850534 BGQ850525:BGR850534 BQM850525:BQN850534 CAI850525:CAJ850534 CKE850525:CKF850534 CUA850525:CUB850534 DDW850525:DDX850534 DNS850525:DNT850534 DXO850525:DXP850534 EHK850525:EHL850534 ERG850525:ERH850534 FBC850525:FBD850534 FKY850525:FKZ850534 FUU850525:FUV850534 GEQ850525:GER850534 GOM850525:GON850534 GYI850525:GYJ850534 HIE850525:HIF850534 HSA850525:HSB850534 IBW850525:IBX850534 ILS850525:ILT850534 IVO850525:IVP850534 JFK850525:JFL850534 JPG850525:JPH850534 JZC850525:JZD850534 KIY850525:KIZ850534 KSU850525:KSV850534 LCQ850525:LCR850534 LMM850525:LMN850534 LWI850525:LWJ850534 MGE850525:MGF850534 MQA850525:MQB850534 MZW850525:MZX850534 NJS850525:NJT850534 NTO850525:NTP850534 ODK850525:ODL850534 ONG850525:ONH850534 OXC850525:OXD850534 PGY850525:PGZ850534 PQU850525:PQV850534 QAQ850525:QAR850534 QKM850525:QKN850534 QUI850525:QUJ850534 REE850525:REF850534 ROA850525:ROB850534 RXW850525:RXX850534 SHS850525:SHT850534 SRO850525:SRP850534 TBK850525:TBL850534 TLG850525:TLH850534 TVC850525:TVD850534 UEY850525:UEZ850534 UOU850525:UOV850534 UYQ850525:UYR850534 VIM850525:VIN850534 VSI850525:VSJ850534 WCE850525:WCF850534 WMA850525:WMB850534 WVW850525:WVX850534 N916061:O916070 JK916061:JL916070 TG916061:TH916070 ADC916061:ADD916070 AMY916061:AMZ916070 AWU916061:AWV916070 BGQ916061:BGR916070 BQM916061:BQN916070 CAI916061:CAJ916070 CKE916061:CKF916070 CUA916061:CUB916070 DDW916061:DDX916070 DNS916061:DNT916070 DXO916061:DXP916070 EHK916061:EHL916070 ERG916061:ERH916070 FBC916061:FBD916070 FKY916061:FKZ916070 FUU916061:FUV916070 GEQ916061:GER916070 GOM916061:GON916070 GYI916061:GYJ916070 HIE916061:HIF916070 HSA916061:HSB916070 IBW916061:IBX916070 ILS916061:ILT916070 IVO916061:IVP916070 JFK916061:JFL916070 JPG916061:JPH916070 JZC916061:JZD916070 KIY916061:KIZ916070 KSU916061:KSV916070 LCQ916061:LCR916070 LMM916061:LMN916070 LWI916061:LWJ916070 MGE916061:MGF916070 MQA916061:MQB916070 MZW916061:MZX916070 NJS916061:NJT916070 NTO916061:NTP916070 ODK916061:ODL916070 ONG916061:ONH916070 OXC916061:OXD916070 PGY916061:PGZ916070 PQU916061:PQV916070 QAQ916061:QAR916070 QKM916061:QKN916070 QUI916061:QUJ916070 REE916061:REF916070 ROA916061:ROB916070 RXW916061:RXX916070 SHS916061:SHT916070 SRO916061:SRP916070 TBK916061:TBL916070 TLG916061:TLH916070 TVC916061:TVD916070 UEY916061:UEZ916070 UOU916061:UOV916070 UYQ916061:UYR916070 VIM916061:VIN916070 VSI916061:VSJ916070 WCE916061:WCF916070 WMA916061:WMB916070 WVW916061:WVX916070 N981597:O981606 JK981597:JL981606 TG981597:TH981606 ADC981597:ADD981606 AMY981597:AMZ981606 AWU981597:AWV981606 BGQ981597:BGR981606 BQM981597:BQN981606 CAI981597:CAJ981606 CKE981597:CKF981606 CUA981597:CUB981606 DDW981597:DDX981606 DNS981597:DNT981606 DXO981597:DXP981606 EHK981597:EHL981606 ERG981597:ERH981606 FBC981597:FBD981606 FKY981597:FKZ981606 FUU981597:FUV981606 GEQ981597:GER981606 GOM981597:GON981606 GYI981597:GYJ981606 HIE981597:HIF981606 HSA981597:HSB981606 IBW981597:IBX981606 ILS981597:ILT981606 IVO981597:IVP981606 JFK981597:JFL981606 JPG981597:JPH981606 JZC981597:JZD981606 KIY981597:KIZ981606 KSU981597:KSV981606 LCQ981597:LCR981606 LMM981597:LMN981606 LWI981597:LWJ981606 MGE981597:MGF981606 MQA981597:MQB981606 MZW981597:MZX981606 NJS981597:NJT981606 NTO981597:NTP981606 ODK981597:ODL981606 ONG981597:ONH981606 OXC981597:OXD981606 PGY981597:PGZ981606 PQU981597:PQV981606 QAQ981597:QAR981606 QKM981597:QKN981606 QUI981597:QUJ981606 REE981597:REF981606 ROA981597:ROB981606 RXW981597:RXX981606 SHS981597:SHT981606 SRO981597:SRP981606 TBK981597:TBL981606 TLG981597:TLH981606 TVC981597:TVD981606 UEY981597:UEZ981606 UOU981597:UOV981606 UYQ981597:UYR981606 VIM981597:VIN981606 VSI981597:VSJ981606 WCE981597:WCF981606 WMA981597:WMB981606 WVW981597:WVX981606">
      <formula1>$AI$10:$AI$19</formula1>
    </dataValidation>
    <dataValidation type="decimal" errorStyle="warning" operator="notBetween" allowBlank="1" showInputMessage="1" showErrorMessage="1" errorTitle="係数の入力" error="&quot;０&quot; 以外の 数値 を入力して下さい！！" sqref="K118:N118 JH118:JK118 TD118:TG118 ACZ118:ADC118 AMV118:AMY118 AWR118:AWU118 BGN118:BGQ118 BQJ118:BQM118 CAF118:CAI118 CKB118:CKE118 CTX118:CUA118 DDT118:DDW118 DNP118:DNS118 DXL118:DXO118 EHH118:EHK118 ERD118:ERG118 FAZ118:FBC118 FKV118:FKY118 FUR118:FUU118 GEN118:GEQ118 GOJ118:GOM118 GYF118:GYI118 HIB118:HIE118 HRX118:HSA118 IBT118:IBW118 ILP118:ILS118 IVL118:IVO118 JFH118:JFK118 JPD118:JPG118 JYZ118:JZC118 KIV118:KIY118 KSR118:KSU118 LCN118:LCQ118 LMJ118:LMM118 LWF118:LWI118 MGB118:MGE118 MPX118:MQA118 MZT118:MZW118 NJP118:NJS118 NTL118:NTO118 ODH118:ODK118 OND118:ONG118 OWZ118:OXC118 PGV118:PGY118 PQR118:PQU118 QAN118:QAQ118 QKJ118:QKM118 QUF118:QUI118 REB118:REE118 RNX118:ROA118 RXT118:RXW118 SHP118:SHS118 SRL118:SRO118 TBH118:TBK118 TLD118:TLG118 TUZ118:TVC118 UEV118:UEY118 UOR118:UOU118 UYN118:UYQ118 VIJ118:VIM118 VSF118:VSI118 WCB118:WCE118 WLX118:WMA118 WVT118:WVW118 K64201:N64201 JH64201:JK64201 TD64201:TG64201 ACZ64201:ADC64201 AMV64201:AMY64201 AWR64201:AWU64201 BGN64201:BGQ64201 BQJ64201:BQM64201 CAF64201:CAI64201 CKB64201:CKE64201 CTX64201:CUA64201 DDT64201:DDW64201 DNP64201:DNS64201 DXL64201:DXO64201 EHH64201:EHK64201 ERD64201:ERG64201 FAZ64201:FBC64201 FKV64201:FKY64201 FUR64201:FUU64201 GEN64201:GEQ64201 GOJ64201:GOM64201 GYF64201:GYI64201 HIB64201:HIE64201 HRX64201:HSA64201 IBT64201:IBW64201 ILP64201:ILS64201 IVL64201:IVO64201 JFH64201:JFK64201 JPD64201:JPG64201 JYZ64201:JZC64201 KIV64201:KIY64201 KSR64201:KSU64201 LCN64201:LCQ64201 LMJ64201:LMM64201 LWF64201:LWI64201 MGB64201:MGE64201 MPX64201:MQA64201 MZT64201:MZW64201 NJP64201:NJS64201 NTL64201:NTO64201 ODH64201:ODK64201 OND64201:ONG64201 OWZ64201:OXC64201 PGV64201:PGY64201 PQR64201:PQU64201 QAN64201:QAQ64201 QKJ64201:QKM64201 QUF64201:QUI64201 REB64201:REE64201 RNX64201:ROA64201 RXT64201:RXW64201 SHP64201:SHS64201 SRL64201:SRO64201 TBH64201:TBK64201 TLD64201:TLG64201 TUZ64201:TVC64201 UEV64201:UEY64201 UOR64201:UOU64201 UYN64201:UYQ64201 VIJ64201:VIM64201 VSF64201:VSI64201 WCB64201:WCE64201 WLX64201:WMA64201 WVT64201:WVW64201 K129737:N129737 JH129737:JK129737 TD129737:TG129737 ACZ129737:ADC129737 AMV129737:AMY129737 AWR129737:AWU129737 BGN129737:BGQ129737 BQJ129737:BQM129737 CAF129737:CAI129737 CKB129737:CKE129737 CTX129737:CUA129737 DDT129737:DDW129737 DNP129737:DNS129737 DXL129737:DXO129737 EHH129737:EHK129737 ERD129737:ERG129737 FAZ129737:FBC129737 FKV129737:FKY129737 FUR129737:FUU129737 GEN129737:GEQ129737 GOJ129737:GOM129737 GYF129737:GYI129737 HIB129737:HIE129737 HRX129737:HSA129737 IBT129737:IBW129737 ILP129737:ILS129737 IVL129737:IVO129737 JFH129737:JFK129737 JPD129737:JPG129737 JYZ129737:JZC129737 KIV129737:KIY129737 KSR129737:KSU129737 LCN129737:LCQ129737 LMJ129737:LMM129737 LWF129737:LWI129737 MGB129737:MGE129737 MPX129737:MQA129737 MZT129737:MZW129737 NJP129737:NJS129737 NTL129737:NTO129737 ODH129737:ODK129737 OND129737:ONG129737 OWZ129737:OXC129737 PGV129737:PGY129737 PQR129737:PQU129737 QAN129737:QAQ129737 QKJ129737:QKM129737 QUF129737:QUI129737 REB129737:REE129737 RNX129737:ROA129737 RXT129737:RXW129737 SHP129737:SHS129737 SRL129737:SRO129737 TBH129737:TBK129737 TLD129737:TLG129737 TUZ129737:TVC129737 UEV129737:UEY129737 UOR129737:UOU129737 UYN129737:UYQ129737 VIJ129737:VIM129737 VSF129737:VSI129737 WCB129737:WCE129737 WLX129737:WMA129737 WVT129737:WVW129737 K195273:N195273 JH195273:JK195273 TD195273:TG195273 ACZ195273:ADC195273 AMV195273:AMY195273 AWR195273:AWU195273 BGN195273:BGQ195273 BQJ195273:BQM195273 CAF195273:CAI195273 CKB195273:CKE195273 CTX195273:CUA195273 DDT195273:DDW195273 DNP195273:DNS195273 DXL195273:DXO195273 EHH195273:EHK195273 ERD195273:ERG195273 FAZ195273:FBC195273 FKV195273:FKY195273 FUR195273:FUU195273 GEN195273:GEQ195273 GOJ195273:GOM195273 GYF195273:GYI195273 HIB195273:HIE195273 HRX195273:HSA195273 IBT195273:IBW195273 ILP195273:ILS195273 IVL195273:IVO195273 JFH195273:JFK195273 JPD195273:JPG195273 JYZ195273:JZC195273 KIV195273:KIY195273 KSR195273:KSU195273 LCN195273:LCQ195273 LMJ195273:LMM195273 LWF195273:LWI195273 MGB195273:MGE195273 MPX195273:MQA195273 MZT195273:MZW195273 NJP195273:NJS195273 NTL195273:NTO195273 ODH195273:ODK195273 OND195273:ONG195273 OWZ195273:OXC195273 PGV195273:PGY195273 PQR195273:PQU195273 QAN195273:QAQ195273 QKJ195273:QKM195273 QUF195273:QUI195273 REB195273:REE195273 RNX195273:ROA195273 RXT195273:RXW195273 SHP195273:SHS195273 SRL195273:SRO195273 TBH195273:TBK195273 TLD195273:TLG195273 TUZ195273:TVC195273 UEV195273:UEY195273 UOR195273:UOU195273 UYN195273:UYQ195273 VIJ195273:VIM195273 VSF195273:VSI195273 WCB195273:WCE195273 WLX195273:WMA195273 WVT195273:WVW195273 K260809:N260809 JH260809:JK260809 TD260809:TG260809 ACZ260809:ADC260809 AMV260809:AMY260809 AWR260809:AWU260809 BGN260809:BGQ260809 BQJ260809:BQM260809 CAF260809:CAI260809 CKB260809:CKE260809 CTX260809:CUA260809 DDT260809:DDW260809 DNP260809:DNS260809 DXL260809:DXO260809 EHH260809:EHK260809 ERD260809:ERG260809 FAZ260809:FBC260809 FKV260809:FKY260809 FUR260809:FUU260809 GEN260809:GEQ260809 GOJ260809:GOM260809 GYF260809:GYI260809 HIB260809:HIE260809 HRX260809:HSA260809 IBT260809:IBW260809 ILP260809:ILS260809 IVL260809:IVO260809 JFH260809:JFK260809 JPD260809:JPG260809 JYZ260809:JZC260809 KIV260809:KIY260809 KSR260809:KSU260809 LCN260809:LCQ260809 LMJ260809:LMM260809 LWF260809:LWI260809 MGB260809:MGE260809 MPX260809:MQA260809 MZT260809:MZW260809 NJP260809:NJS260809 NTL260809:NTO260809 ODH260809:ODK260809 OND260809:ONG260809 OWZ260809:OXC260809 PGV260809:PGY260809 PQR260809:PQU260809 QAN260809:QAQ260809 QKJ260809:QKM260809 QUF260809:QUI260809 REB260809:REE260809 RNX260809:ROA260809 RXT260809:RXW260809 SHP260809:SHS260809 SRL260809:SRO260809 TBH260809:TBK260809 TLD260809:TLG260809 TUZ260809:TVC260809 UEV260809:UEY260809 UOR260809:UOU260809 UYN260809:UYQ260809 VIJ260809:VIM260809 VSF260809:VSI260809 WCB260809:WCE260809 WLX260809:WMA260809 WVT260809:WVW260809 K326345:N326345 JH326345:JK326345 TD326345:TG326345 ACZ326345:ADC326345 AMV326345:AMY326345 AWR326345:AWU326345 BGN326345:BGQ326345 BQJ326345:BQM326345 CAF326345:CAI326345 CKB326345:CKE326345 CTX326345:CUA326345 DDT326345:DDW326345 DNP326345:DNS326345 DXL326345:DXO326345 EHH326345:EHK326345 ERD326345:ERG326345 FAZ326345:FBC326345 FKV326345:FKY326345 FUR326345:FUU326345 GEN326345:GEQ326345 GOJ326345:GOM326345 GYF326345:GYI326345 HIB326345:HIE326345 HRX326345:HSA326345 IBT326345:IBW326345 ILP326345:ILS326345 IVL326345:IVO326345 JFH326345:JFK326345 JPD326345:JPG326345 JYZ326345:JZC326345 KIV326345:KIY326345 KSR326345:KSU326345 LCN326345:LCQ326345 LMJ326345:LMM326345 LWF326345:LWI326345 MGB326345:MGE326345 MPX326345:MQA326345 MZT326345:MZW326345 NJP326345:NJS326345 NTL326345:NTO326345 ODH326345:ODK326345 OND326345:ONG326345 OWZ326345:OXC326345 PGV326345:PGY326345 PQR326345:PQU326345 QAN326345:QAQ326345 QKJ326345:QKM326345 QUF326345:QUI326345 REB326345:REE326345 RNX326345:ROA326345 RXT326345:RXW326345 SHP326345:SHS326345 SRL326345:SRO326345 TBH326345:TBK326345 TLD326345:TLG326345 TUZ326345:TVC326345 UEV326345:UEY326345 UOR326345:UOU326345 UYN326345:UYQ326345 VIJ326345:VIM326345 VSF326345:VSI326345 WCB326345:WCE326345 WLX326345:WMA326345 WVT326345:WVW326345 K391881:N391881 JH391881:JK391881 TD391881:TG391881 ACZ391881:ADC391881 AMV391881:AMY391881 AWR391881:AWU391881 BGN391881:BGQ391881 BQJ391881:BQM391881 CAF391881:CAI391881 CKB391881:CKE391881 CTX391881:CUA391881 DDT391881:DDW391881 DNP391881:DNS391881 DXL391881:DXO391881 EHH391881:EHK391881 ERD391881:ERG391881 FAZ391881:FBC391881 FKV391881:FKY391881 FUR391881:FUU391881 GEN391881:GEQ391881 GOJ391881:GOM391881 GYF391881:GYI391881 HIB391881:HIE391881 HRX391881:HSA391881 IBT391881:IBW391881 ILP391881:ILS391881 IVL391881:IVO391881 JFH391881:JFK391881 JPD391881:JPG391881 JYZ391881:JZC391881 KIV391881:KIY391881 KSR391881:KSU391881 LCN391881:LCQ391881 LMJ391881:LMM391881 LWF391881:LWI391881 MGB391881:MGE391881 MPX391881:MQA391881 MZT391881:MZW391881 NJP391881:NJS391881 NTL391881:NTO391881 ODH391881:ODK391881 OND391881:ONG391881 OWZ391881:OXC391881 PGV391881:PGY391881 PQR391881:PQU391881 QAN391881:QAQ391881 QKJ391881:QKM391881 QUF391881:QUI391881 REB391881:REE391881 RNX391881:ROA391881 RXT391881:RXW391881 SHP391881:SHS391881 SRL391881:SRO391881 TBH391881:TBK391881 TLD391881:TLG391881 TUZ391881:TVC391881 UEV391881:UEY391881 UOR391881:UOU391881 UYN391881:UYQ391881 VIJ391881:VIM391881 VSF391881:VSI391881 WCB391881:WCE391881 WLX391881:WMA391881 WVT391881:WVW391881 K457417:N457417 JH457417:JK457417 TD457417:TG457417 ACZ457417:ADC457417 AMV457417:AMY457417 AWR457417:AWU457417 BGN457417:BGQ457417 BQJ457417:BQM457417 CAF457417:CAI457417 CKB457417:CKE457417 CTX457417:CUA457417 DDT457417:DDW457417 DNP457417:DNS457417 DXL457417:DXO457417 EHH457417:EHK457417 ERD457417:ERG457417 FAZ457417:FBC457417 FKV457417:FKY457417 FUR457417:FUU457417 GEN457417:GEQ457417 GOJ457417:GOM457417 GYF457417:GYI457417 HIB457417:HIE457417 HRX457417:HSA457417 IBT457417:IBW457417 ILP457417:ILS457417 IVL457417:IVO457417 JFH457417:JFK457417 JPD457417:JPG457417 JYZ457417:JZC457417 KIV457417:KIY457417 KSR457417:KSU457417 LCN457417:LCQ457417 LMJ457417:LMM457417 LWF457417:LWI457417 MGB457417:MGE457417 MPX457417:MQA457417 MZT457417:MZW457417 NJP457417:NJS457417 NTL457417:NTO457417 ODH457417:ODK457417 OND457417:ONG457417 OWZ457417:OXC457417 PGV457417:PGY457417 PQR457417:PQU457417 QAN457417:QAQ457417 QKJ457417:QKM457417 QUF457417:QUI457417 REB457417:REE457417 RNX457417:ROA457417 RXT457417:RXW457417 SHP457417:SHS457417 SRL457417:SRO457417 TBH457417:TBK457417 TLD457417:TLG457417 TUZ457417:TVC457417 UEV457417:UEY457417 UOR457417:UOU457417 UYN457417:UYQ457417 VIJ457417:VIM457417 VSF457417:VSI457417 WCB457417:WCE457417 WLX457417:WMA457417 WVT457417:WVW457417 K522953:N522953 JH522953:JK522953 TD522953:TG522953 ACZ522953:ADC522953 AMV522953:AMY522953 AWR522953:AWU522953 BGN522953:BGQ522953 BQJ522953:BQM522953 CAF522953:CAI522953 CKB522953:CKE522953 CTX522953:CUA522953 DDT522953:DDW522953 DNP522953:DNS522953 DXL522953:DXO522953 EHH522953:EHK522953 ERD522953:ERG522953 FAZ522953:FBC522953 FKV522953:FKY522953 FUR522953:FUU522953 GEN522953:GEQ522953 GOJ522953:GOM522953 GYF522953:GYI522953 HIB522953:HIE522953 HRX522953:HSA522953 IBT522953:IBW522953 ILP522953:ILS522953 IVL522953:IVO522953 JFH522953:JFK522953 JPD522953:JPG522953 JYZ522953:JZC522953 KIV522953:KIY522953 KSR522953:KSU522953 LCN522953:LCQ522953 LMJ522953:LMM522953 LWF522953:LWI522953 MGB522953:MGE522953 MPX522953:MQA522953 MZT522953:MZW522953 NJP522953:NJS522953 NTL522953:NTO522953 ODH522953:ODK522953 OND522953:ONG522953 OWZ522953:OXC522953 PGV522953:PGY522953 PQR522953:PQU522953 QAN522953:QAQ522953 QKJ522953:QKM522953 QUF522953:QUI522953 REB522953:REE522953 RNX522953:ROA522953 RXT522953:RXW522953 SHP522953:SHS522953 SRL522953:SRO522953 TBH522953:TBK522953 TLD522953:TLG522953 TUZ522953:TVC522953 UEV522953:UEY522953 UOR522953:UOU522953 UYN522953:UYQ522953 VIJ522953:VIM522953 VSF522953:VSI522953 WCB522953:WCE522953 WLX522953:WMA522953 WVT522953:WVW522953 K588489:N588489 JH588489:JK588489 TD588489:TG588489 ACZ588489:ADC588489 AMV588489:AMY588489 AWR588489:AWU588489 BGN588489:BGQ588489 BQJ588489:BQM588489 CAF588489:CAI588489 CKB588489:CKE588489 CTX588489:CUA588489 DDT588489:DDW588489 DNP588489:DNS588489 DXL588489:DXO588489 EHH588489:EHK588489 ERD588489:ERG588489 FAZ588489:FBC588489 FKV588489:FKY588489 FUR588489:FUU588489 GEN588489:GEQ588489 GOJ588489:GOM588489 GYF588489:GYI588489 HIB588489:HIE588489 HRX588489:HSA588489 IBT588489:IBW588489 ILP588489:ILS588489 IVL588489:IVO588489 JFH588489:JFK588489 JPD588489:JPG588489 JYZ588489:JZC588489 KIV588489:KIY588489 KSR588489:KSU588489 LCN588489:LCQ588489 LMJ588489:LMM588489 LWF588489:LWI588489 MGB588489:MGE588489 MPX588489:MQA588489 MZT588489:MZW588489 NJP588489:NJS588489 NTL588489:NTO588489 ODH588489:ODK588489 OND588489:ONG588489 OWZ588489:OXC588489 PGV588489:PGY588489 PQR588489:PQU588489 QAN588489:QAQ588489 QKJ588489:QKM588489 QUF588489:QUI588489 REB588489:REE588489 RNX588489:ROA588489 RXT588489:RXW588489 SHP588489:SHS588489 SRL588489:SRO588489 TBH588489:TBK588489 TLD588489:TLG588489 TUZ588489:TVC588489 UEV588489:UEY588489 UOR588489:UOU588489 UYN588489:UYQ588489 VIJ588489:VIM588489 VSF588489:VSI588489 WCB588489:WCE588489 WLX588489:WMA588489 WVT588489:WVW588489 K654025:N654025 JH654025:JK654025 TD654025:TG654025 ACZ654025:ADC654025 AMV654025:AMY654025 AWR654025:AWU654025 BGN654025:BGQ654025 BQJ654025:BQM654025 CAF654025:CAI654025 CKB654025:CKE654025 CTX654025:CUA654025 DDT654025:DDW654025 DNP654025:DNS654025 DXL654025:DXO654025 EHH654025:EHK654025 ERD654025:ERG654025 FAZ654025:FBC654025 FKV654025:FKY654025 FUR654025:FUU654025 GEN654025:GEQ654025 GOJ654025:GOM654025 GYF654025:GYI654025 HIB654025:HIE654025 HRX654025:HSA654025 IBT654025:IBW654025 ILP654025:ILS654025 IVL654025:IVO654025 JFH654025:JFK654025 JPD654025:JPG654025 JYZ654025:JZC654025 KIV654025:KIY654025 KSR654025:KSU654025 LCN654025:LCQ654025 LMJ654025:LMM654025 LWF654025:LWI654025 MGB654025:MGE654025 MPX654025:MQA654025 MZT654025:MZW654025 NJP654025:NJS654025 NTL654025:NTO654025 ODH654025:ODK654025 OND654025:ONG654025 OWZ654025:OXC654025 PGV654025:PGY654025 PQR654025:PQU654025 QAN654025:QAQ654025 QKJ654025:QKM654025 QUF654025:QUI654025 REB654025:REE654025 RNX654025:ROA654025 RXT654025:RXW654025 SHP654025:SHS654025 SRL654025:SRO654025 TBH654025:TBK654025 TLD654025:TLG654025 TUZ654025:TVC654025 UEV654025:UEY654025 UOR654025:UOU654025 UYN654025:UYQ654025 VIJ654025:VIM654025 VSF654025:VSI654025 WCB654025:WCE654025 WLX654025:WMA654025 WVT654025:WVW654025 K719561:N719561 JH719561:JK719561 TD719561:TG719561 ACZ719561:ADC719561 AMV719561:AMY719561 AWR719561:AWU719561 BGN719561:BGQ719561 BQJ719561:BQM719561 CAF719561:CAI719561 CKB719561:CKE719561 CTX719561:CUA719561 DDT719561:DDW719561 DNP719561:DNS719561 DXL719561:DXO719561 EHH719561:EHK719561 ERD719561:ERG719561 FAZ719561:FBC719561 FKV719561:FKY719561 FUR719561:FUU719561 GEN719561:GEQ719561 GOJ719561:GOM719561 GYF719561:GYI719561 HIB719561:HIE719561 HRX719561:HSA719561 IBT719561:IBW719561 ILP719561:ILS719561 IVL719561:IVO719561 JFH719561:JFK719561 JPD719561:JPG719561 JYZ719561:JZC719561 KIV719561:KIY719561 KSR719561:KSU719561 LCN719561:LCQ719561 LMJ719561:LMM719561 LWF719561:LWI719561 MGB719561:MGE719561 MPX719561:MQA719561 MZT719561:MZW719561 NJP719561:NJS719561 NTL719561:NTO719561 ODH719561:ODK719561 OND719561:ONG719561 OWZ719561:OXC719561 PGV719561:PGY719561 PQR719561:PQU719561 QAN719561:QAQ719561 QKJ719561:QKM719561 QUF719561:QUI719561 REB719561:REE719561 RNX719561:ROA719561 RXT719561:RXW719561 SHP719561:SHS719561 SRL719561:SRO719561 TBH719561:TBK719561 TLD719561:TLG719561 TUZ719561:TVC719561 UEV719561:UEY719561 UOR719561:UOU719561 UYN719561:UYQ719561 VIJ719561:VIM719561 VSF719561:VSI719561 WCB719561:WCE719561 WLX719561:WMA719561 WVT719561:WVW719561 K785097:N785097 JH785097:JK785097 TD785097:TG785097 ACZ785097:ADC785097 AMV785097:AMY785097 AWR785097:AWU785097 BGN785097:BGQ785097 BQJ785097:BQM785097 CAF785097:CAI785097 CKB785097:CKE785097 CTX785097:CUA785097 DDT785097:DDW785097 DNP785097:DNS785097 DXL785097:DXO785097 EHH785097:EHK785097 ERD785097:ERG785097 FAZ785097:FBC785097 FKV785097:FKY785097 FUR785097:FUU785097 GEN785097:GEQ785097 GOJ785097:GOM785097 GYF785097:GYI785097 HIB785097:HIE785097 HRX785097:HSA785097 IBT785097:IBW785097 ILP785097:ILS785097 IVL785097:IVO785097 JFH785097:JFK785097 JPD785097:JPG785097 JYZ785097:JZC785097 KIV785097:KIY785097 KSR785097:KSU785097 LCN785097:LCQ785097 LMJ785097:LMM785097 LWF785097:LWI785097 MGB785097:MGE785097 MPX785097:MQA785097 MZT785097:MZW785097 NJP785097:NJS785097 NTL785097:NTO785097 ODH785097:ODK785097 OND785097:ONG785097 OWZ785097:OXC785097 PGV785097:PGY785097 PQR785097:PQU785097 QAN785097:QAQ785097 QKJ785097:QKM785097 QUF785097:QUI785097 REB785097:REE785097 RNX785097:ROA785097 RXT785097:RXW785097 SHP785097:SHS785097 SRL785097:SRO785097 TBH785097:TBK785097 TLD785097:TLG785097 TUZ785097:TVC785097 UEV785097:UEY785097 UOR785097:UOU785097 UYN785097:UYQ785097 VIJ785097:VIM785097 VSF785097:VSI785097 WCB785097:WCE785097 WLX785097:WMA785097 WVT785097:WVW785097 K850633:N850633 JH850633:JK850633 TD850633:TG850633 ACZ850633:ADC850633 AMV850633:AMY850633 AWR850633:AWU850633 BGN850633:BGQ850633 BQJ850633:BQM850633 CAF850633:CAI850633 CKB850633:CKE850633 CTX850633:CUA850633 DDT850633:DDW850633 DNP850633:DNS850633 DXL850633:DXO850633 EHH850633:EHK850633 ERD850633:ERG850633 FAZ850633:FBC850633 FKV850633:FKY850633 FUR850633:FUU850633 GEN850633:GEQ850633 GOJ850633:GOM850633 GYF850633:GYI850633 HIB850633:HIE850633 HRX850633:HSA850633 IBT850633:IBW850633 ILP850633:ILS850633 IVL850633:IVO850633 JFH850633:JFK850633 JPD850633:JPG850633 JYZ850633:JZC850633 KIV850633:KIY850633 KSR850633:KSU850633 LCN850633:LCQ850633 LMJ850633:LMM850633 LWF850633:LWI850633 MGB850633:MGE850633 MPX850633:MQA850633 MZT850633:MZW850633 NJP850633:NJS850633 NTL850633:NTO850633 ODH850633:ODK850633 OND850633:ONG850633 OWZ850633:OXC850633 PGV850633:PGY850633 PQR850633:PQU850633 QAN850633:QAQ850633 QKJ850633:QKM850633 QUF850633:QUI850633 REB850633:REE850633 RNX850633:ROA850633 RXT850633:RXW850633 SHP850633:SHS850633 SRL850633:SRO850633 TBH850633:TBK850633 TLD850633:TLG850633 TUZ850633:TVC850633 UEV850633:UEY850633 UOR850633:UOU850633 UYN850633:UYQ850633 VIJ850633:VIM850633 VSF850633:VSI850633 WCB850633:WCE850633 WLX850633:WMA850633 WVT850633:WVW850633 K916169:N916169 JH916169:JK916169 TD916169:TG916169 ACZ916169:ADC916169 AMV916169:AMY916169 AWR916169:AWU916169 BGN916169:BGQ916169 BQJ916169:BQM916169 CAF916169:CAI916169 CKB916169:CKE916169 CTX916169:CUA916169 DDT916169:DDW916169 DNP916169:DNS916169 DXL916169:DXO916169 EHH916169:EHK916169 ERD916169:ERG916169 FAZ916169:FBC916169 FKV916169:FKY916169 FUR916169:FUU916169 GEN916169:GEQ916169 GOJ916169:GOM916169 GYF916169:GYI916169 HIB916169:HIE916169 HRX916169:HSA916169 IBT916169:IBW916169 ILP916169:ILS916169 IVL916169:IVO916169 JFH916169:JFK916169 JPD916169:JPG916169 JYZ916169:JZC916169 KIV916169:KIY916169 KSR916169:KSU916169 LCN916169:LCQ916169 LMJ916169:LMM916169 LWF916169:LWI916169 MGB916169:MGE916169 MPX916169:MQA916169 MZT916169:MZW916169 NJP916169:NJS916169 NTL916169:NTO916169 ODH916169:ODK916169 OND916169:ONG916169 OWZ916169:OXC916169 PGV916169:PGY916169 PQR916169:PQU916169 QAN916169:QAQ916169 QKJ916169:QKM916169 QUF916169:QUI916169 REB916169:REE916169 RNX916169:ROA916169 RXT916169:RXW916169 SHP916169:SHS916169 SRL916169:SRO916169 TBH916169:TBK916169 TLD916169:TLG916169 TUZ916169:TVC916169 UEV916169:UEY916169 UOR916169:UOU916169 UYN916169:UYQ916169 VIJ916169:VIM916169 VSF916169:VSI916169 WCB916169:WCE916169 WLX916169:WMA916169 WVT916169:WVW916169 K981705:N981705 JH981705:JK981705 TD981705:TG981705 ACZ981705:ADC981705 AMV981705:AMY981705 AWR981705:AWU981705 BGN981705:BGQ981705 BQJ981705:BQM981705 CAF981705:CAI981705 CKB981705:CKE981705 CTX981705:CUA981705 DDT981705:DDW981705 DNP981705:DNS981705 DXL981705:DXO981705 EHH981705:EHK981705 ERD981705:ERG981705 FAZ981705:FBC981705 FKV981705:FKY981705 FUR981705:FUU981705 GEN981705:GEQ981705 GOJ981705:GOM981705 GYF981705:GYI981705 HIB981705:HIE981705 HRX981705:HSA981705 IBT981705:IBW981705 ILP981705:ILS981705 IVL981705:IVO981705 JFH981705:JFK981705 JPD981705:JPG981705 JYZ981705:JZC981705 KIV981705:KIY981705 KSR981705:KSU981705 LCN981705:LCQ981705 LMJ981705:LMM981705 LWF981705:LWI981705 MGB981705:MGE981705 MPX981705:MQA981705 MZT981705:MZW981705 NJP981705:NJS981705 NTL981705:NTO981705 ODH981705:ODK981705 OND981705:ONG981705 OWZ981705:OXC981705 PGV981705:PGY981705 PQR981705:PQU981705 QAN981705:QAQ981705 QKJ981705:QKM981705 QUF981705:QUI981705 REB981705:REE981705 RNX981705:ROA981705 RXT981705:RXW981705 SHP981705:SHS981705 SRL981705:SRO981705 TBH981705:TBK981705 TLD981705:TLG981705 TUZ981705:TVC981705 UEV981705:UEY981705 UOR981705:UOU981705 UYN981705:UYQ981705 VIJ981705:VIM981705 VSF981705:VSI981705 WCB981705:WCE981705 WLX981705:WMA981705 WVT981705:WVW981705 N104:Q104 JK104:JN104 TG104:TJ104 ADC104:ADF104 AMY104:ANB104 AWU104:AWX104 BGQ104:BGT104 BQM104:BQP104 CAI104:CAL104 CKE104:CKH104 CUA104:CUD104 DDW104:DDZ104 DNS104:DNV104 DXO104:DXR104 EHK104:EHN104 ERG104:ERJ104 FBC104:FBF104 FKY104:FLB104 FUU104:FUX104 GEQ104:GET104 GOM104:GOP104 GYI104:GYL104 HIE104:HIH104 HSA104:HSD104 IBW104:IBZ104 ILS104:ILV104 IVO104:IVR104 JFK104:JFN104 JPG104:JPJ104 JZC104:JZF104 KIY104:KJB104 KSU104:KSX104 LCQ104:LCT104 LMM104:LMP104 LWI104:LWL104 MGE104:MGH104 MQA104:MQD104 MZW104:MZZ104 NJS104:NJV104 NTO104:NTR104 ODK104:ODN104 ONG104:ONJ104 OXC104:OXF104 PGY104:PHB104 PQU104:PQX104 QAQ104:QAT104 QKM104:QKP104 QUI104:QUL104 REE104:REH104 ROA104:ROD104 RXW104:RXZ104 SHS104:SHV104 SRO104:SRR104 TBK104:TBN104 TLG104:TLJ104 TVC104:TVF104 UEY104:UFB104 UOU104:UOX104 UYQ104:UYT104 VIM104:VIP104 VSI104:VSL104 WCE104:WCH104 WMA104:WMD104 WVW104:WVZ104 N64187:Q64187 JK64187:JN64187 TG64187:TJ64187 ADC64187:ADF64187 AMY64187:ANB64187 AWU64187:AWX64187 BGQ64187:BGT64187 BQM64187:BQP64187 CAI64187:CAL64187 CKE64187:CKH64187 CUA64187:CUD64187 DDW64187:DDZ64187 DNS64187:DNV64187 DXO64187:DXR64187 EHK64187:EHN64187 ERG64187:ERJ64187 FBC64187:FBF64187 FKY64187:FLB64187 FUU64187:FUX64187 GEQ64187:GET64187 GOM64187:GOP64187 GYI64187:GYL64187 HIE64187:HIH64187 HSA64187:HSD64187 IBW64187:IBZ64187 ILS64187:ILV64187 IVO64187:IVR64187 JFK64187:JFN64187 JPG64187:JPJ64187 JZC64187:JZF64187 KIY64187:KJB64187 KSU64187:KSX64187 LCQ64187:LCT64187 LMM64187:LMP64187 LWI64187:LWL64187 MGE64187:MGH64187 MQA64187:MQD64187 MZW64187:MZZ64187 NJS64187:NJV64187 NTO64187:NTR64187 ODK64187:ODN64187 ONG64187:ONJ64187 OXC64187:OXF64187 PGY64187:PHB64187 PQU64187:PQX64187 QAQ64187:QAT64187 QKM64187:QKP64187 QUI64187:QUL64187 REE64187:REH64187 ROA64187:ROD64187 RXW64187:RXZ64187 SHS64187:SHV64187 SRO64187:SRR64187 TBK64187:TBN64187 TLG64187:TLJ64187 TVC64187:TVF64187 UEY64187:UFB64187 UOU64187:UOX64187 UYQ64187:UYT64187 VIM64187:VIP64187 VSI64187:VSL64187 WCE64187:WCH64187 WMA64187:WMD64187 WVW64187:WVZ64187 N129723:Q129723 JK129723:JN129723 TG129723:TJ129723 ADC129723:ADF129723 AMY129723:ANB129723 AWU129723:AWX129723 BGQ129723:BGT129723 BQM129723:BQP129723 CAI129723:CAL129723 CKE129723:CKH129723 CUA129723:CUD129723 DDW129723:DDZ129723 DNS129723:DNV129723 DXO129723:DXR129723 EHK129723:EHN129723 ERG129723:ERJ129723 FBC129723:FBF129723 FKY129723:FLB129723 FUU129723:FUX129723 GEQ129723:GET129723 GOM129723:GOP129723 GYI129723:GYL129723 HIE129723:HIH129723 HSA129723:HSD129723 IBW129723:IBZ129723 ILS129723:ILV129723 IVO129723:IVR129723 JFK129723:JFN129723 JPG129723:JPJ129723 JZC129723:JZF129723 KIY129723:KJB129723 KSU129723:KSX129723 LCQ129723:LCT129723 LMM129723:LMP129723 LWI129723:LWL129723 MGE129723:MGH129723 MQA129723:MQD129723 MZW129723:MZZ129723 NJS129723:NJV129723 NTO129723:NTR129723 ODK129723:ODN129723 ONG129723:ONJ129723 OXC129723:OXF129723 PGY129723:PHB129723 PQU129723:PQX129723 QAQ129723:QAT129723 QKM129723:QKP129723 QUI129723:QUL129723 REE129723:REH129723 ROA129723:ROD129723 RXW129723:RXZ129723 SHS129723:SHV129723 SRO129723:SRR129723 TBK129723:TBN129723 TLG129723:TLJ129723 TVC129723:TVF129723 UEY129723:UFB129723 UOU129723:UOX129723 UYQ129723:UYT129723 VIM129723:VIP129723 VSI129723:VSL129723 WCE129723:WCH129723 WMA129723:WMD129723 WVW129723:WVZ129723 N195259:Q195259 JK195259:JN195259 TG195259:TJ195259 ADC195259:ADF195259 AMY195259:ANB195259 AWU195259:AWX195259 BGQ195259:BGT195259 BQM195259:BQP195259 CAI195259:CAL195259 CKE195259:CKH195259 CUA195259:CUD195259 DDW195259:DDZ195259 DNS195259:DNV195259 DXO195259:DXR195259 EHK195259:EHN195259 ERG195259:ERJ195259 FBC195259:FBF195259 FKY195259:FLB195259 FUU195259:FUX195259 GEQ195259:GET195259 GOM195259:GOP195259 GYI195259:GYL195259 HIE195259:HIH195259 HSA195259:HSD195259 IBW195259:IBZ195259 ILS195259:ILV195259 IVO195259:IVR195259 JFK195259:JFN195259 JPG195259:JPJ195259 JZC195259:JZF195259 KIY195259:KJB195259 KSU195259:KSX195259 LCQ195259:LCT195259 LMM195259:LMP195259 LWI195259:LWL195259 MGE195259:MGH195259 MQA195259:MQD195259 MZW195259:MZZ195259 NJS195259:NJV195259 NTO195259:NTR195259 ODK195259:ODN195259 ONG195259:ONJ195259 OXC195259:OXF195259 PGY195259:PHB195259 PQU195259:PQX195259 QAQ195259:QAT195259 QKM195259:QKP195259 QUI195259:QUL195259 REE195259:REH195259 ROA195259:ROD195259 RXW195259:RXZ195259 SHS195259:SHV195259 SRO195259:SRR195259 TBK195259:TBN195259 TLG195259:TLJ195259 TVC195259:TVF195259 UEY195259:UFB195259 UOU195259:UOX195259 UYQ195259:UYT195259 VIM195259:VIP195259 VSI195259:VSL195259 WCE195259:WCH195259 WMA195259:WMD195259 WVW195259:WVZ195259 N260795:Q260795 JK260795:JN260795 TG260795:TJ260795 ADC260795:ADF260795 AMY260795:ANB260795 AWU260795:AWX260795 BGQ260795:BGT260795 BQM260795:BQP260795 CAI260795:CAL260795 CKE260795:CKH260795 CUA260795:CUD260795 DDW260795:DDZ260795 DNS260795:DNV260795 DXO260795:DXR260795 EHK260795:EHN260795 ERG260795:ERJ260795 FBC260795:FBF260795 FKY260795:FLB260795 FUU260795:FUX260795 GEQ260795:GET260795 GOM260795:GOP260795 GYI260795:GYL260795 HIE260795:HIH260795 HSA260795:HSD260795 IBW260795:IBZ260795 ILS260795:ILV260795 IVO260795:IVR260795 JFK260795:JFN260795 JPG260795:JPJ260795 JZC260795:JZF260795 KIY260795:KJB260795 KSU260795:KSX260795 LCQ260795:LCT260795 LMM260795:LMP260795 LWI260795:LWL260795 MGE260795:MGH260795 MQA260795:MQD260795 MZW260795:MZZ260795 NJS260795:NJV260795 NTO260795:NTR260795 ODK260795:ODN260795 ONG260795:ONJ260795 OXC260795:OXF260795 PGY260795:PHB260795 PQU260795:PQX260795 QAQ260795:QAT260795 QKM260795:QKP260795 QUI260795:QUL260795 REE260795:REH260795 ROA260795:ROD260795 RXW260795:RXZ260795 SHS260795:SHV260795 SRO260795:SRR260795 TBK260795:TBN260795 TLG260795:TLJ260795 TVC260795:TVF260795 UEY260795:UFB260795 UOU260795:UOX260795 UYQ260795:UYT260795 VIM260795:VIP260795 VSI260795:VSL260795 WCE260795:WCH260795 WMA260795:WMD260795 WVW260795:WVZ260795 N326331:Q326331 JK326331:JN326331 TG326331:TJ326331 ADC326331:ADF326331 AMY326331:ANB326331 AWU326331:AWX326331 BGQ326331:BGT326331 BQM326331:BQP326331 CAI326331:CAL326331 CKE326331:CKH326331 CUA326331:CUD326331 DDW326331:DDZ326331 DNS326331:DNV326331 DXO326331:DXR326331 EHK326331:EHN326331 ERG326331:ERJ326331 FBC326331:FBF326331 FKY326331:FLB326331 FUU326331:FUX326331 GEQ326331:GET326331 GOM326331:GOP326331 GYI326331:GYL326331 HIE326331:HIH326331 HSA326331:HSD326331 IBW326331:IBZ326331 ILS326331:ILV326331 IVO326331:IVR326331 JFK326331:JFN326331 JPG326331:JPJ326331 JZC326331:JZF326331 KIY326331:KJB326331 KSU326331:KSX326331 LCQ326331:LCT326331 LMM326331:LMP326331 LWI326331:LWL326331 MGE326331:MGH326331 MQA326331:MQD326331 MZW326331:MZZ326331 NJS326331:NJV326331 NTO326331:NTR326331 ODK326331:ODN326331 ONG326331:ONJ326331 OXC326331:OXF326331 PGY326331:PHB326331 PQU326331:PQX326331 QAQ326331:QAT326331 QKM326331:QKP326331 QUI326331:QUL326331 REE326331:REH326331 ROA326331:ROD326331 RXW326331:RXZ326331 SHS326331:SHV326331 SRO326331:SRR326331 TBK326331:TBN326331 TLG326331:TLJ326331 TVC326331:TVF326331 UEY326331:UFB326331 UOU326331:UOX326331 UYQ326331:UYT326331 VIM326331:VIP326331 VSI326331:VSL326331 WCE326331:WCH326331 WMA326331:WMD326331 WVW326331:WVZ326331 N391867:Q391867 JK391867:JN391867 TG391867:TJ391867 ADC391867:ADF391867 AMY391867:ANB391867 AWU391867:AWX391867 BGQ391867:BGT391867 BQM391867:BQP391867 CAI391867:CAL391867 CKE391867:CKH391867 CUA391867:CUD391867 DDW391867:DDZ391867 DNS391867:DNV391867 DXO391867:DXR391867 EHK391867:EHN391867 ERG391867:ERJ391867 FBC391867:FBF391867 FKY391867:FLB391867 FUU391867:FUX391867 GEQ391867:GET391867 GOM391867:GOP391867 GYI391867:GYL391867 HIE391867:HIH391867 HSA391867:HSD391867 IBW391867:IBZ391867 ILS391867:ILV391867 IVO391867:IVR391867 JFK391867:JFN391867 JPG391867:JPJ391867 JZC391867:JZF391867 KIY391867:KJB391867 KSU391867:KSX391867 LCQ391867:LCT391867 LMM391867:LMP391867 LWI391867:LWL391867 MGE391867:MGH391867 MQA391867:MQD391867 MZW391867:MZZ391867 NJS391867:NJV391867 NTO391867:NTR391867 ODK391867:ODN391867 ONG391867:ONJ391867 OXC391867:OXF391867 PGY391867:PHB391867 PQU391867:PQX391867 QAQ391867:QAT391867 QKM391867:QKP391867 QUI391867:QUL391867 REE391867:REH391867 ROA391867:ROD391867 RXW391867:RXZ391867 SHS391867:SHV391867 SRO391867:SRR391867 TBK391867:TBN391867 TLG391867:TLJ391867 TVC391867:TVF391867 UEY391867:UFB391867 UOU391867:UOX391867 UYQ391867:UYT391867 VIM391867:VIP391867 VSI391867:VSL391867 WCE391867:WCH391867 WMA391867:WMD391867 WVW391867:WVZ391867 N457403:Q457403 JK457403:JN457403 TG457403:TJ457403 ADC457403:ADF457403 AMY457403:ANB457403 AWU457403:AWX457403 BGQ457403:BGT457403 BQM457403:BQP457403 CAI457403:CAL457403 CKE457403:CKH457403 CUA457403:CUD457403 DDW457403:DDZ457403 DNS457403:DNV457403 DXO457403:DXR457403 EHK457403:EHN457403 ERG457403:ERJ457403 FBC457403:FBF457403 FKY457403:FLB457403 FUU457403:FUX457403 GEQ457403:GET457403 GOM457403:GOP457403 GYI457403:GYL457403 HIE457403:HIH457403 HSA457403:HSD457403 IBW457403:IBZ457403 ILS457403:ILV457403 IVO457403:IVR457403 JFK457403:JFN457403 JPG457403:JPJ457403 JZC457403:JZF457403 KIY457403:KJB457403 KSU457403:KSX457403 LCQ457403:LCT457403 LMM457403:LMP457403 LWI457403:LWL457403 MGE457403:MGH457403 MQA457403:MQD457403 MZW457403:MZZ457403 NJS457403:NJV457403 NTO457403:NTR457403 ODK457403:ODN457403 ONG457403:ONJ457403 OXC457403:OXF457403 PGY457403:PHB457403 PQU457403:PQX457403 QAQ457403:QAT457403 QKM457403:QKP457403 QUI457403:QUL457403 REE457403:REH457403 ROA457403:ROD457403 RXW457403:RXZ457403 SHS457403:SHV457403 SRO457403:SRR457403 TBK457403:TBN457403 TLG457403:TLJ457403 TVC457403:TVF457403 UEY457403:UFB457403 UOU457403:UOX457403 UYQ457403:UYT457403 VIM457403:VIP457403 VSI457403:VSL457403 WCE457403:WCH457403 WMA457403:WMD457403 WVW457403:WVZ457403 N522939:Q522939 JK522939:JN522939 TG522939:TJ522939 ADC522939:ADF522939 AMY522939:ANB522939 AWU522939:AWX522939 BGQ522939:BGT522939 BQM522939:BQP522939 CAI522939:CAL522939 CKE522939:CKH522939 CUA522939:CUD522939 DDW522939:DDZ522939 DNS522939:DNV522939 DXO522939:DXR522939 EHK522939:EHN522939 ERG522939:ERJ522939 FBC522939:FBF522939 FKY522939:FLB522939 FUU522939:FUX522939 GEQ522939:GET522939 GOM522939:GOP522939 GYI522939:GYL522939 HIE522939:HIH522939 HSA522939:HSD522939 IBW522939:IBZ522939 ILS522939:ILV522939 IVO522939:IVR522939 JFK522939:JFN522939 JPG522939:JPJ522939 JZC522939:JZF522939 KIY522939:KJB522939 KSU522939:KSX522939 LCQ522939:LCT522939 LMM522939:LMP522939 LWI522939:LWL522939 MGE522939:MGH522939 MQA522939:MQD522939 MZW522939:MZZ522939 NJS522939:NJV522939 NTO522939:NTR522939 ODK522939:ODN522939 ONG522939:ONJ522939 OXC522939:OXF522939 PGY522939:PHB522939 PQU522939:PQX522939 QAQ522939:QAT522939 QKM522939:QKP522939 QUI522939:QUL522939 REE522939:REH522939 ROA522939:ROD522939 RXW522939:RXZ522939 SHS522939:SHV522939 SRO522939:SRR522939 TBK522939:TBN522939 TLG522939:TLJ522939 TVC522939:TVF522939 UEY522939:UFB522939 UOU522939:UOX522939 UYQ522939:UYT522939 VIM522939:VIP522939 VSI522939:VSL522939 WCE522939:WCH522939 WMA522939:WMD522939 WVW522939:WVZ522939 N588475:Q588475 JK588475:JN588475 TG588475:TJ588475 ADC588475:ADF588475 AMY588475:ANB588475 AWU588475:AWX588475 BGQ588475:BGT588475 BQM588475:BQP588475 CAI588475:CAL588475 CKE588475:CKH588475 CUA588475:CUD588475 DDW588475:DDZ588475 DNS588475:DNV588475 DXO588475:DXR588475 EHK588475:EHN588475 ERG588475:ERJ588475 FBC588475:FBF588475 FKY588475:FLB588475 FUU588475:FUX588475 GEQ588475:GET588475 GOM588475:GOP588475 GYI588475:GYL588475 HIE588475:HIH588475 HSA588475:HSD588475 IBW588475:IBZ588475 ILS588475:ILV588475 IVO588475:IVR588475 JFK588475:JFN588475 JPG588475:JPJ588475 JZC588475:JZF588475 KIY588475:KJB588475 KSU588475:KSX588475 LCQ588475:LCT588475 LMM588475:LMP588475 LWI588475:LWL588475 MGE588475:MGH588475 MQA588475:MQD588475 MZW588475:MZZ588475 NJS588475:NJV588475 NTO588475:NTR588475 ODK588475:ODN588475 ONG588475:ONJ588475 OXC588475:OXF588475 PGY588475:PHB588475 PQU588475:PQX588475 QAQ588475:QAT588475 QKM588475:QKP588475 QUI588475:QUL588475 REE588475:REH588475 ROA588475:ROD588475 RXW588475:RXZ588475 SHS588475:SHV588475 SRO588475:SRR588475 TBK588475:TBN588475 TLG588475:TLJ588475 TVC588475:TVF588475 UEY588475:UFB588475 UOU588475:UOX588475 UYQ588475:UYT588475 VIM588475:VIP588475 VSI588475:VSL588475 WCE588475:WCH588475 WMA588475:WMD588475 WVW588475:WVZ588475 N654011:Q654011 JK654011:JN654011 TG654011:TJ654011 ADC654011:ADF654011 AMY654011:ANB654011 AWU654011:AWX654011 BGQ654011:BGT654011 BQM654011:BQP654011 CAI654011:CAL654011 CKE654011:CKH654011 CUA654011:CUD654011 DDW654011:DDZ654011 DNS654011:DNV654011 DXO654011:DXR654011 EHK654011:EHN654011 ERG654011:ERJ654011 FBC654011:FBF654011 FKY654011:FLB654011 FUU654011:FUX654011 GEQ654011:GET654011 GOM654011:GOP654011 GYI654011:GYL654011 HIE654011:HIH654011 HSA654011:HSD654011 IBW654011:IBZ654011 ILS654011:ILV654011 IVO654011:IVR654011 JFK654011:JFN654011 JPG654011:JPJ654011 JZC654011:JZF654011 KIY654011:KJB654011 KSU654011:KSX654011 LCQ654011:LCT654011 LMM654011:LMP654011 LWI654011:LWL654011 MGE654011:MGH654011 MQA654011:MQD654011 MZW654011:MZZ654011 NJS654011:NJV654011 NTO654011:NTR654011 ODK654011:ODN654011 ONG654011:ONJ654011 OXC654011:OXF654011 PGY654011:PHB654011 PQU654011:PQX654011 QAQ654011:QAT654011 QKM654011:QKP654011 QUI654011:QUL654011 REE654011:REH654011 ROA654011:ROD654011 RXW654011:RXZ654011 SHS654011:SHV654011 SRO654011:SRR654011 TBK654011:TBN654011 TLG654011:TLJ654011 TVC654011:TVF654011 UEY654011:UFB654011 UOU654011:UOX654011 UYQ654011:UYT654011 VIM654011:VIP654011 VSI654011:VSL654011 WCE654011:WCH654011 WMA654011:WMD654011 WVW654011:WVZ654011 N719547:Q719547 JK719547:JN719547 TG719547:TJ719547 ADC719547:ADF719547 AMY719547:ANB719547 AWU719547:AWX719547 BGQ719547:BGT719547 BQM719547:BQP719547 CAI719547:CAL719547 CKE719547:CKH719547 CUA719547:CUD719547 DDW719547:DDZ719547 DNS719547:DNV719547 DXO719547:DXR719547 EHK719547:EHN719547 ERG719547:ERJ719547 FBC719547:FBF719547 FKY719547:FLB719547 FUU719547:FUX719547 GEQ719547:GET719547 GOM719547:GOP719547 GYI719547:GYL719547 HIE719547:HIH719547 HSA719547:HSD719547 IBW719547:IBZ719547 ILS719547:ILV719547 IVO719547:IVR719547 JFK719547:JFN719547 JPG719547:JPJ719547 JZC719547:JZF719547 KIY719547:KJB719547 KSU719547:KSX719547 LCQ719547:LCT719547 LMM719547:LMP719547 LWI719547:LWL719547 MGE719547:MGH719547 MQA719547:MQD719547 MZW719547:MZZ719547 NJS719547:NJV719547 NTO719547:NTR719547 ODK719547:ODN719547 ONG719547:ONJ719547 OXC719547:OXF719547 PGY719547:PHB719547 PQU719547:PQX719547 QAQ719547:QAT719547 QKM719547:QKP719547 QUI719547:QUL719547 REE719547:REH719547 ROA719547:ROD719547 RXW719547:RXZ719547 SHS719547:SHV719547 SRO719547:SRR719547 TBK719547:TBN719547 TLG719547:TLJ719547 TVC719547:TVF719547 UEY719547:UFB719547 UOU719547:UOX719547 UYQ719547:UYT719547 VIM719547:VIP719547 VSI719547:VSL719547 WCE719547:WCH719547 WMA719547:WMD719547 WVW719547:WVZ719547 N785083:Q785083 JK785083:JN785083 TG785083:TJ785083 ADC785083:ADF785083 AMY785083:ANB785083 AWU785083:AWX785083 BGQ785083:BGT785083 BQM785083:BQP785083 CAI785083:CAL785083 CKE785083:CKH785083 CUA785083:CUD785083 DDW785083:DDZ785083 DNS785083:DNV785083 DXO785083:DXR785083 EHK785083:EHN785083 ERG785083:ERJ785083 FBC785083:FBF785083 FKY785083:FLB785083 FUU785083:FUX785083 GEQ785083:GET785083 GOM785083:GOP785083 GYI785083:GYL785083 HIE785083:HIH785083 HSA785083:HSD785083 IBW785083:IBZ785083 ILS785083:ILV785083 IVO785083:IVR785083 JFK785083:JFN785083 JPG785083:JPJ785083 JZC785083:JZF785083 KIY785083:KJB785083 KSU785083:KSX785083 LCQ785083:LCT785083 LMM785083:LMP785083 LWI785083:LWL785083 MGE785083:MGH785083 MQA785083:MQD785083 MZW785083:MZZ785083 NJS785083:NJV785083 NTO785083:NTR785083 ODK785083:ODN785083 ONG785083:ONJ785083 OXC785083:OXF785083 PGY785083:PHB785083 PQU785083:PQX785083 QAQ785083:QAT785083 QKM785083:QKP785083 QUI785083:QUL785083 REE785083:REH785083 ROA785083:ROD785083 RXW785083:RXZ785083 SHS785083:SHV785083 SRO785083:SRR785083 TBK785083:TBN785083 TLG785083:TLJ785083 TVC785083:TVF785083 UEY785083:UFB785083 UOU785083:UOX785083 UYQ785083:UYT785083 VIM785083:VIP785083 VSI785083:VSL785083 WCE785083:WCH785083 WMA785083:WMD785083 WVW785083:WVZ785083 N850619:Q850619 JK850619:JN850619 TG850619:TJ850619 ADC850619:ADF850619 AMY850619:ANB850619 AWU850619:AWX850619 BGQ850619:BGT850619 BQM850619:BQP850619 CAI850619:CAL850619 CKE850619:CKH850619 CUA850619:CUD850619 DDW850619:DDZ850619 DNS850619:DNV850619 DXO850619:DXR850619 EHK850619:EHN850619 ERG850619:ERJ850619 FBC850619:FBF850619 FKY850619:FLB850619 FUU850619:FUX850619 GEQ850619:GET850619 GOM850619:GOP850619 GYI850619:GYL850619 HIE850619:HIH850619 HSA850619:HSD850619 IBW850619:IBZ850619 ILS850619:ILV850619 IVO850619:IVR850619 JFK850619:JFN850619 JPG850619:JPJ850619 JZC850619:JZF850619 KIY850619:KJB850619 KSU850619:KSX850619 LCQ850619:LCT850619 LMM850619:LMP850619 LWI850619:LWL850619 MGE850619:MGH850619 MQA850619:MQD850619 MZW850619:MZZ850619 NJS850619:NJV850619 NTO850619:NTR850619 ODK850619:ODN850619 ONG850619:ONJ850619 OXC850619:OXF850619 PGY850619:PHB850619 PQU850619:PQX850619 QAQ850619:QAT850619 QKM850619:QKP850619 QUI850619:QUL850619 REE850619:REH850619 ROA850619:ROD850619 RXW850619:RXZ850619 SHS850619:SHV850619 SRO850619:SRR850619 TBK850619:TBN850619 TLG850619:TLJ850619 TVC850619:TVF850619 UEY850619:UFB850619 UOU850619:UOX850619 UYQ850619:UYT850619 VIM850619:VIP850619 VSI850619:VSL850619 WCE850619:WCH850619 WMA850619:WMD850619 WVW850619:WVZ850619 N916155:Q916155 JK916155:JN916155 TG916155:TJ916155 ADC916155:ADF916155 AMY916155:ANB916155 AWU916155:AWX916155 BGQ916155:BGT916155 BQM916155:BQP916155 CAI916155:CAL916155 CKE916155:CKH916155 CUA916155:CUD916155 DDW916155:DDZ916155 DNS916155:DNV916155 DXO916155:DXR916155 EHK916155:EHN916155 ERG916155:ERJ916155 FBC916155:FBF916155 FKY916155:FLB916155 FUU916155:FUX916155 GEQ916155:GET916155 GOM916155:GOP916155 GYI916155:GYL916155 HIE916155:HIH916155 HSA916155:HSD916155 IBW916155:IBZ916155 ILS916155:ILV916155 IVO916155:IVR916155 JFK916155:JFN916155 JPG916155:JPJ916155 JZC916155:JZF916155 KIY916155:KJB916155 KSU916155:KSX916155 LCQ916155:LCT916155 LMM916155:LMP916155 LWI916155:LWL916155 MGE916155:MGH916155 MQA916155:MQD916155 MZW916155:MZZ916155 NJS916155:NJV916155 NTO916155:NTR916155 ODK916155:ODN916155 ONG916155:ONJ916155 OXC916155:OXF916155 PGY916155:PHB916155 PQU916155:PQX916155 QAQ916155:QAT916155 QKM916155:QKP916155 QUI916155:QUL916155 REE916155:REH916155 ROA916155:ROD916155 RXW916155:RXZ916155 SHS916155:SHV916155 SRO916155:SRR916155 TBK916155:TBN916155 TLG916155:TLJ916155 TVC916155:TVF916155 UEY916155:UFB916155 UOU916155:UOX916155 UYQ916155:UYT916155 VIM916155:VIP916155 VSI916155:VSL916155 WCE916155:WCH916155 WMA916155:WMD916155 WVW916155:WVZ916155 N981691:Q981691 JK981691:JN981691 TG981691:TJ981691 ADC981691:ADF981691 AMY981691:ANB981691 AWU981691:AWX981691 BGQ981691:BGT981691 BQM981691:BQP981691 CAI981691:CAL981691 CKE981691:CKH981691 CUA981691:CUD981691 DDW981691:DDZ981691 DNS981691:DNV981691 DXO981691:DXR981691 EHK981691:EHN981691 ERG981691:ERJ981691 FBC981691:FBF981691 FKY981691:FLB981691 FUU981691:FUX981691 GEQ981691:GET981691 GOM981691:GOP981691 GYI981691:GYL981691 HIE981691:HIH981691 HSA981691:HSD981691 IBW981691:IBZ981691 ILS981691:ILV981691 IVO981691:IVR981691 JFK981691:JFN981691 JPG981691:JPJ981691 JZC981691:JZF981691 KIY981691:KJB981691 KSU981691:KSX981691 LCQ981691:LCT981691 LMM981691:LMP981691 LWI981691:LWL981691 MGE981691:MGH981691 MQA981691:MQD981691 MZW981691:MZZ981691 NJS981691:NJV981691 NTO981691:NTR981691 ODK981691:ODN981691 ONG981691:ONJ981691 OXC981691:OXF981691 PGY981691:PHB981691 PQU981691:PQX981691 QAQ981691:QAT981691 QKM981691:QKP981691 QUI981691:QUL981691 REE981691:REH981691 ROA981691:ROD981691 RXW981691:RXZ981691 SHS981691:SHV981691 SRO981691:SRR981691 TBK981691:TBN981691 TLG981691:TLJ981691 TVC981691:TVF981691 UEY981691:UFB981691 UOU981691:UOX981691 UYQ981691:UYT981691 VIM981691:VIP981691 VSI981691:VSL981691 WCE981691:WCH981691 WMA981691:WMD981691 WVW981691:WVZ981691 Q118:T118 JN118:JQ118 TJ118:TM118 ADF118:ADI118 ANB118:ANE118 AWX118:AXA118 BGT118:BGW118 BQP118:BQS118 CAL118:CAO118 CKH118:CKK118 CUD118:CUG118 DDZ118:DEC118 DNV118:DNY118 DXR118:DXU118 EHN118:EHQ118 ERJ118:ERM118 FBF118:FBI118 FLB118:FLE118 FUX118:FVA118 GET118:GEW118 GOP118:GOS118 GYL118:GYO118 HIH118:HIK118 HSD118:HSG118 IBZ118:ICC118 ILV118:ILY118 IVR118:IVU118 JFN118:JFQ118 JPJ118:JPM118 JZF118:JZI118 KJB118:KJE118 KSX118:KTA118 LCT118:LCW118 LMP118:LMS118 LWL118:LWO118 MGH118:MGK118 MQD118:MQG118 MZZ118:NAC118 NJV118:NJY118 NTR118:NTU118 ODN118:ODQ118 ONJ118:ONM118 OXF118:OXI118 PHB118:PHE118 PQX118:PRA118 QAT118:QAW118 QKP118:QKS118 QUL118:QUO118 REH118:REK118 ROD118:ROG118 RXZ118:RYC118 SHV118:SHY118 SRR118:SRU118 TBN118:TBQ118 TLJ118:TLM118 TVF118:TVI118 UFB118:UFE118 UOX118:UPA118 UYT118:UYW118 VIP118:VIS118 VSL118:VSO118 WCH118:WCK118 WMD118:WMG118 WVZ118:WWC118 Q64201:T64201 JN64201:JQ64201 TJ64201:TM64201 ADF64201:ADI64201 ANB64201:ANE64201 AWX64201:AXA64201 BGT64201:BGW64201 BQP64201:BQS64201 CAL64201:CAO64201 CKH64201:CKK64201 CUD64201:CUG64201 DDZ64201:DEC64201 DNV64201:DNY64201 DXR64201:DXU64201 EHN64201:EHQ64201 ERJ64201:ERM64201 FBF64201:FBI64201 FLB64201:FLE64201 FUX64201:FVA64201 GET64201:GEW64201 GOP64201:GOS64201 GYL64201:GYO64201 HIH64201:HIK64201 HSD64201:HSG64201 IBZ64201:ICC64201 ILV64201:ILY64201 IVR64201:IVU64201 JFN64201:JFQ64201 JPJ64201:JPM64201 JZF64201:JZI64201 KJB64201:KJE64201 KSX64201:KTA64201 LCT64201:LCW64201 LMP64201:LMS64201 LWL64201:LWO64201 MGH64201:MGK64201 MQD64201:MQG64201 MZZ64201:NAC64201 NJV64201:NJY64201 NTR64201:NTU64201 ODN64201:ODQ64201 ONJ64201:ONM64201 OXF64201:OXI64201 PHB64201:PHE64201 PQX64201:PRA64201 QAT64201:QAW64201 QKP64201:QKS64201 QUL64201:QUO64201 REH64201:REK64201 ROD64201:ROG64201 RXZ64201:RYC64201 SHV64201:SHY64201 SRR64201:SRU64201 TBN64201:TBQ64201 TLJ64201:TLM64201 TVF64201:TVI64201 UFB64201:UFE64201 UOX64201:UPA64201 UYT64201:UYW64201 VIP64201:VIS64201 VSL64201:VSO64201 WCH64201:WCK64201 WMD64201:WMG64201 WVZ64201:WWC64201 Q129737:T129737 JN129737:JQ129737 TJ129737:TM129737 ADF129737:ADI129737 ANB129737:ANE129737 AWX129737:AXA129737 BGT129737:BGW129737 BQP129737:BQS129737 CAL129737:CAO129737 CKH129737:CKK129737 CUD129737:CUG129737 DDZ129737:DEC129737 DNV129737:DNY129737 DXR129737:DXU129737 EHN129737:EHQ129737 ERJ129737:ERM129737 FBF129737:FBI129737 FLB129737:FLE129737 FUX129737:FVA129737 GET129737:GEW129737 GOP129737:GOS129737 GYL129737:GYO129737 HIH129737:HIK129737 HSD129737:HSG129737 IBZ129737:ICC129737 ILV129737:ILY129737 IVR129737:IVU129737 JFN129737:JFQ129737 JPJ129737:JPM129737 JZF129737:JZI129737 KJB129737:KJE129737 KSX129737:KTA129737 LCT129737:LCW129737 LMP129737:LMS129737 LWL129737:LWO129737 MGH129737:MGK129737 MQD129737:MQG129737 MZZ129737:NAC129737 NJV129737:NJY129737 NTR129737:NTU129737 ODN129737:ODQ129737 ONJ129737:ONM129737 OXF129737:OXI129737 PHB129737:PHE129737 PQX129737:PRA129737 QAT129737:QAW129737 QKP129737:QKS129737 QUL129737:QUO129737 REH129737:REK129737 ROD129737:ROG129737 RXZ129737:RYC129737 SHV129737:SHY129737 SRR129737:SRU129737 TBN129737:TBQ129737 TLJ129737:TLM129737 TVF129737:TVI129737 UFB129737:UFE129737 UOX129737:UPA129737 UYT129737:UYW129737 VIP129737:VIS129737 VSL129737:VSO129737 WCH129737:WCK129737 WMD129737:WMG129737 WVZ129737:WWC129737 Q195273:T195273 JN195273:JQ195273 TJ195273:TM195273 ADF195273:ADI195273 ANB195273:ANE195273 AWX195273:AXA195273 BGT195273:BGW195273 BQP195273:BQS195273 CAL195273:CAO195273 CKH195273:CKK195273 CUD195273:CUG195273 DDZ195273:DEC195273 DNV195273:DNY195273 DXR195273:DXU195273 EHN195273:EHQ195273 ERJ195273:ERM195273 FBF195273:FBI195273 FLB195273:FLE195273 FUX195273:FVA195273 GET195273:GEW195273 GOP195273:GOS195273 GYL195273:GYO195273 HIH195273:HIK195273 HSD195273:HSG195273 IBZ195273:ICC195273 ILV195273:ILY195273 IVR195273:IVU195273 JFN195273:JFQ195273 JPJ195273:JPM195273 JZF195273:JZI195273 KJB195273:KJE195273 KSX195273:KTA195273 LCT195273:LCW195273 LMP195273:LMS195273 LWL195273:LWO195273 MGH195273:MGK195273 MQD195273:MQG195273 MZZ195273:NAC195273 NJV195273:NJY195273 NTR195273:NTU195273 ODN195273:ODQ195273 ONJ195273:ONM195273 OXF195273:OXI195273 PHB195273:PHE195273 PQX195273:PRA195273 QAT195273:QAW195273 QKP195273:QKS195273 QUL195273:QUO195273 REH195273:REK195273 ROD195273:ROG195273 RXZ195273:RYC195273 SHV195273:SHY195273 SRR195273:SRU195273 TBN195273:TBQ195273 TLJ195273:TLM195273 TVF195273:TVI195273 UFB195273:UFE195273 UOX195273:UPA195273 UYT195273:UYW195273 VIP195273:VIS195273 VSL195273:VSO195273 WCH195273:WCK195273 WMD195273:WMG195273 WVZ195273:WWC195273 Q260809:T260809 JN260809:JQ260809 TJ260809:TM260809 ADF260809:ADI260809 ANB260809:ANE260809 AWX260809:AXA260809 BGT260809:BGW260809 BQP260809:BQS260809 CAL260809:CAO260809 CKH260809:CKK260809 CUD260809:CUG260809 DDZ260809:DEC260809 DNV260809:DNY260809 DXR260809:DXU260809 EHN260809:EHQ260809 ERJ260809:ERM260809 FBF260809:FBI260809 FLB260809:FLE260809 FUX260809:FVA260809 GET260809:GEW260809 GOP260809:GOS260809 GYL260809:GYO260809 HIH260809:HIK260809 HSD260809:HSG260809 IBZ260809:ICC260809 ILV260809:ILY260809 IVR260809:IVU260809 JFN260809:JFQ260809 JPJ260809:JPM260809 JZF260809:JZI260809 KJB260809:KJE260809 KSX260809:KTA260809 LCT260809:LCW260809 LMP260809:LMS260809 LWL260809:LWO260809 MGH260809:MGK260809 MQD260809:MQG260809 MZZ260809:NAC260809 NJV260809:NJY260809 NTR260809:NTU260809 ODN260809:ODQ260809 ONJ260809:ONM260809 OXF260809:OXI260809 PHB260809:PHE260809 PQX260809:PRA260809 QAT260809:QAW260809 QKP260809:QKS260809 QUL260809:QUO260809 REH260809:REK260809 ROD260809:ROG260809 RXZ260809:RYC260809 SHV260809:SHY260809 SRR260809:SRU260809 TBN260809:TBQ260809 TLJ260809:TLM260809 TVF260809:TVI260809 UFB260809:UFE260809 UOX260809:UPA260809 UYT260809:UYW260809 VIP260809:VIS260809 VSL260809:VSO260809 WCH260809:WCK260809 WMD260809:WMG260809 WVZ260809:WWC260809 Q326345:T326345 JN326345:JQ326345 TJ326345:TM326345 ADF326345:ADI326345 ANB326345:ANE326345 AWX326345:AXA326345 BGT326345:BGW326345 BQP326345:BQS326345 CAL326345:CAO326345 CKH326345:CKK326345 CUD326345:CUG326345 DDZ326345:DEC326345 DNV326345:DNY326345 DXR326345:DXU326345 EHN326345:EHQ326345 ERJ326345:ERM326345 FBF326345:FBI326345 FLB326345:FLE326345 FUX326345:FVA326345 GET326345:GEW326345 GOP326345:GOS326345 GYL326345:GYO326345 HIH326345:HIK326345 HSD326345:HSG326345 IBZ326345:ICC326345 ILV326345:ILY326345 IVR326345:IVU326345 JFN326345:JFQ326345 JPJ326345:JPM326345 JZF326345:JZI326345 KJB326345:KJE326345 KSX326345:KTA326345 LCT326345:LCW326345 LMP326345:LMS326345 LWL326345:LWO326345 MGH326345:MGK326345 MQD326345:MQG326345 MZZ326345:NAC326345 NJV326345:NJY326345 NTR326345:NTU326345 ODN326345:ODQ326345 ONJ326345:ONM326345 OXF326345:OXI326345 PHB326345:PHE326345 PQX326345:PRA326345 QAT326345:QAW326345 QKP326345:QKS326345 QUL326345:QUO326345 REH326345:REK326345 ROD326345:ROG326345 RXZ326345:RYC326345 SHV326345:SHY326345 SRR326345:SRU326345 TBN326345:TBQ326345 TLJ326345:TLM326345 TVF326345:TVI326345 UFB326345:UFE326345 UOX326345:UPA326345 UYT326345:UYW326345 VIP326345:VIS326345 VSL326345:VSO326345 WCH326345:WCK326345 WMD326345:WMG326345 WVZ326345:WWC326345 Q391881:T391881 JN391881:JQ391881 TJ391881:TM391881 ADF391881:ADI391881 ANB391881:ANE391881 AWX391881:AXA391881 BGT391881:BGW391881 BQP391881:BQS391881 CAL391881:CAO391881 CKH391881:CKK391881 CUD391881:CUG391881 DDZ391881:DEC391881 DNV391881:DNY391881 DXR391881:DXU391881 EHN391881:EHQ391881 ERJ391881:ERM391881 FBF391881:FBI391881 FLB391881:FLE391881 FUX391881:FVA391881 GET391881:GEW391881 GOP391881:GOS391881 GYL391881:GYO391881 HIH391881:HIK391881 HSD391881:HSG391881 IBZ391881:ICC391881 ILV391881:ILY391881 IVR391881:IVU391881 JFN391881:JFQ391881 JPJ391881:JPM391881 JZF391881:JZI391881 KJB391881:KJE391881 KSX391881:KTA391881 LCT391881:LCW391881 LMP391881:LMS391881 LWL391881:LWO391881 MGH391881:MGK391881 MQD391881:MQG391881 MZZ391881:NAC391881 NJV391881:NJY391881 NTR391881:NTU391881 ODN391881:ODQ391881 ONJ391881:ONM391881 OXF391881:OXI391881 PHB391881:PHE391881 PQX391881:PRA391881 QAT391881:QAW391881 QKP391881:QKS391881 QUL391881:QUO391881 REH391881:REK391881 ROD391881:ROG391881 RXZ391881:RYC391881 SHV391881:SHY391881 SRR391881:SRU391881 TBN391881:TBQ391881 TLJ391881:TLM391881 TVF391881:TVI391881 UFB391881:UFE391881 UOX391881:UPA391881 UYT391881:UYW391881 VIP391881:VIS391881 VSL391881:VSO391881 WCH391881:WCK391881 WMD391881:WMG391881 WVZ391881:WWC391881 Q457417:T457417 JN457417:JQ457417 TJ457417:TM457417 ADF457417:ADI457417 ANB457417:ANE457417 AWX457417:AXA457417 BGT457417:BGW457417 BQP457417:BQS457417 CAL457417:CAO457417 CKH457417:CKK457417 CUD457417:CUG457417 DDZ457417:DEC457417 DNV457417:DNY457417 DXR457417:DXU457417 EHN457417:EHQ457417 ERJ457417:ERM457417 FBF457417:FBI457417 FLB457417:FLE457417 FUX457417:FVA457417 GET457417:GEW457417 GOP457417:GOS457417 GYL457417:GYO457417 HIH457417:HIK457417 HSD457417:HSG457417 IBZ457417:ICC457417 ILV457417:ILY457417 IVR457417:IVU457417 JFN457417:JFQ457417 JPJ457417:JPM457417 JZF457417:JZI457417 KJB457417:KJE457417 KSX457417:KTA457417 LCT457417:LCW457417 LMP457417:LMS457417 LWL457417:LWO457417 MGH457417:MGK457417 MQD457417:MQG457417 MZZ457417:NAC457417 NJV457417:NJY457417 NTR457417:NTU457417 ODN457417:ODQ457417 ONJ457417:ONM457417 OXF457417:OXI457417 PHB457417:PHE457417 PQX457417:PRA457417 QAT457417:QAW457417 QKP457417:QKS457417 QUL457417:QUO457417 REH457417:REK457417 ROD457417:ROG457417 RXZ457417:RYC457417 SHV457417:SHY457417 SRR457417:SRU457417 TBN457417:TBQ457417 TLJ457417:TLM457417 TVF457417:TVI457417 UFB457417:UFE457417 UOX457417:UPA457417 UYT457417:UYW457417 VIP457417:VIS457417 VSL457417:VSO457417 WCH457417:WCK457417 WMD457417:WMG457417 WVZ457417:WWC457417 Q522953:T522953 JN522953:JQ522953 TJ522953:TM522953 ADF522953:ADI522953 ANB522953:ANE522953 AWX522953:AXA522953 BGT522953:BGW522953 BQP522953:BQS522953 CAL522953:CAO522953 CKH522953:CKK522953 CUD522953:CUG522953 DDZ522953:DEC522953 DNV522953:DNY522953 DXR522953:DXU522953 EHN522953:EHQ522953 ERJ522953:ERM522953 FBF522953:FBI522953 FLB522953:FLE522953 FUX522953:FVA522953 GET522953:GEW522953 GOP522953:GOS522953 GYL522953:GYO522953 HIH522953:HIK522953 HSD522953:HSG522953 IBZ522953:ICC522953 ILV522953:ILY522953 IVR522953:IVU522953 JFN522953:JFQ522953 JPJ522953:JPM522953 JZF522953:JZI522953 KJB522953:KJE522953 KSX522953:KTA522953 LCT522953:LCW522953 LMP522953:LMS522953 LWL522953:LWO522953 MGH522953:MGK522953 MQD522953:MQG522953 MZZ522953:NAC522953 NJV522953:NJY522953 NTR522953:NTU522953 ODN522953:ODQ522953 ONJ522953:ONM522953 OXF522953:OXI522953 PHB522953:PHE522953 PQX522953:PRA522953 QAT522953:QAW522953 QKP522953:QKS522953 QUL522953:QUO522953 REH522953:REK522953 ROD522953:ROG522953 RXZ522953:RYC522953 SHV522953:SHY522953 SRR522953:SRU522953 TBN522953:TBQ522953 TLJ522953:TLM522953 TVF522953:TVI522953 UFB522953:UFE522953 UOX522953:UPA522953 UYT522953:UYW522953 VIP522953:VIS522953 VSL522953:VSO522953 WCH522953:WCK522953 WMD522953:WMG522953 WVZ522953:WWC522953 Q588489:T588489 JN588489:JQ588489 TJ588489:TM588489 ADF588489:ADI588489 ANB588489:ANE588489 AWX588489:AXA588489 BGT588489:BGW588489 BQP588489:BQS588489 CAL588489:CAO588489 CKH588489:CKK588489 CUD588489:CUG588489 DDZ588489:DEC588489 DNV588489:DNY588489 DXR588489:DXU588489 EHN588489:EHQ588489 ERJ588489:ERM588489 FBF588489:FBI588489 FLB588489:FLE588489 FUX588489:FVA588489 GET588489:GEW588489 GOP588489:GOS588489 GYL588489:GYO588489 HIH588489:HIK588489 HSD588489:HSG588489 IBZ588489:ICC588489 ILV588489:ILY588489 IVR588489:IVU588489 JFN588489:JFQ588489 JPJ588489:JPM588489 JZF588489:JZI588489 KJB588489:KJE588489 KSX588489:KTA588489 LCT588489:LCW588489 LMP588489:LMS588489 LWL588489:LWO588489 MGH588489:MGK588489 MQD588489:MQG588489 MZZ588489:NAC588489 NJV588489:NJY588489 NTR588489:NTU588489 ODN588489:ODQ588489 ONJ588489:ONM588489 OXF588489:OXI588489 PHB588489:PHE588489 PQX588489:PRA588489 QAT588489:QAW588489 QKP588489:QKS588489 QUL588489:QUO588489 REH588489:REK588489 ROD588489:ROG588489 RXZ588489:RYC588489 SHV588489:SHY588489 SRR588489:SRU588489 TBN588489:TBQ588489 TLJ588489:TLM588489 TVF588489:TVI588489 UFB588489:UFE588489 UOX588489:UPA588489 UYT588489:UYW588489 VIP588489:VIS588489 VSL588489:VSO588489 WCH588489:WCK588489 WMD588489:WMG588489 WVZ588489:WWC588489 Q654025:T654025 JN654025:JQ654025 TJ654025:TM654025 ADF654025:ADI654025 ANB654025:ANE654025 AWX654025:AXA654025 BGT654025:BGW654025 BQP654025:BQS654025 CAL654025:CAO654025 CKH654025:CKK654025 CUD654025:CUG654025 DDZ654025:DEC654025 DNV654025:DNY654025 DXR654025:DXU654025 EHN654025:EHQ654025 ERJ654025:ERM654025 FBF654025:FBI654025 FLB654025:FLE654025 FUX654025:FVA654025 GET654025:GEW654025 GOP654025:GOS654025 GYL654025:GYO654025 HIH654025:HIK654025 HSD654025:HSG654025 IBZ654025:ICC654025 ILV654025:ILY654025 IVR654025:IVU654025 JFN654025:JFQ654025 JPJ654025:JPM654025 JZF654025:JZI654025 KJB654025:KJE654025 KSX654025:KTA654025 LCT654025:LCW654025 LMP654025:LMS654025 LWL654025:LWO654025 MGH654025:MGK654025 MQD654025:MQG654025 MZZ654025:NAC654025 NJV654025:NJY654025 NTR654025:NTU654025 ODN654025:ODQ654025 ONJ654025:ONM654025 OXF654025:OXI654025 PHB654025:PHE654025 PQX654025:PRA654025 QAT654025:QAW654025 QKP654025:QKS654025 QUL654025:QUO654025 REH654025:REK654025 ROD654025:ROG654025 RXZ654025:RYC654025 SHV654025:SHY654025 SRR654025:SRU654025 TBN654025:TBQ654025 TLJ654025:TLM654025 TVF654025:TVI654025 UFB654025:UFE654025 UOX654025:UPA654025 UYT654025:UYW654025 VIP654025:VIS654025 VSL654025:VSO654025 WCH654025:WCK654025 WMD654025:WMG654025 WVZ654025:WWC654025 Q719561:T719561 JN719561:JQ719561 TJ719561:TM719561 ADF719561:ADI719561 ANB719561:ANE719561 AWX719561:AXA719561 BGT719561:BGW719561 BQP719561:BQS719561 CAL719561:CAO719561 CKH719561:CKK719561 CUD719561:CUG719561 DDZ719561:DEC719561 DNV719561:DNY719561 DXR719561:DXU719561 EHN719561:EHQ719561 ERJ719561:ERM719561 FBF719561:FBI719561 FLB719561:FLE719561 FUX719561:FVA719561 GET719561:GEW719561 GOP719561:GOS719561 GYL719561:GYO719561 HIH719561:HIK719561 HSD719561:HSG719561 IBZ719561:ICC719561 ILV719561:ILY719561 IVR719561:IVU719561 JFN719561:JFQ719561 JPJ719561:JPM719561 JZF719561:JZI719561 KJB719561:KJE719561 KSX719561:KTA719561 LCT719561:LCW719561 LMP719561:LMS719561 LWL719561:LWO719561 MGH719561:MGK719561 MQD719561:MQG719561 MZZ719561:NAC719561 NJV719561:NJY719561 NTR719561:NTU719561 ODN719561:ODQ719561 ONJ719561:ONM719561 OXF719561:OXI719561 PHB719561:PHE719561 PQX719561:PRA719561 QAT719561:QAW719561 QKP719561:QKS719561 QUL719561:QUO719561 REH719561:REK719561 ROD719561:ROG719561 RXZ719561:RYC719561 SHV719561:SHY719561 SRR719561:SRU719561 TBN719561:TBQ719561 TLJ719561:TLM719561 TVF719561:TVI719561 UFB719561:UFE719561 UOX719561:UPA719561 UYT719561:UYW719561 VIP719561:VIS719561 VSL719561:VSO719561 WCH719561:WCK719561 WMD719561:WMG719561 WVZ719561:WWC719561 Q785097:T785097 JN785097:JQ785097 TJ785097:TM785097 ADF785097:ADI785097 ANB785097:ANE785097 AWX785097:AXA785097 BGT785097:BGW785097 BQP785097:BQS785097 CAL785097:CAO785097 CKH785097:CKK785097 CUD785097:CUG785097 DDZ785097:DEC785097 DNV785097:DNY785097 DXR785097:DXU785097 EHN785097:EHQ785097 ERJ785097:ERM785097 FBF785097:FBI785097 FLB785097:FLE785097 FUX785097:FVA785097 GET785097:GEW785097 GOP785097:GOS785097 GYL785097:GYO785097 HIH785097:HIK785097 HSD785097:HSG785097 IBZ785097:ICC785097 ILV785097:ILY785097 IVR785097:IVU785097 JFN785097:JFQ785097 JPJ785097:JPM785097 JZF785097:JZI785097 KJB785097:KJE785097 KSX785097:KTA785097 LCT785097:LCW785097 LMP785097:LMS785097 LWL785097:LWO785097 MGH785097:MGK785097 MQD785097:MQG785097 MZZ785097:NAC785097 NJV785097:NJY785097 NTR785097:NTU785097 ODN785097:ODQ785097 ONJ785097:ONM785097 OXF785097:OXI785097 PHB785097:PHE785097 PQX785097:PRA785097 QAT785097:QAW785097 QKP785097:QKS785097 QUL785097:QUO785097 REH785097:REK785097 ROD785097:ROG785097 RXZ785097:RYC785097 SHV785097:SHY785097 SRR785097:SRU785097 TBN785097:TBQ785097 TLJ785097:TLM785097 TVF785097:TVI785097 UFB785097:UFE785097 UOX785097:UPA785097 UYT785097:UYW785097 VIP785097:VIS785097 VSL785097:VSO785097 WCH785097:WCK785097 WMD785097:WMG785097 WVZ785097:WWC785097 Q850633:T850633 JN850633:JQ850633 TJ850633:TM850633 ADF850633:ADI850633 ANB850633:ANE850633 AWX850633:AXA850633 BGT850633:BGW850633 BQP850633:BQS850633 CAL850633:CAO850633 CKH850633:CKK850633 CUD850633:CUG850633 DDZ850633:DEC850633 DNV850633:DNY850633 DXR850633:DXU850633 EHN850633:EHQ850633 ERJ850633:ERM850633 FBF850633:FBI850633 FLB850633:FLE850633 FUX850633:FVA850633 GET850633:GEW850633 GOP850633:GOS850633 GYL850633:GYO850633 HIH850633:HIK850633 HSD850633:HSG850633 IBZ850633:ICC850633 ILV850633:ILY850633 IVR850633:IVU850633 JFN850633:JFQ850633 JPJ850633:JPM850633 JZF850633:JZI850633 KJB850633:KJE850633 KSX850633:KTA850633 LCT850633:LCW850633 LMP850633:LMS850633 LWL850633:LWO850633 MGH850633:MGK850633 MQD850633:MQG850633 MZZ850633:NAC850633 NJV850633:NJY850633 NTR850633:NTU850633 ODN850633:ODQ850633 ONJ850633:ONM850633 OXF850633:OXI850633 PHB850633:PHE850633 PQX850633:PRA850633 QAT850633:QAW850633 QKP850633:QKS850633 QUL850633:QUO850633 REH850633:REK850633 ROD850633:ROG850633 RXZ850633:RYC850633 SHV850633:SHY850633 SRR850633:SRU850633 TBN850633:TBQ850633 TLJ850633:TLM850633 TVF850633:TVI850633 UFB850633:UFE850633 UOX850633:UPA850633 UYT850633:UYW850633 VIP850633:VIS850633 VSL850633:VSO850633 WCH850633:WCK850633 WMD850633:WMG850633 WVZ850633:WWC850633 Q916169:T916169 JN916169:JQ916169 TJ916169:TM916169 ADF916169:ADI916169 ANB916169:ANE916169 AWX916169:AXA916169 BGT916169:BGW916169 BQP916169:BQS916169 CAL916169:CAO916169 CKH916169:CKK916169 CUD916169:CUG916169 DDZ916169:DEC916169 DNV916169:DNY916169 DXR916169:DXU916169 EHN916169:EHQ916169 ERJ916169:ERM916169 FBF916169:FBI916169 FLB916169:FLE916169 FUX916169:FVA916169 GET916169:GEW916169 GOP916169:GOS916169 GYL916169:GYO916169 HIH916169:HIK916169 HSD916169:HSG916169 IBZ916169:ICC916169 ILV916169:ILY916169 IVR916169:IVU916169 JFN916169:JFQ916169 JPJ916169:JPM916169 JZF916169:JZI916169 KJB916169:KJE916169 KSX916169:KTA916169 LCT916169:LCW916169 LMP916169:LMS916169 LWL916169:LWO916169 MGH916169:MGK916169 MQD916169:MQG916169 MZZ916169:NAC916169 NJV916169:NJY916169 NTR916169:NTU916169 ODN916169:ODQ916169 ONJ916169:ONM916169 OXF916169:OXI916169 PHB916169:PHE916169 PQX916169:PRA916169 QAT916169:QAW916169 QKP916169:QKS916169 QUL916169:QUO916169 REH916169:REK916169 ROD916169:ROG916169 RXZ916169:RYC916169 SHV916169:SHY916169 SRR916169:SRU916169 TBN916169:TBQ916169 TLJ916169:TLM916169 TVF916169:TVI916169 UFB916169:UFE916169 UOX916169:UPA916169 UYT916169:UYW916169 VIP916169:VIS916169 VSL916169:VSO916169 WCH916169:WCK916169 WMD916169:WMG916169 WVZ916169:WWC916169 Q981705:T981705 JN981705:JQ981705 TJ981705:TM981705 ADF981705:ADI981705 ANB981705:ANE981705 AWX981705:AXA981705 BGT981705:BGW981705 BQP981705:BQS981705 CAL981705:CAO981705 CKH981705:CKK981705 CUD981705:CUG981705 DDZ981705:DEC981705 DNV981705:DNY981705 DXR981705:DXU981705 EHN981705:EHQ981705 ERJ981705:ERM981705 FBF981705:FBI981705 FLB981705:FLE981705 FUX981705:FVA981705 GET981705:GEW981705 GOP981705:GOS981705 GYL981705:GYO981705 HIH981705:HIK981705 HSD981705:HSG981705 IBZ981705:ICC981705 ILV981705:ILY981705 IVR981705:IVU981705 JFN981705:JFQ981705 JPJ981705:JPM981705 JZF981705:JZI981705 KJB981705:KJE981705 KSX981705:KTA981705 LCT981705:LCW981705 LMP981705:LMS981705 LWL981705:LWO981705 MGH981705:MGK981705 MQD981705:MQG981705 MZZ981705:NAC981705 NJV981705:NJY981705 NTR981705:NTU981705 ODN981705:ODQ981705 ONJ981705:ONM981705 OXF981705:OXI981705 PHB981705:PHE981705 PQX981705:PRA981705 QAT981705:QAW981705 QKP981705:QKS981705 QUL981705:QUO981705 REH981705:REK981705 ROD981705:ROG981705 RXZ981705:RYC981705 SHV981705:SHY981705 SRR981705:SRU981705 TBN981705:TBQ981705 TLJ981705:TLM981705 TVF981705:TVI981705 UFB981705:UFE981705 UOX981705:UPA981705 UYT981705:UYW981705 VIP981705:VIS981705 VSL981705:VSO981705 WCH981705:WCK981705 WMD981705:WMG981705 WVZ981705:WWC981705 T104:W104 JQ104:JT104 TM104:TP104 ADI104:ADL104 ANE104:ANH104 AXA104:AXD104 BGW104:BGZ104 BQS104:BQV104 CAO104:CAR104 CKK104:CKN104 CUG104:CUJ104 DEC104:DEF104 DNY104:DOB104 DXU104:DXX104 EHQ104:EHT104 ERM104:ERP104 FBI104:FBL104 FLE104:FLH104 FVA104:FVD104 GEW104:GEZ104 GOS104:GOV104 GYO104:GYR104 HIK104:HIN104 HSG104:HSJ104 ICC104:ICF104 ILY104:IMB104 IVU104:IVX104 JFQ104:JFT104 JPM104:JPP104 JZI104:JZL104 KJE104:KJH104 KTA104:KTD104 LCW104:LCZ104 LMS104:LMV104 LWO104:LWR104 MGK104:MGN104 MQG104:MQJ104 NAC104:NAF104 NJY104:NKB104 NTU104:NTX104 ODQ104:ODT104 ONM104:ONP104 OXI104:OXL104 PHE104:PHH104 PRA104:PRD104 QAW104:QAZ104 QKS104:QKV104 QUO104:QUR104 REK104:REN104 ROG104:ROJ104 RYC104:RYF104 SHY104:SIB104 SRU104:SRX104 TBQ104:TBT104 TLM104:TLP104 TVI104:TVL104 UFE104:UFH104 UPA104:UPD104 UYW104:UYZ104 VIS104:VIV104 VSO104:VSR104 WCK104:WCN104 WMG104:WMJ104 WWC104:WWF104 T64187:W64187 JQ64187:JT64187 TM64187:TP64187 ADI64187:ADL64187 ANE64187:ANH64187 AXA64187:AXD64187 BGW64187:BGZ64187 BQS64187:BQV64187 CAO64187:CAR64187 CKK64187:CKN64187 CUG64187:CUJ64187 DEC64187:DEF64187 DNY64187:DOB64187 DXU64187:DXX64187 EHQ64187:EHT64187 ERM64187:ERP64187 FBI64187:FBL64187 FLE64187:FLH64187 FVA64187:FVD64187 GEW64187:GEZ64187 GOS64187:GOV64187 GYO64187:GYR64187 HIK64187:HIN64187 HSG64187:HSJ64187 ICC64187:ICF64187 ILY64187:IMB64187 IVU64187:IVX64187 JFQ64187:JFT64187 JPM64187:JPP64187 JZI64187:JZL64187 KJE64187:KJH64187 KTA64187:KTD64187 LCW64187:LCZ64187 LMS64187:LMV64187 LWO64187:LWR64187 MGK64187:MGN64187 MQG64187:MQJ64187 NAC64187:NAF64187 NJY64187:NKB64187 NTU64187:NTX64187 ODQ64187:ODT64187 ONM64187:ONP64187 OXI64187:OXL64187 PHE64187:PHH64187 PRA64187:PRD64187 QAW64187:QAZ64187 QKS64187:QKV64187 QUO64187:QUR64187 REK64187:REN64187 ROG64187:ROJ64187 RYC64187:RYF64187 SHY64187:SIB64187 SRU64187:SRX64187 TBQ64187:TBT64187 TLM64187:TLP64187 TVI64187:TVL64187 UFE64187:UFH64187 UPA64187:UPD64187 UYW64187:UYZ64187 VIS64187:VIV64187 VSO64187:VSR64187 WCK64187:WCN64187 WMG64187:WMJ64187 WWC64187:WWF64187 T129723:W129723 JQ129723:JT129723 TM129723:TP129723 ADI129723:ADL129723 ANE129723:ANH129723 AXA129723:AXD129723 BGW129723:BGZ129723 BQS129723:BQV129723 CAO129723:CAR129723 CKK129723:CKN129723 CUG129723:CUJ129723 DEC129723:DEF129723 DNY129723:DOB129723 DXU129723:DXX129723 EHQ129723:EHT129723 ERM129723:ERP129723 FBI129723:FBL129723 FLE129723:FLH129723 FVA129723:FVD129723 GEW129723:GEZ129723 GOS129723:GOV129723 GYO129723:GYR129723 HIK129723:HIN129723 HSG129723:HSJ129723 ICC129723:ICF129723 ILY129723:IMB129723 IVU129723:IVX129723 JFQ129723:JFT129723 JPM129723:JPP129723 JZI129723:JZL129723 KJE129723:KJH129723 KTA129723:KTD129723 LCW129723:LCZ129723 LMS129723:LMV129723 LWO129723:LWR129723 MGK129723:MGN129723 MQG129723:MQJ129723 NAC129723:NAF129723 NJY129723:NKB129723 NTU129723:NTX129723 ODQ129723:ODT129723 ONM129723:ONP129723 OXI129723:OXL129723 PHE129723:PHH129723 PRA129723:PRD129723 QAW129723:QAZ129723 QKS129723:QKV129723 QUO129723:QUR129723 REK129723:REN129723 ROG129723:ROJ129723 RYC129723:RYF129723 SHY129723:SIB129723 SRU129723:SRX129723 TBQ129723:TBT129723 TLM129723:TLP129723 TVI129723:TVL129723 UFE129723:UFH129723 UPA129723:UPD129723 UYW129723:UYZ129723 VIS129723:VIV129723 VSO129723:VSR129723 WCK129723:WCN129723 WMG129723:WMJ129723 WWC129723:WWF129723 T195259:W195259 JQ195259:JT195259 TM195259:TP195259 ADI195259:ADL195259 ANE195259:ANH195259 AXA195259:AXD195259 BGW195259:BGZ195259 BQS195259:BQV195259 CAO195259:CAR195259 CKK195259:CKN195259 CUG195259:CUJ195259 DEC195259:DEF195259 DNY195259:DOB195259 DXU195259:DXX195259 EHQ195259:EHT195259 ERM195259:ERP195259 FBI195259:FBL195259 FLE195259:FLH195259 FVA195259:FVD195259 GEW195259:GEZ195259 GOS195259:GOV195259 GYO195259:GYR195259 HIK195259:HIN195259 HSG195259:HSJ195259 ICC195259:ICF195259 ILY195259:IMB195259 IVU195259:IVX195259 JFQ195259:JFT195259 JPM195259:JPP195259 JZI195259:JZL195259 KJE195259:KJH195259 KTA195259:KTD195259 LCW195259:LCZ195259 LMS195259:LMV195259 LWO195259:LWR195259 MGK195259:MGN195259 MQG195259:MQJ195259 NAC195259:NAF195259 NJY195259:NKB195259 NTU195259:NTX195259 ODQ195259:ODT195259 ONM195259:ONP195259 OXI195259:OXL195259 PHE195259:PHH195259 PRA195259:PRD195259 QAW195259:QAZ195259 QKS195259:QKV195259 QUO195259:QUR195259 REK195259:REN195259 ROG195259:ROJ195259 RYC195259:RYF195259 SHY195259:SIB195259 SRU195259:SRX195259 TBQ195259:TBT195259 TLM195259:TLP195259 TVI195259:TVL195259 UFE195259:UFH195259 UPA195259:UPD195259 UYW195259:UYZ195259 VIS195259:VIV195259 VSO195259:VSR195259 WCK195259:WCN195259 WMG195259:WMJ195259 WWC195259:WWF195259 T260795:W260795 JQ260795:JT260795 TM260795:TP260795 ADI260795:ADL260795 ANE260795:ANH260795 AXA260795:AXD260795 BGW260795:BGZ260795 BQS260795:BQV260795 CAO260795:CAR260795 CKK260795:CKN260795 CUG260795:CUJ260795 DEC260795:DEF260795 DNY260795:DOB260795 DXU260795:DXX260795 EHQ260795:EHT260795 ERM260795:ERP260795 FBI260795:FBL260795 FLE260795:FLH260795 FVA260795:FVD260795 GEW260795:GEZ260795 GOS260795:GOV260795 GYO260795:GYR260795 HIK260795:HIN260795 HSG260795:HSJ260795 ICC260795:ICF260795 ILY260795:IMB260795 IVU260795:IVX260795 JFQ260795:JFT260795 JPM260795:JPP260795 JZI260795:JZL260795 KJE260795:KJH260795 KTA260795:KTD260795 LCW260795:LCZ260795 LMS260795:LMV260795 LWO260795:LWR260795 MGK260795:MGN260795 MQG260795:MQJ260795 NAC260795:NAF260795 NJY260795:NKB260795 NTU260795:NTX260795 ODQ260795:ODT260795 ONM260795:ONP260795 OXI260795:OXL260795 PHE260795:PHH260795 PRA260795:PRD260795 QAW260795:QAZ260795 QKS260795:QKV260795 QUO260795:QUR260795 REK260795:REN260795 ROG260795:ROJ260795 RYC260795:RYF260795 SHY260795:SIB260795 SRU260795:SRX260795 TBQ260795:TBT260795 TLM260795:TLP260795 TVI260795:TVL260795 UFE260795:UFH260795 UPA260795:UPD260795 UYW260795:UYZ260795 VIS260795:VIV260795 VSO260795:VSR260795 WCK260795:WCN260795 WMG260795:WMJ260795 WWC260795:WWF260795 T326331:W326331 JQ326331:JT326331 TM326331:TP326331 ADI326331:ADL326331 ANE326331:ANH326331 AXA326331:AXD326331 BGW326331:BGZ326331 BQS326331:BQV326331 CAO326331:CAR326331 CKK326331:CKN326331 CUG326331:CUJ326331 DEC326331:DEF326331 DNY326331:DOB326331 DXU326331:DXX326331 EHQ326331:EHT326331 ERM326331:ERP326331 FBI326331:FBL326331 FLE326331:FLH326331 FVA326331:FVD326331 GEW326331:GEZ326331 GOS326331:GOV326331 GYO326331:GYR326331 HIK326331:HIN326331 HSG326331:HSJ326331 ICC326331:ICF326331 ILY326331:IMB326331 IVU326331:IVX326331 JFQ326331:JFT326331 JPM326331:JPP326331 JZI326331:JZL326331 KJE326331:KJH326331 KTA326331:KTD326331 LCW326331:LCZ326331 LMS326331:LMV326331 LWO326331:LWR326331 MGK326331:MGN326331 MQG326331:MQJ326331 NAC326331:NAF326331 NJY326331:NKB326331 NTU326331:NTX326331 ODQ326331:ODT326331 ONM326331:ONP326331 OXI326331:OXL326331 PHE326331:PHH326331 PRA326331:PRD326331 QAW326331:QAZ326331 QKS326331:QKV326331 QUO326331:QUR326331 REK326331:REN326331 ROG326331:ROJ326331 RYC326331:RYF326331 SHY326331:SIB326331 SRU326331:SRX326331 TBQ326331:TBT326331 TLM326331:TLP326331 TVI326331:TVL326331 UFE326331:UFH326331 UPA326331:UPD326331 UYW326331:UYZ326331 VIS326331:VIV326331 VSO326331:VSR326331 WCK326331:WCN326331 WMG326331:WMJ326331 WWC326331:WWF326331 T391867:W391867 JQ391867:JT391867 TM391867:TP391867 ADI391867:ADL391867 ANE391867:ANH391867 AXA391867:AXD391867 BGW391867:BGZ391867 BQS391867:BQV391867 CAO391867:CAR391867 CKK391867:CKN391867 CUG391867:CUJ391867 DEC391867:DEF391867 DNY391867:DOB391867 DXU391867:DXX391867 EHQ391867:EHT391867 ERM391867:ERP391867 FBI391867:FBL391867 FLE391867:FLH391867 FVA391867:FVD391867 GEW391867:GEZ391867 GOS391867:GOV391867 GYO391867:GYR391867 HIK391867:HIN391867 HSG391867:HSJ391867 ICC391867:ICF391867 ILY391867:IMB391867 IVU391867:IVX391867 JFQ391867:JFT391867 JPM391867:JPP391867 JZI391867:JZL391867 KJE391867:KJH391867 KTA391867:KTD391867 LCW391867:LCZ391867 LMS391867:LMV391867 LWO391867:LWR391867 MGK391867:MGN391867 MQG391867:MQJ391867 NAC391867:NAF391867 NJY391867:NKB391867 NTU391867:NTX391867 ODQ391867:ODT391867 ONM391867:ONP391867 OXI391867:OXL391867 PHE391867:PHH391867 PRA391867:PRD391867 QAW391867:QAZ391867 QKS391867:QKV391867 QUO391867:QUR391867 REK391867:REN391867 ROG391867:ROJ391867 RYC391867:RYF391867 SHY391867:SIB391867 SRU391867:SRX391867 TBQ391867:TBT391867 TLM391867:TLP391867 TVI391867:TVL391867 UFE391867:UFH391867 UPA391867:UPD391867 UYW391867:UYZ391867 VIS391867:VIV391867 VSO391867:VSR391867 WCK391867:WCN391867 WMG391867:WMJ391867 WWC391867:WWF391867 T457403:W457403 JQ457403:JT457403 TM457403:TP457403 ADI457403:ADL457403 ANE457403:ANH457403 AXA457403:AXD457403 BGW457403:BGZ457403 BQS457403:BQV457403 CAO457403:CAR457403 CKK457403:CKN457403 CUG457403:CUJ457403 DEC457403:DEF457403 DNY457403:DOB457403 DXU457403:DXX457403 EHQ457403:EHT457403 ERM457403:ERP457403 FBI457403:FBL457403 FLE457403:FLH457403 FVA457403:FVD457403 GEW457403:GEZ457403 GOS457403:GOV457403 GYO457403:GYR457403 HIK457403:HIN457403 HSG457403:HSJ457403 ICC457403:ICF457403 ILY457403:IMB457403 IVU457403:IVX457403 JFQ457403:JFT457403 JPM457403:JPP457403 JZI457403:JZL457403 KJE457403:KJH457403 KTA457403:KTD457403 LCW457403:LCZ457403 LMS457403:LMV457403 LWO457403:LWR457403 MGK457403:MGN457403 MQG457403:MQJ457403 NAC457403:NAF457403 NJY457403:NKB457403 NTU457403:NTX457403 ODQ457403:ODT457403 ONM457403:ONP457403 OXI457403:OXL457403 PHE457403:PHH457403 PRA457403:PRD457403 QAW457403:QAZ457403 QKS457403:QKV457403 QUO457403:QUR457403 REK457403:REN457403 ROG457403:ROJ457403 RYC457403:RYF457403 SHY457403:SIB457403 SRU457403:SRX457403 TBQ457403:TBT457403 TLM457403:TLP457403 TVI457403:TVL457403 UFE457403:UFH457403 UPA457403:UPD457403 UYW457403:UYZ457403 VIS457403:VIV457403 VSO457403:VSR457403 WCK457403:WCN457403 WMG457403:WMJ457403 WWC457403:WWF457403 T522939:W522939 JQ522939:JT522939 TM522939:TP522939 ADI522939:ADL522939 ANE522939:ANH522939 AXA522939:AXD522939 BGW522939:BGZ522939 BQS522939:BQV522939 CAO522939:CAR522939 CKK522939:CKN522939 CUG522939:CUJ522939 DEC522939:DEF522939 DNY522939:DOB522939 DXU522939:DXX522939 EHQ522939:EHT522939 ERM522939:ERP522939 FBI522939:FBL522939 FLE522939:FLH522939 FVA522939:FVD522939 GEW522939:GEZ522939 GOS522939:GOV522939 GYO522939:GYR522939 HIK522939:HIN522939 HSG522939:HSJ522939 ICC522939:ICF522939 ILY522939:IMB522939 IVU522939:IVX522939 JFQ522939:JFT522939 JPM522939:JPP522939 JZI522939:JZL522939 KJE522939:KJH522939 KTA522939:KTD522939 LCW522939:LCZ522939 LMS522939:LMV522939 LWO522939:LWR522939 MGK522939:MGN522939 MQG522939:MQJ522939 NAC522939:NAF522939 NJY522939:NKB522939 NTU522939:NTX522939 ODQ522939:ODT522939 ONM522939:ONP522939 OXI522939:OXL522939 PHE522939:PHH522939 PRA522939:PRD522939 QAW522939:QAZ522939 QKS522939:QKV522939 QUO522939:QUR522939 REK522939:REN522939 ROG522939:ROJ522939 RYC522939:RYF522939 SHY522939:SIB522939 SRU522939:SRX522939 TBQ522939:TBT522939 TLM522939:TLP522939 TVI522939:TVL522939 UFE522939:UFH522939 UPA522939:UPD522939 UYW522939:UYZ522939 VIS522939:VIV522939 VSO522939:VSR522939 WCK522939:WCN522939 WMG522939:WMJ522939 WWC522939:WWF522939 T588475:W588475 JQ588475:JT588475 TM588475:TP588475 ADI588475:ADL588475 ANE588475:ANH588475 AXA588475:AXD588475 BGW588475:BGZ588475 BQS588475:BQV588475 CAO588475:CAR588475 CKK588475:CKN588475 CUG588475:CUJ588475 DEC588475:DEF588475 DNY588475:DOB588475 DXU588475:DXX588475 EHQ588475:EHT588475 ERM588475:ERP588475 FBI588475:FBL588475 FLE588475:FLH588475 FVA588475:FVD588475 GEW588475:GEZ588475 GOS588475:GOV588475 GYO588475:GYR588475 HIK588475:HIN588475 HSG588475:HSJ588475 ICC588475:ICF588475 ILY588475:IMB588475 IVU588475:IVX588475 JFQ588475:JFT588475 JPM588475:JPP588475 JZI588475:JZL588475 KJE588475:KJH588475 KTA588475:KTD588475 LCW588475:LCZ588475 LMS588475:LMV588475 LWO588475:LWR588475 MGK588475:MGN588475 MQG588475:MQJ588475 NAC588475:NAF588475 NJY588475:NKB588475 NTU588475:NTX588475 ODQ588475:ODT588475 ONM588475:ONP588475 OXI588475:OXL588475 PHE588475:PHH588475 PRA588475:PRD588475 QAW588475:QAZ588475 QKS588475:QKV588475 QUO588475:QUR588475 REK588475:REN588475 ROG588475:ROJ588475 RYC588475:RYF588475 SHY588475:SIB588475 SRU588475:SRX588475 TBQ588475:TBT588475 TLM588475:TLP588475 TVI588475:TVL588475 UFE588475:UFH588475 UPA588475:UPD588475 UYW588475:UYZ588475 VIS588475:VIV588475 VSO588475:VSR588475 WCK588475:WCN588475 WMG588475:WMJ588475 WWC588475:WWF588475 T654011:W654011 JQ654011:JT654011 TM654011:TP654011 ADI654011:ADL654011 ANE654011:ANH654011 AXA654011:AXD654011 BGW654011:BGZ654011 BQS654011:BQV654011 CAO654011:CAR654011 CKK654011:CKN654011 CUG654011:CUJ654011 DEC654011:DEF654011 DNY654011:DOB654011 DXU654011:DXX654011 EHQ654011:EHT654011 ERM654011:ERP654011 FBI654011:FBL654011 FLE654011:FLH654011 FVA654011:FVD654011 GEW654011:GEZ654011 GOS654011:GOV654011 GYO654011:GYR654011 HIK654011:HIN654011 HSG654011:HSJ654011 ICC654011:ICF654011 ILY654011:IMB654011 IVU654011:IVX654011 JFQ654011:JFT654011 JPM654011:JPP654011 JZI654011:JZL654011 KJE654011:KJH654011 KTA654011:KTD654011 LCW654011:LCZ654011 LMS654011:LMV654011 LWO654011:LWR654011 MGK654011:MGN654011 MQG654011:MQJ654011 NAC654011:NAF654011 NJY654011:NKB654011 NTU654011:NTX654011 ODQ654011:ODT654011 ONM654011:ONP654011 OXI654011:OXL654011 PHE654011:PHH654011 PRA654011:PRD654011 QAW654011:QAZ654011 QKS654011:QKV654011 QUO654011:QUR654011 REK654011:REN654011 ROG654011:ROJ654011 RYC654011:RYF654011 SHY654011:SIB654011 SRU654011:SRX654011 TBQ654011:TBT654011 TLM654011:TLP654011 TVI654011:TVL654011 UFE654011:UFH654011 UPA654011:UPD654011 UYW654011:UYZ654011 VIS654011:VIV654011 VSO654011:VSR654011 WCK654011:WCN654011 WMG654011:WMJ654011 WWC654011:WWF654011 T719547:W719547 JQ719547:JT719547 TM719547:TP719547 ADI719547:ADL719547 ANE719547:ANH719547 AXA719547:AXD719547 BGW719547:BGZ719547 BQS719547:BQV719547 CAO719547:CAR719547 CKK719547:CKN719547 CUG719547:CUJ719547 DEC719547:DEF719547 DNY719547:DOB719547 DXU719547:DXX719547 EHQ719547:EHT719547 ERM719547:ERP719547 FBI719547:FBL719547 FLE719547:FLH719547 FVA719547:FVD719547 GEW719547:GEZ719547 GOS719547:GOV719547 GYO719547:GYR719547 HIK719547:HIN719547 HSG719547:HSJ719547 ICC719547:ICF719547 ILY719547:IMB719547 IVU719547:IVX719547 JFQ719547:JFT719547 JPM719547:JPP719547 JZI719547:JZL719547 KJE719547:KJH719547 KTA719547:KTD719547 LCW719547:LCZ719547 LMS719547:LMV719547 LWO719547:LWR719547 MGK719547:MGN719547 MQG719547:MQJ719547 NAC719547:NAF719547 NJY719547:NKB719547 NTU719547:NTX719547 ODQ719547:ODT719547 ONM719547:ONP719547 OXI719547:OXL719547 PHE719547:PHH719547 PRA719547:PRD719547 QAW719547:QAZ719547 QKS719547:QKV719547 QUO719547:QUR719547 REK719547:REN719547 ROG719547:ROJ719547 RYC719547:RYF719547 SHY719547:SIB719547 SRU719547:SRX719547 TBQ719547:TBT719547 TLM719547:TLP719547 TVI719547:TVL719547 UFE719547:UFH719547 UPA719547:UPD719547 UYW719547:UYZ719547 VIS719547:VIV719547 VSO719547:VSR719547 WCK719547:WCN719547 WMG719547:WMJ719547 WWC719547:WWF719547 T785083:W785083 JQ785083:JT785083 TM785083:TP785083 ADI785083:ADL785083 ANE785083:ANH785083 AXA785083:AXD785083 BGW785083:BGZ785083 BQS785083:BQV785083 CAO785083:CAR785083 CKK785083:CKN785083 CUG785083:CUJ785083 DEC785083:DEF785083 DNY785083:DOB785083 DXU785083:DXX785083 EHQ785083:EHT785083 ERM785083:ERP785083 FBI785083:FBL785083 FLE785083:FLH785083 FVA785083:FVD785083 GEW785083:GEZ785083 GOS785083:GOV785083 GYO785083:GYR785083 HIK785083:HIN785083 HSG785083:HSJ785083 ICC785083:ICF785083 ILY785083:IMB785083 IVU785083:IVX785083 JFQ785083:JFT785083 JPM785083:JPP785083 JZI785083:JZL785083 KJE785083:KJH785083 KTA785083:KTD785083 LCW785083:LCZ785083 LMS785083:LMV785083 LWO785083:LWR785083 MGK785083:MGN785083 MQG785083:MQJ785083 NAC785083:NAF785083 NJY785083:NKB785083 NTU785083:NTX785083 ODQ785083:ODT785083 ONM785083:ONP785083 OXI785083:OXL785083 PHE785083:PHH785083 PRA785083:PRD785083 QAW785083:QAZ785083 QKS785083:QKV785083 QUO785083:QUR785083 REK785083:REN785083 ROG785083:ROJ785083 RYC785083:RYF785083 SHY785083:SIB785083 SRU785083:SRX785083 TBQ785083:TBT785083 TLM785083:TLP785083 TVI785083:TVL785083 UFE785083:UFH785083 UPA785083:UPD785083 UYW785083:UYZ785083 VIS785083:VIV785083 VSO785083:VSR785083 WCK785083:WCN785083 WMG785083:WMJ785083 WWC785083:WWF785083 T850619:W850619 JQ850619:JT850619 TM850619:TP850619 ADI850619:ADL850619 ANE850619:ANH850619 AXA850619:AXD850619 BGW850619:BGZ850619 BQS850619:BQV850619 CAO850619:CAR850619 CKK850619:CKN850619 CUG850619:CUJ850619 DEC850619:DEF850619 DNY850619:DOB850619 DXU850619:DXX850619 EHQ850619:EHT850619 ERM850619:ERP850619 FBI850619:FBL850619 FLE850619:FLH850619 FVA850619:FVD850619 GEW850619:GEZ850619 GOS850619:GOV850619 GYO850619:GYR850619 HIK850619:HIN850619 HSG850619:HSJ850619 ICC850619:ICF850619 ILY850619:IMB850619 IVU850619:IVX850619 JFQ850619:JFT850619 JPM850619:JPP850619 JZI850619:JZL850619 KJE850619:KJH850619 KTA850619:KTD850619 LCW850619:LCZ850619 LMS850619:LMV850619 LWO850619:LWR850619 MGK850619:MGN850619 MQG850619:MQJ850619 NAC850619:NAF850619 NJY850619:NKB850619 NTU850619:NTX850619 ODQ850619:ODT850619 ONM850619:ONP850619 OXI850619:OXL850619 PHE850619:PHH850619 PRA850619:PRD850619 QAW850619:QAZ850619 QKS850619:QKV850619 QUO850619:QUR850619 REK850619:REN850619 ROG850619:ROJ850619 RYC850619:RYF850619 SHY850619:SIB850619 SRU850619:SRX850619 TBQ850619:TBT850619 TLM850619:TLP850619 TVI850619:TVL850619 UFE850619:UFH850619 UPA850619:UPD850619 UYW850619:UYZ850619 VIS850619:VIV850619 VSO850619:VSR850619 WCK850619:WCN850619 WMG850619:WMJ850619 WWC850619:WWF850619 T916155:W916155 JQ916155:JT916155 TM916155:TP916155 ADI916155:ADL916155 ANE916155:ANH916155 AXA916155:AXD916155 BGW916155:BGZ916155 BQS916155:BQV916155 CAO916155:CAR916155 CKK916155:CKN916155 CUG916155:CUJ916155 DEC916155:DEF916155 DNY916155:DOB916155 DXU916155:DXX916155 EHQ916155:EHT916155 ERM916155:ERP916155 FBI916155:FBL916155 FLE916155:FLH916155 FVA916155:FVD916155 GEW916155:GEZ916155 GOS916155:GOV916155 GYO916155:GYR916155 HIK916155:HIN916155 HSG916155:HSJ916155 ICC916155:ICF916155 ILY916155:IMB916155 IVU916155:IVX916155 JFQ916155:JFT916155 JPM916155:JPP916155 JZI916155:JZL916155 KJE916155:KJH916155 KTA916155:KTD916155 LCW916155:LCZ916155 LMS916155:LMV916155 LWO916155:LWR916155 MGK916155:MGN916155 MQG916155:MQJ916155 NAC916155:NAF916155 NJY916155:NKB916155 NTU916155:NTX916155 ODQ916155:ODT916155 ONM916155:ONP916155 OXI916155:OXL916155 PHE916155:PHH916155 PRA916155:PRD916155 QAW916155:QAZ916155 QKS916155:QKV916155 QUO916155:QUR916155 REK916155:REN916155 ROG916155:ROJ916155 RYC916155:RYF916155 SHY916155:SIB916155 SRU916155:SRX916155 TBQ916155:TBT916155 TLM916155:TLP916155 TVI916155:TVL916155 UFE916155:UFH916155 UPA916155:UPD916155 UYW916155:UYZ916155 VIS916155:VIV916155 VSO916155:VSR916155 WCK916155:WCN916155 WMG916155:WMJ916155 WWC916155:WWF916155 T981691:W981691 JQ981691:JT981691 TM981691:TP981691 ADI981691:ADL981691 ANE981691:ANH981691 AXA981691:AXD981691 BGW981691:BGZ981691 BQS981691:BQV981691 CAO981691:CAR981691 CKK981691:CKN981691 CUG981691:CUJ981691 DEC981691:DEF981691 DNY981691:DOB981691 DXU981691:DXX981691 EHQ981691:EHT981691 ERM981691:ERP981691 FBI981691:FBL981691 FLE981691:FLH981691 FVA981691:FVD981691 GEW981691:GEZ981691 GOS981691:GOV981691 GYO981691:GYR981691 HIK981691:HIN981691 HSG981691:HSJ981691 ICC981691:ICF981691 ILY981691:IMB981691 IVU981691:IVX981691 JFQ981691:JFT981691 JPM981691:JPP981691 JZI981691:JZL981691 KJE981691:KJH981691 KTA981691:KTD981691 LCW981691:LCZ981691 LMS981691:LMV981691 LWO981691:LWR981691 MGK981691:MGN981691 MQG981691:MQJ981691 NAC981691:NAF981691 NJY981691:NKB981691 NTU981691:NTX981691 ODQ981691:ODT981691 ONM981691:ONP981691 OXI981691:OXL981691 PHE981691:PHH981691 PRA981691:PRD981691 QAW981691:QAZ981691 QKS981691:QKV981691 QUO981691:QUR981691 REK981691:REN981691 ROG981691:ROJ981691 RYC981691:RYF981691 SHY981691:SIB981691 SRU981691:SRX981691 TBQ981691:TBT981691 TLM981691:TLP981691 TVI981691:TVL981691 UFE981691:UFH981691 UPA981691:UPD981691 UYW981691:UYZ981691 VIS981691:VIV981691 VSO981691:VSR981691 WCK981691:WCN981691 WMG981691:WMJ981691 WWC981691:WWF981691 W118:Z118 JT118:JW118 TP118:TS118 ADL118:ADO118 ANH118:ANK118 AXD118:AXG118 BGZ118:BHC118 BQV118:BQY118 CAR118:CAU118 CKN118:CKQ118 CUJ118:CUM118 DEF118:DEI118 DOB118:DOE118 DXX118:DYA118 EHT118:EHW118 ERP118:ERS118 FBL118:FBO118 FLH118:FLK118 FVD118:FVG118 GEZ118:GFC118 GOV118:GOY118 GYR118:GYU118 HIN118:HIQ118 HSJ118:HSM118 ICF118:ICI118 IMB118:IME118 IVX118:IWA118 JFT118:JFW118 JPP118:JPS118 JZL118:JZO118 KJH118:KJK118 KTD118:KTG118 LCZ118:LDC118 LMV118:LMY118 LWR118:LWU118 MGN118:MGQ118 MQJ118:MQM118 NAF118:NAI118 NKB118:NKE118 NTX118:NUA118 ODT118:ODW118 ONP118:ONS118 OXL118:OXO118 PHH118:PHK118 PRD118:PRG118 QAZ118:QBC118 QKV118:QKY118 QUR118:QUU118 REN118:REQ118 ROJ118:ROM118 RYF118:RYI118 SIB118:SIE118 SRX118:SSA118 TBT118:TBW118 TLP118:TLS118 TVL118:TVO118 UFH118:UFK118 UPD118:UPG118 UYZ118:UZC118 VIV118:VIY118 VSR118:VSU118 WCN118:WCQ118 WMJ118:WMM118 WWF118:WWI118 W64201:Z64201 JT64201:JW64201 TP64201:TS64201 ADL64201:ADO64201 ANH64201:ANK64201 AXD64201:AXG64201 BGZ64201:BHC64201 BQV64201:BQY64201 CAR64201:CAU64201 CKN64201:CKQ64201 CUJ64201:CUM64201 DEF64201:DEI64201 DOB64201:DOE64201 DXX64201:DYA64201 EHT64201:EHW64201 ERP64201:ERS64201 FBL64201:FBO64201 FLH64201:FLK64201 FVD64201:FVG64201 GEZ64201:GFC64201 GOV64201:GOY64201 GYR64201:GYU64201 HIN64201:HIQ64201 HSJ64201:HSM64201 ICF64201:ICI64201 IMB64201:IME64201 IVX64201:IWA64201 JFT64201:JFW64201 JPP64201:JPS64201 JZL64201:JZO64201 KJH64201:KJK64201 KTD64201:KTG64201 LCZ64201:LDC64201 LMV64201:LMY64201 LWR64201:LWU64201 MGN64201:MGQ64201 MQJ64201:MQM64201 NAF64201:NAI64201 NKB64201:NKE64201 NTX64201:NUA64201 ODT64201:ODW64201 ONP64201:ONS64201 OXL64201:OXO64201 PHH64201:PHK64201 PRD64201:PRG64201 QAZ64201:QBC64201 QKV64201:QKY64201 QUR64201:QUU64201 REN64201:REQ64201 ROJ64201:ROM64201 RYF64201:RYI64201 SIB64201:SIE64201 SRX64201:SSA64201 TBT64201:TBW64201 TLP64201:TLS64201 TVL64201:TVO64201 UFH64201:UFK64201 UPD64201:UPG64201 UYZ64201:UZC64201 VIV64201:VIY64201 VSR64201:VSU64201 WCN64201:WCQ64201 WMJ64201:WMM64201 WWF64201:WWI64201 W129737:Z129737 JT129737:JW129737 TP129737:TS129737 ADL129737:ADO129737 ANH129737:ANK129737 AXD129737:AXG129737 BGZ129737:BHC129737 BQV129737:BQY129737 CAR129737:CAU129737 CKN129737:CKQ129737 CUJ129737:CUM129737 DEF129737:DEI129737 DOB129737:DOE129737 DXX129737:DYA129737 EHT129737:EHW129737 ERP129737:ERS129737 FBL129737:FBO129737 FLH129737:FLK129737 FVD129737:FVG129737 GEZ129737:GFC129737 GOV129737:GOY129737 GYR129737:GYU129737 HIN129737:HIQ129737 HSJ129737:HSM129737 ICF129737:ICI129737 IMB129737:IME129737 IVX129737:IWA129737 JFT129737:JFW129737 JPP129737:JPS129737 JZL129737:JZO129737 KJH129737:KJK129737 KTD129737:KTG129737 LCZ129737:LDC129737 LMV129737:LMY129737 LWR129737:LWU129737 MGN129737:MGQ129737 MQJ129737:MQM129737 NAF129737:NAI129737 NKB129737:NKE129737 NTX129737:NUA129737 ODT129737:ODW129737 ONP129737:ONS129737 OXL129737:OXO129737 PHH129737:PHK129737 PRD129737:PRG129737 QAZ129737:QBC129737 QKV129737:QKY129737 QUR129737:QUU129737 REN129737:REQ129737 ROJ129737:ROM129737 RYF129737:RYI129737 SIB129737:SIE129737 SRX129737:SSA129737 TBT129737:TBW129737 TLP129737:TLS129737 TVL129737:TVO129737 UFH129737:UFK129737 UPD129737:UPG129737 UYZ129737:UZC129737 VIV129737:VIY129737 VSR129737:VSU129737 WCN129737:WCQ129737 WMJ129737:WMM129737 WWF129737:WWI129737 W195273:Z195273 JT195273:JW195273 TP195273:TS195273 ADL195273:ADO195273 ANH195273:ANK195273 AXD195273:AXG195273 BGZ195273:BHC195273 BQV195273:BQY195273 CAR195273:CAU195273 CKN195273:CKQ195273 CUJ195273:CUM195273 DEF195273:DEI195273 DOB195273:DOE195273 DXX195273:DYA195273 EHT195273:EHW195273 ERP195273:ERS195273 FBL195273:FBO195273 FLH195273:FLK195273 FVD195273:FVG195273 GEZ195273:GFC195273 GOV195273:GOY195273 GYR195273:GYU195273 HIN195273:HIQ195273 HSJ195273:HSM195273 ICF195273:ICI195273 IMB195273:IME195273 IVX195273:IWA195273 JFT195273:JFW195273 JPP195273:JPS195273 JZL195273:JZO195273 KJH195273:KJK195273 KTD195273:KTG195273 LCZ195273:LDC195273 LMV195273:LMY195273 LWR195273:LWU195273 MGN195273:MGQ195273 MQJ195273:MQM195273 NAF195273:NAI195273 NKB195273:NKE195273 NTX195273:NUA195273 ODT195273:ODW195273 ONP195273:ONS195273 OXL195273:OXO195273 PHH195273:PHK195273 PRD195273:PRG195273 QAZ195273:QBC195273 QKV195273:QKY195273 QUR195273:QUU195273 REN195273:REQ195273 ROJ195273:ROM195273 RYF195273:RYI195273 SIB195273:SIE195273 SRX195273:SSA195273 TBT195273:TBW195273 TLP195273:TLS195273 TVL195273:TVO195273 UFH195273:UFK195273 UPD195273:UPG195273 UYZ195273:UZC195273 VIV195273:VIY195273 VSR195273:VSU195273 WCN195273:WCQ195273 WMJ195273:WMM195273 WWF195273:WWI195273 W260809:Z260809 JT260809:JW260809 TP260809:TS260809 ADL260809:ADO260809 ANH260809:ANK260809 AXD260809:AXG260809 BGZ260809:BHC260809 BQV260809:BQY260809 CAR260809:CAU260809 CKN260809:CKQ260809 CUJ260809:CUM260809 DEF260809:DEI260809 DOB260809:DOE260809 DXX260809:DYA260809 EHT260809:EHW260809 ERP260809:ERS260809 FBL260809:FBO260809 FLH260809:FLK260809 FVD260809:FVG260809 GEZ260809:GFC260809 GOV260809:GOY260809 GYR260809:GYU260809 HIN260809:HIQ260809 HSJ260809:HSM260809 ICF260809:ICI260809 IMB260809:IME260809 IVX260809:IWA260809 JFT260809:JFW260809 JPP260809:JPS260809 JZL260809:JZO260809 KJH260809:KJK260809 KTD260809:KTG260809 LCZ260809:LDC260809 LMV260809:LMY260809 LWR260809:LWU260809 MGN260809:MGQ260809 MQJ260809:MQM260809 NAF260809:NAI260809 NKB260809:NKE260809 NTX260809:NUA260809 ODT260809:ODW260809 ONP260809:ONS260809 OXL260809:OXO260809 PHH260809:PHK260809 PRD260809:PRG260809 QAZ260809:QBC260809 QKV260809:QKY260809 QUR260809:QUU260809 REN260809:REQ260809 ROJ260809:ROM260809 RYF260809:RYI260809 SIB260809:SIE260809 SRX260809:SSA260809 TBT260809:TBW260809 TLP260809:TLS260809 TVL260809:TVO260809 UFH260809:UFK260809 UPD260809:UPG260809 UYZ260809:UZC260809 VIV260809:VIY260809 VSR260809:VSU260809 WCN260809:WCQ260809 WMJ260809:WMM260809 WWF260809:WWI260809 W326345:Z326345 JT326345:JW326345 TP326345:TS326345 ADL326345:ADO326345 ANH326345:ANK326345 AXD326345:AXG326345 BGZ326345:BHC326345 BQV326345:BQY326345 CAR326345:CAU326345 CKN326345:CKQ326345 CUJ326345:CUM326345 DEF326345:DEI326345 DOB326345:DOE326345 DXX326345:DYA326345 EHT326345:EHW326345 ERP326345:ERS326345 FBL326345:FBO326345 FLH326345:FLK326345 FVD326345:FVG326345 GEZ326345:GFC326345 GOV326345:GOY326345 GYR326345:GYU326345 HIN326345:HIQ326345 HSJ326345:HSM326345 ICF326345:ICI326345 IMB326345:IME326345 IVX326345:IWA326345 JFT326345:JFW326345 JPP326345:JPS326345 JZL326345:JZO326345 KJH326345:KJK326345 KTD326345:KTG326345 LCZ326345:LDC326345 LMV326345:LMY326345 LWR326345:LWU326345 MGN326345:MGQ326345 MQJ326345:MQM326345 NAF326345:NAI326345 NKB326345:NKE326345 NTX326345:NUA326345 ODT326345:ODW326345 ONP326345:ONS326345 OXL326345:OXO326345 PHH326345:PHK326345 PRD326345:PRG326345 QAZ326345:QBC326345 QKV326345:QKY326345 QUR326345:QUU326345 REN326345:REQ326345 ROJ326345:ROM326345 RYF326345:RYI326345 SIB326345:SIE326345 SRX326345:SSA326345 TBT326345:TBW326345 TLP326345:TLS326345 TVL326345:TVO326345 UFH326345:UFK326345 UPD326345:UPG326345 UYZ326345:UZC326345 VIV326345:VIY326345 VSR326345:VSU326345 WCN326345:WCQ326345 WMJ326345:WMM326345 WWF326345:WWI326345 W391881:Z391881 JT391881:JW391881 TP391881:TS391881 ADL391881:ADO391881 ANH391881:ANK391881 AXD391881:AXG391881 BGZ391881:BHC391881 BQV391881:BQY391881 CAR391881:CAU391881 CKN391881:CKQ391881 CUJ391881:CUM391881 DEF391881:DEI391881 DOB391881:DOE391881 DXX391881:DYA391881 EHT391881:EHW391881 ERP391881:ERS391881 FBL391881:FBO391881 FLH391881:FLK391881 FVD391881:FVG391881 GEZ391881:GFC391881 GOV391881:GOY391881 GYR391881:GYU391881 HIN391881:HIQ391881 HSJ391881:HSM391881 ICF391881:ICI391881 IMB391881:IME391881 IVX391881:IWA391881 JFT391881:JFW391881 JPP391881:JPS391881 JZL391881:JZO391881 KJH391881:KJK391881 KTD391881:KTG391881 LCZ391881:LDC391881 LMV391881:LMY391881 LWR391881:LWU391881 MGN391881:MGQ391881 MQJ391881:MQM391881 NAF391881:NAI391881 NKB391881:NKE391881 NTX391881:NUA391881 ODT391881:ODW391881 ONP391881:ONS391881 OXL391881:OXO391881 PHH391881:PHK391881 PRD391881:PRG391881 QAZ391881:QBC391881 QKV391881:QKY391881 QUR391881:QUU391881 REN391881:REQ391881 ROJ391881:ROM391881 RYF391881:RYI391881 SIB391881:SIE391881 SRX391881:SSA391881 TBT391881:TBW391881 TLP391881:TLS391881 TVL391881:TVO391881 UFH391881:UFK391881 UPD391881:UPG391881 UYZ391881:UZC391881 VIV391881:VIY391881 VSR391881:VSU391881 WCN391881:WCQ391881 WMJ391881:WMM391881 WWF391881:WWI391881 W457417:Z457417 JT457417:JW457417 TP457417:TS457417 ADL457417:ADO457417 ANH457417:ANK457417 AXD457417:AXG457417 BGZ457417:BHC457417 BQV457417:BQY457417 CAR457417:CAU457417 CKN457417:CKQ457417 CUJ457417:CUM457417 DEF457417:DEI457417 DOB457417:DOE457417 DXX457417:DYA457417 EHT457417:EHW457417 ERP457417:ERS457417 FBL457417:FBO457417 FLH457417:FLK457417 FVD457417:FVG457417 GEZ457417:GFC457417 GOV457417:GOY457417 GYR457417:GYU457417 HIN457417:HIQ457417 HSJ457417:HSM457417 ICF457417:ICI457417 IMB457417:IME457417 IVX457417:IWA457417 JFT457417:JFW457417 JPP457417:JPS457417 JZL457417:JZO457417 KJH457417:KJK457417 KTD457417:KTG457417 LCZ457417:LDC457417 LMV457417:LMY457417 LWR457417:LWU457417 MGN457417:MGQ457417 MQJ457417:MQM457417 NAF457417:NAI457417 NKB457417:NKE457417 NTX457417:NUA457417 ODT457417:ODW457417 ONP457417:ONS457417 OXL457417:OXO457417 PHH457417:PHK457417 PRD457417:PRG457417 QAZ457417:QBC457417 QKV457417:QKY457417 QUR457417:QUU457417 REN457417:REQ457417 ROJ457417:ROM457417 RYF457417:RYI457417 SIB457417:SIE457417 SRX457417:SSA457417 TBT457417:TBW457417 TLP457417:TLS457417 TVL457417:TVO457417 UFH457417:UFK457417 UPD457417:UPG457417 UYZ457417:UZC457417 VIV457417:VIY457417 VSR457417:VSU457417 WCN457417:WCQ457417 WMJ457417:WMM457417 WWF457417:WWI457417 W522953:Z522953 JT522953:JW522953 TP522953:TS522953 ADL522953:ADO522953 ANH522953:ANK522953 AXD522953:AXG522953 BGZ522953:BHC522953 BQV522953:BQY522953 CAR522953:CAU522953 CKN522953:CKQ522953 CUJ522953:CUM522953 DEF522953:DEI522953 DOB522953:DOE522953 DXX522953:DYA522953 EHT522953:EHW522953 ERP522953:ERS522953 FBL522953:FBO522953 FLH522953:FLK522953 FVD522953:FVG522953 GEZ522953:GFC522953 GOV522953:GOY522953 GYR522953:GYU522953 HIN522953:HIQ522953 HSJ522953:HSM522953 ICF522953:ICI522953 IMB522953:IME522953 IVX522953:IWA522953 JFT522953:JFW522953 JPP522953:JPS522953 JZL522953:JZO522953 KJH522953:KJK522953 KTD522953:KTG522953 LCZ522953:LDC522953 LMV522953:LMY522953 LWR522953:LWU522953 MGN522953:MGQ522953 MQJ522953:MQM522953 NAF522953:NAI522953 NKB522953:NKE522953 NTX522953:NUA522953 ODT522953:ODW522953 ONP522953:ONS522953 OXL522953:OXO522953 PHH522953:PHK522953 PRD522953:PRG522953 QAZ522953:QBC522953 QKV522953:QKY522953 QUR522953:QUU522953 REN522953:REQ522953 ROJ522953:ROM522953 RYF522953:RYI522953 SIB522953:SIE522953 SRX522953:SSA522953 TBT522953:TBW522953 TLP522953:TLS522953 TVL522953:TVO522953 UFH522953:UFK522953 UPD522953:UPG522953 UYZ522953:UZC522953 VIV522953:VIY522953 VSR522953:VSU522953 WCN522953:WCQ522953 WMJ522953:WMM522953 WWF522953:WWI522953 W588489:Z588489 JT588489:JW588489 TP588489:TS588489 ADL588489:ADO588489 ANH588489:ANK588489 AXD588489:AXG588489 BGZ588489:BHC588489 BQV588489:BQY588489 CAR588489:CAU588489 CKN588489:CKQ588489 CUJ588489:CUM588489 DEF588489:DEI588489 DOB588489:DOE588489 DXX588489:DYA588489 EHT588489:EHW588489 ERP588489:ERS588489 FBL588489:FBO588489 FLH588489:FLK588489 FVD588489:FVG588489 GEZ588489:GFC588489 GOV588489:GOY588489 GYR588489:GYU588489 HIN588489:HIQ588489 HSJ588489:HSM588489 ICF588489:ICI588489 IMB588489:IME588489 IVX588489:IWA588489 JFT588489:JFW588489 JPP588489:JPS588489 JZL588489:JZO588489 KJH588489:KJK588489 KTD588489:KTG588489 LCZ588489:LDC588489 LMV588489:LMY588489 LWR588489:LWU588489 MGN588489:MGQ588489 MQJ588489:MQM588489 NAF588489:NAI588489 NKB588489:NKE588489 NTX588489:NUA588489 ODT588489:ODW588489 ONP588489:ONS588489 OXL588489:OXO588489 PHH588489:PHK588489 PRD588489:PRG588489 QAZ588489:QBC588489 QKV588489:QKY588489 QUR588489:QUU588489 REN588489:REQ588489 ROJ588489:ROM588489 RYF588489:RYI588489 SIB588489:SIE588489 SRX588489:SSA588489 TBT588489:TBW588489 TLP588489:TLS588489 TVL588489:TVO588489 UFH588489:UFK588489 UPD588489:UPG588489 UYZ588489:UZC588489 VIV588489:VIY588489 VSR588489:VSU588489 WCN588489:WCQ588489 WMJ588489:WMM588489 WWF588489:WWI588489 W654025:Z654025 JT654025:JW654025 TP654025:TS654025 ADL654025:ADO654025 ANH654025:ANK654025 AXD654025:AXG654025 BGZ654025:BHC654025 BQV654025:BQY654025 CAR654025:CAU654025 CKN654025:CKQ654025 CUJ654025:CUM654025 DEF654025:DEI654025 DOB654025:DOE654025 DXX654025:DYA654025 EHT654025:EHW654025 ERP654025:ERS654025 FBL654025:FBO654025 FLH654025:FLK654025 FVD654025:FVG654025 GEZ654025:GFC654025 GOV654025:GOY654025 GYR654025:GYU654025 HIN654025:HIQ654025 HSJ654025:HSM654025 ICF654025:ICI654025 IMB654025:IME654025 IVX654025:IWA654025 JFT654025:JFW654025 JPP654025:JPS654025 JZL654025:JZO654025 KJH654025:KJK654025 KTD654025:KTG654025 LCZ654025:LDC654025 LMV654025:LMY654025 LWR654025:LWU654025 MGN654025:MGQ654025 MQJ654025:MQM654025 NAF654025:NAI654025 NKB654025:NKE654025 NTX654025:NUA654025 ODT654025:ODW654025 ONP654025:ONS654025 OXL654025:OXO654025 PHH654025:PHK654025 PRD654025:PRG654025 QAZ654025:QBC654025 QKV654025:QKY654025 QUR654025:QUU654025 REN654025:REQ654025 ROJ654025:ROM654025 RYF654025:RYI654025 SIB654025:SIE654025 SRX654025:SSA654025 TBT654025:TBW654025 TLP654025:TLS654025 TVL654025:TVO654025 UFH654025:UFK654025 UPD654025:UPG654025 UYZ654025:UZC654025 VIV654025:VIY654025 VSR654025:VSU654025 WCN654025:WCQ654025 WMJ654025:WMM654025 WWF654025:WWI654025 W719561:Z719561 JT719561:JW719561 TP719561:TS719561 ADL719561:ADO719561 ANH719561:ANK719561 AXD719561:AXG719561 BGZ719561:BHC719561 BQV719561:BQY719561 CAR719561:CAU719561 CKN719561:CKQ719561 CUJ719561:CUM719561 DEF719561:DEI719561 DOB719561:DOE719561 DXX719561:DYA719561 EHT719561:EHW719561 ERP719561:ERS719561 FBL719561:FBO719561 FLH719561:FLK719561 FVD719561:FVG719561 GEZ719561:GFC719561 GOV719561:GOY719561 GYR719561:GYU719561 HIN719561:HIQ719561 HSJ719561:HSM719561 ICF719561:ICI719561 IMB719561:IME719561 IVX719561:IWA719561 JFT719561:JFW719561 JPP719561:JPS719561 JZL719561:JZO719561 KJH719561:KJK719561 KTD719561:KTG719561 LCZ719561:LDC719561 LMV719561:LMY719561 LWR719561:LWU719561 MGN719561:MGQ719561 MQJ719561:MQM719561 NAF719561:NAI719561 NKB719561:NKE719561 NTX719561:NUA719561 ODT719561:ODW719561 ONP719561:ONS719561 OXL719561:OXO719561 PHH719561:PHK719561 PRD719561:PRG719561 QAZ719561:QBC719561 QKV719561:QKY719561 QUR719561:QUU719561 REN719561:REQ719561 ROJ719561:ROM719561 RYF719561:RYI719561 SIB719561:SIE719561 SRX719561:SSA719561 TBT719561:TBW719561 TLP719561:TLS719561 TVL719561:TVO719561 UFH719561:UFK719561 UPD719561:UPG719561 UYZ719561:UZC719561 VIV719561:VIY719561 VSR719561:VSU719561 WCN719561:WCQ719561 WMJ719561:WMM719561 WWF719561:WWI719561 W785097:Z785097 JT785097:JW785097 TP785097:TS785097 ADL785097:ADO785097 ANH785097:ANK785097 AXD785097:AXG785097 BGZ785097:BHC785097 BQV785097:BQY785097 CAR785097:CAU785097 CKN785097:CKQ785097 CUJ785097:CUM785097 DEF785097:DEI785097 DOB785097:DOE785097 DXX785097:DYA785097 EHT785097:EHW785097 ERP785097:ERS785097 FBL785097:FBO785097 FLH785097:FLK785097 FVD785097:FVG785097 GEZ785097:GFC785097 GOV785097:GOY785097 GYR785097:GYU785097 HIN785097:HIQ785097 HSJ785097:HSM785097 ICF785097:ICI785097 IMB785097:IME785097 IVX785097:IWA785097 JFT785097:JFW785097 JPP785097:JPS785097 JZL785097:JZO785097 KJH785097:KJK785097 KTD785097:KTG785097 LCZ785097:LDC785097 LMV785097:LMY785097 LWR785097:LWU785097 MGN785097:MGQ785097 MQJ785097:MQM785097 NAF785097:NAI785097 NKB785097:NKE785097 NTX785097:NUA785097 ODT785097:ODW785097 ONP785097:ONS785097 OXL785097:OXO785097 PHH785097:PHK785097 PRD785097:PRG785097 QAZ785097:QBC785097 QKV785097:QKY785097 QUR785097:QUU785097 REN785097:REQ785097 ROJ785097:ROM785097 RYF785097:RYI785097 SIB785097:SIE785097 SRX785097:SSA785097 TBT785097:TBW785097 TLP785097:TLS785097 TVL785097:TVO785097 UFH785097:UFK785097 UPD785097:UPG785097 UYZ785097:UZC785097 VIV785097:VIY785097 VSR785097:VSU785097 WCN785097:WCQ785097 WMJ785097:WMM785097 WWF785097:WWI785097 W850633:Z850633 JT850633:JW850633 TP850633:TS850633 ADL850633:ADO850633 ANH850633:ANK850633 AXD850633:AXG850633 BGZ850633:BHC850633 BQV850633:BQY850633 CAR850633:CAU850633 CKN850633:CKQ850633 CUJ850633:CUM850633 DEF850633:DEI850633 DOB850633:DOE850633 DXX850633:DYA850633 EHT850633:EHW850633 ERP850633:ERS850633 FBL850633:FBO850633 FLH850633:FLK850633 FVD850633:FVG850633 GEZ850633:GFC850633 GOV850633:GOY850633 GYR850633:GYU850633 HIN850633:HIQ850633 HSJ850633:HSM850633 ICF850633:ICI850633 IMB850633:IME850633 IVX850633:IWA850633 JFT850633:JFW850633 JPP850633:JPS850633 JZL850633:JZO850633 KJH850633:KJK850633 KTD850633:KTG850633 LCZ850633:LDC850633 LMV850633:LMY850633 LWR850633:LWU850633 MGN850633:MGQ850633 MQJ850633:MQM850633 NAF850633:NAI850633 NKB850633:NKE850633 NTX850633:NUA850633 ODT850633:ODW850633 ONP850633:ONS850633 OXL850633:OXO850633 PHH850633:PHK850633 PRD850633:PRG850633 QAZ850633:QBC850633 QKV850633:QKY850633 QUR850633:QUU850633 REN850633:REQ850633 ROJ850633:ROM850633 RYF850633:RYI850633 SIB850633:SIE850633 SRX850633:SSA850633 TBT850633:TBW850633 TLP850633:TLS850633 TVL850633:TVO850633 UFH850633:UFK850633 UPD850633:UPG850633 UYZ850633:UZC850633 VIV850633:VIY850633 VSR850633:VSU850633 WCN850633:WCQ850633 WMJ850633:WMM850633 WWF850633:WWI850633 W916169:Z916169 JT916169:JW916169 TP916169:TS916169 ADL916169:ADO916169 ANH916169:ANK916169 AXD916169:AXG916169 BGZ916169:BHC916169 BQV916169:BQY916169 CAR916169:CAU916169 CKN916169:CKQ916169 CUJ916169:CUM916169 DEF916169:DEI916169 DOB916169:DOE916169 DXX916169:DYA916169 EHT916169:EHW916169 ERP916169:ERS916169 FBL916169:FBO916169 FLH916169:FLK916169 FVD916169:FVG916169 GEZ916169:GFC916169 GOV916169:GOY916169 GYR916169:GYU916169 HIN916169:HIQ916169 HSJ916169:HSM916169 ICF916169:ICI916169 IMB916169:IME916169 IVX916169:IWA916169 JFT916169:JFW916169 JPP916169:JPS916169 JZL916169:JZO916169 KJH916169:KJK916169 KTD916169:KTG916169 LCZ916169:LDC916169 LMV916169:LMY916169 LWR916169:LWU916169 MGN916169:MGQ916169 MQJ916169:MQM916169 NAF916169:NAI916169 NKB916169:NKE916169 NTX916169:NUA916169 ODT916169:ODW916169 ONP916169:ONS916169 OXL916169:OXO916169 PHH916169:PHK916169 PRD916169:PRG916169 QAZ916169:QBC916169 QKV916169:QKY916169 QUR916169:QUU916169 REN916169:REQ916169 ROJ916169:ROM916169 RYF916169:RYI916169 SIB916169:SIE916169 SRX916169:SSA916169 TBT916169:TBW916169 TLP916169:TLS916169 TVL916169:TVO916169 UFH916169:UFK916169 UPD916169:UPG916169 UYZ916169:UZC916169 VIV916169:VIY916169 VSR916169:VSU916169 WCN916169:WCQ916169 WMJ916169:WMM916169 WWF916169:WWI916169 W981705:Z981705 JT981705:JW981705 TP981705:TS981705 ADL981705:ADO981705 ANH981705:ANK981705 AXD981705:AXG981705 BGZ981705:BHC981705 BQV981705:BQY981705 CAR981705:CAU981705 CKN981705:CKQ981705 CUJ981705:CUM981705 DEF981705:DEI981705 DOB981705:DOE981705 DXX981705:DYA981705 EHT981705:EHW981705 ERP981705:ERS981705 FBL981705:FBO981705 FLH981705:FLK981705 FVD981705:FVG981705 GEZ981705:GFC981705 GOV981705:GOY981705 GYR981705:GYU981705 HIN981705:HIQ981705 HSJ981705:HSM981705 ICF981705:ICI981705 IMB981705:IME981705 IVX981705:IWA981705 JFT981705:JFW981705 JPP981705:JPS981705 JZL981705:JZO981705 KJH981705:KJK981705 KTD981705:KTG981705 LCZ981705:LDC981705 LMV981705:LMY981705 LWR981705:LWU981705 MGN981705:MGQ981705 MQJ981705:MQM981705 NAF981705:NAI981705 NKB981705:NKE981705 NTX981705:NUA981705 ODT981705:ODW981705 ONP981705:ONS981705 OXL981705:OXO981705 PHH981705:PHK981705 PRD981705:PRG981705 QAZ981705:QBC981705 QKV981705:QKY981705 QUR981705:QUU981705 REN981705:REQ981705 ROJ981705:ROM981705 RYF981705:RYI981705 SIB981705:SIE981705 SRX981705:SSA981705 TBT981705:TBW981705 TLP981705:TLS981705 TVL981705:TVO981705 UFH981705:UFK981705 UPD981705:UPG981705 UYZ981705:UZC981705 VIV981705:VIY981705 VSR981705:VSU981705 WCN981705:WCQ981705 WMJ981705:WMM981705 WWF981705:WWI981705">
      <formula1>0</formula1>
      <formula2>0</formula2>
    </dataValidation>
    <dataValidation type="decimal" operator="notBetween" allowBlank="1" showInputMessage="1" showErrorMessage="1" errorTitle="係数の入力" error="”０” 以外の 数値 を入力して下さい！！" sqref="E118:H118 JB118:JE118 SX118:TA118 ACT118:ACW118 AMP118:AMS118 AWL118:AWO118 BGH118:BGK118 BQD118:BQG118 BZZ118:CAC118 CJV118:CJY118 CTR118:CTU118 DDN118:DDQ118 DNJ118:DNM118 DXF118:DXI118 EHB118:EHE118 EQX118:ERA118 FAT118:FAW118 FKP118:FKS118 FUL118:FUO118 GEH118:GEK118 GOD118:GOG118 GXZ118:GYC118 HHV118:HHY118 HRR118:HRU118 IBN118:IBQ118 ILJ118:ILM118 IVF118:IVI118 JFB118:JFE118 JOX118:JPA118 JYT118:JYW118 KIP118:KIS118 KSL118:KSO118 LCH118:LCK118 LMD118:LMG118 LVZ118:LWC118 MFV118:MFY118 MPR118:MPU118 MZN118:MZQ118 NJJ118:NJM118 NTF118:NTI118 ODB118:ODE118 OMX118:ONA118 OWT118:OWW118 PGP118:PGS118 PQL118:PQO118 QAH118:QAK118 QKD118:QKG118 QTZ118:QUC118 RDV118:RDY118 RNR118:RNU118 RXN118:RXQ118 SHJ118:SHM118 SRF118:SRI118 TBB118:TBE118 TKX118:TLA118 TUT118:TUW118 UEP118:UES118 UOL118:UOO118 UYH118:UYK118 VID118:VIG118 VRZ118:VSC118 WBV118:WBY118 WLR118:WLU118 WVN118:WVQ118 E64201:H64201 JB64201:JE64201 SX64201:TA64201 ACT64201:ACW64201 AMP64201:AMS64201 AWL64201:AWO64201 BGH64201:BGK64201 BQD64201:BQG64201 BZZ64201:CAC64201 CJV64201:CJY64201 CTR64201:CTU64201 DDN64201:DDQ64201 DNJ64201:DNM64201 DXF64201:DXI64201 EHB64201:EHE64201 EQX64201:ERA64201 FAT64201:FAW64201 FKP64201:FKS64201 FUL64201:FUO64201 GEH64201:GEK64201 GOD64201:GOG64201 GXZ64201:GYC64201 HHV64201:HHY64201 HRR64201:HRU64201 IBN64201:IBQ64201 ILJ64201:ILM64201 IVF64201:IVI64201 JFB64201:JFE64201 JOX64201:JPA64201 JYT64201:JYW64201 KIP64201:KIS64201 KSL64201:KSO64201 LCH64201:LCK64201 LMD64201:LMG64201 LVZ64201:LWC64201 MFV64201:MFY64201 MPR64201:MPU64201 MZN64201:MZQ64201 NJJ64201:NJM64201 NTF64201:NTI64201 ODB64201:ODE64201 OMX64201:ONA64201 OWT64201:OWW64201 PGP64201:PGS64201 PQL64201:PQO64201 QAH64201:QAK64201 QKD64201:QKG64201 QTZ64201:QUC64201 RDV64201:RDY64201 RNR64201:RNU64201 RXN64201:RXQ64201 SHJ64201:SHM64201 SRF64201:SRI64201 TBB64201:TBE64201 TKX64201:TLA64201 TUT64201:TUW64201 UEP64201:UES64201 UOL64201:UOO64201 UYH64201:UYK64201 VID64201:VIG64201 VRZ64201:VSC64201 WBV64201:WBY64201 WLR64201:WLU64201 WVN64201:WVQ64201 E129737:H129737 JB129737:JE129737 SX129737:TA129737 ACT129737:ACW129737 AMP129737:AMS129737 AWL129737:AWO129737 BGH129737:BGK129737 BQD129737:BQG129737 BZZ129737:CAC129737 CJV129737:CJY129737 CTR129737:CTU129737 DDN129737:DDQ129737 DNJ129737:DNM129737 DXF129737:DXI129737 EHB129737:EHE129737 EQX129737:ERA129737 FAT129737:FAW129737 FKP129737:FKS129737 FUL129737:FUO129737 GEH129737:GEK129737 GOD129737:GOG129737 GXZ129737:GYC129737 HHV129737:HHY129737 HRR129737:HRU129737 IBN129737:IBQ129737 ILJ129737:ILM129737 IVF129737:IVI129737 JFB129737:JFE129737 JOX129737:JPA129737 JYT129737:JYW129737 KIP129737:KIS129737 KSL129737:KSO129737 LCH129737:LCK129737 LMD129737:LMG129737 LVZ129737:LWC129737 MFV129737:MFY129737 MPR129737:MPU129737 MZN129737:MZQ129737 NJJ129737:NJM129737 NTF129737:NTI129737 ODB129737:ODE129737 OMX129737:ONA129737 OWT129737:OWW129737 PGP129737:PGS129737 PQL129737:PQO129737 QAH129737:QAK129737 QKD129737:QKG129737 QTZ129737:QUC129737 RDV129737:RDY129737 RNR129737:RNU129737 RXN129737:RXQ129737 SHJ129737:SHM129737 SRF129737:SRI129737 TBB129737:TBE129737 TKX129737:TLA129737 TUT129737:TUW129737 UEP129737:UES129737 UOL129737:UOO129737 UYH129737:UYK129737 VID129737:VIG129737 VRZ129737:VSC129737 WBV129737:WBY129737 WLR129737:WLU129737 WVN129737:WVQ129737 E195273:H195273 JB195273:JE195273 SX195273:TA195273 ACT195273:ACW195273 AMP195273:AMS195273 AWL195273:AWO195273 BGH195273:BGK195273 BQD195273:BQG195273 BZZ195273:CAC195273 CJV195273:CJY195273 CTR195273:CTU195273 DDN195273:DDQ195273 DNJ195273:DNM195273 DXF195273:DXI195273 EHB195273:EHE195273 EQX195273:ERA195273 FAT195273:FAW195273 FKP195273:FKS195273 FUL195273:FUO195273 GEH195273:GEK195273 GOD195273:GOG195273 GXZ195273:GYC195273 HHV195273:HHY195273 HRR195273:HRU195273 IBN195273:IBQ195273 ILJ195273:ILM195273 IVF195273:IVI195273 JFB195273:JFE195273 JOX195273:JPA195273 JYT195273:JYW195273 KIP195273:KIS195273 KSL195273:KSO195273 LCH195273:LCK195273 LMD195273:LMG195273 LVZ195273:LWC195273 MFV195273:MFY195273 MPR195273:MPU195273 MZN195273:MZQ195273 NJJ195273:NJM195273 NTF195273:NTI195273 ODB195273:ODE195273 OMX195273:ONA195273 OWT195273:OWW195273 PGP195273:PGS195273 PQL195273:PQO195273 QAH195273:QAK195273 QKD195273:QKG195273 QTZ195273:QUC195273 RDV195273:RDY195273 RNR195273:RNU195273 RXN195273:RXQ195273 SHJ195273:SHM195273 SRF195273:SRI195273 TBB195273:TBE195273 TKX195273:TLA195273 TUT195273:TUW195273 UEP195273:UES195273 UOL195273:UOO195273 UYH195273:UYK195273 VID195273:VIG195273 VRZ195273:VSC195273 WBV195273:WBY195273 WLR195273:WLU195273 WVN195273:WVQ195273 E260809:H260809 JB260809:JE260809 SX260809:TA260809 ACT260809:ACW260809 AMP260809:AMS260809 AWL260809:AWO260809 BGH260809:BGK260809 BQD260809:BQG260809 BZZ260809:CAC260809 CJV260809:CJY260809 CTR260809:CTU260809 DDN260809:DDQ260809 DNJ260809:DNM260809 DXF260809:DXI260809 EHB260809:EHE260809 EQX260809:ERA260809 FAT260809:FAW260809 FKP260809:FKS260809 FUL260809:FUO260809 GEH260809:GEK260809 GOD260809:GOG260809 GXZ260809:GYC260809 HHV260809:HHY260809 HRR260809:HRU260809 IBN260809:IBQ260809 ILJ260809:ILM260809 IVF260809:IVI260809 JFB260809:JFE260809 JOX260809:JPA260809 JYT260809:JYW260809 KIP260809:KIS260809 KSL260809:KSO260809 LCH260809:LCK260809 LMD260809:LMG260809 LVZ260809:LWC260809 MFV260809:MFY260809 MPR260809:MPU260809 MZN260809:MZQ260809 NJJ260809:NJM260809 NTF260809:NTI260809 ODB260809:ODE260809 OMX260809:ONA260809 OWT260809:OWW260809 PGP260809:PGS260809 PQL260809:PQO260809 QAH260809:QAK260809 QKD260809:QKG260809 QTZ260809:QUC260809 RDV260809:RDY260809 RNR260809:RNU260809 RXN260809:RXQ260809 SHJ260809:SHM260809 SRF260809:SRI260809 TBB260809:TBE260809 TKX260809:TLA260809 TUT260809:TUW260809 UEP260809:UES260809 UOL260809:UOO260809 UYH260809:UYK260809 VID260809:VIG260809 VRZ260809:VSC260809 WBV260809:WBY260809 WLR260809:WLU260809 WVN260809:WVQ260809 E326345:H326345 JB326345:JE326345 SX326345:TA326345 ACT326345:ACW326345 AMP326345:AMS326345 AWL326345:AWO326345 BGH326345:BGK326345 BQD326345:BQG326345 BZZ326345:CAC326345 CJV326345:CJY326345 CTR326345:CTU326345 DDN326345:DDQ326345 DNJ326345:DNM326345 DXF326345:DXI326345 EHB326345:EHE326345 EQX326345:ERA326345 FAT326345:FAW326345 FKP326345:FKS326345 FUL326345:FUO326345 GEH326345:GEK326345 GOD326345:GOG326345 GXZ326345:GYC326345 HHV326345:HHY326345 HRR326345:HRU326345 IBN326345:IBQ326345 ILJ326345:ILM326345 IVF326345:IVI326345 JFB326345:JFE326345 JOX326345:JPA326345 JYT326345:JYW326345 KIP326345:KIS326345 KSL326345:KSO326345 LCH326345:LCK326345 LMD326345:LMG326345 LVZ326345:LWC326345 MFV326345:MFY326345 MPR326345:MPU326345 MZN326345:MZQ326345 NJJ326345:NJM326345 NTF326345:NTI326345 ODB326345:ODE326345 OMX326345:ONA326345 OWT326345:OWW326345 PGP326345:PGS326345 PQL326345:PQO326345 QAH326345:QAK326345 QKD326345:QKG326345 QTZ326345:QUC326345 RDV326345:RDY326345 RNR326345:RNU326345 RXN326345:RXQ326345 SHJ326345:SHM326345 SRF326345:SRI326345 TBB326345:TBE326345 TKX326345:TLA326345 TUT326345:TUW326345 UEP326345:UES326345 UOL326345:UOO326345 UYH326345:UYK326345 VID326345:VIG326345 VRZ326345:VSC326345 WBV326345:WBY326345 WLR326345:WLU326345 WVN326345:WVQ326345 E391881:H391881 JB391881:JE391881 SX391881:TA391881 ACT391881:ACW391881 AMP391881:AMS391881 AWL391881:AWO391881 BGH391881:BGK391881 BQD391881:BQG391881 BZZ391881:CAC391881 CJV391881:CJY391881 CTR391881:CTU391881 DDN391881:DDQ391881 DNJ391881:DNM391881 DXF391881:DXI391881 EHB391881:EHE391881 EQX391881:ERA391881 FAT391881:FAW391881 FKP391881:FKS391881 FUL391881:FUO391881 GEH391881:GEK391881 GOD391881:GOG391881 GXZ391881:GYC391881 HHV391881:HHY391881 HRR391881:HRU391881 IBN391881:IBQ391881 ILJ391881:ILM391881 IVF391881:IVI391881 JFB391881:JFE391881 JOX391881:JPA391881 JYT391881:JYW391881 KIP391881:KIS391881 KSL391881:KSO391881 LCH391881:LCK391881 LMD391881:LMG391881 LVZ391881:LWC391881 MFV391881:MFY391881 MPR391881:MPU391881 MZN391881:MZQ391881 NJJ391881:NJM391881 NTF391881:NTI391881 ODB391881:ODE391881 OMX391881:ONA391881 OWT391881:OWW391881 PGP391881:PGS391881 PQL391881:PQO391881 QAH391881:QAK391881 QKD391881:QKG391881 QTZ391881:QUC391881 RDV391881:RDY391881 RNR391881:RNU391881 RXN391881:RXQ391881 SHJ391881:SHM391881 SRF391881:SRI391881 TBB391881:TBE391881 TKX391881:TLA391881 TUT391881:TUW391881 UEP391881:UES391881 UOL391881:UOO391881 UYH391881:UYK391881 VID391881:VIG391881 VRZ391881:VSC391881 WBV391881:WBY391881 WLR391881:WLU391881 WVN391881:WVQ391881 E457417:H457417 JB457417:JE457417 SX457417:TA457417 ACT457417:ACW457417 AMP457417:AMS457417 AWL457417:AWO457417 BGH457417:BGK457417 BQD457417:BQG457417 BZZ457417:CAC457417 CJV457417:CJY457417 CTR457417:CTU457417 DDN457417:DDQ457417 DNJ457417:DNM457417 DXF457417:DXI457417 EHB457417:EHE457417 EQX457417:ERA457417 FAT457417:FAW457417 FKP457417:FKS457417 FUL457417:FUO457417 GEH457417:GEK457417 GOD457417:GOG457417 GXZ457417:GYC457417 HHV457417:HHY457417 HRR457417:HRU457417 IBN457417:IBQ457417 ILJ457417:ILM457417 IVF457417:IVI457417 JFB457417:JFE457417 JOX457417:JPA457417 JYT457417:JYW457417 KIP457417:KIS457417 KSL457417:KSO457417 LCH457417:LCK457417 LMD457417:LMG457417 LVZ457417:LWC457417 MFV457417:MFY457417 MPR457417:MPU457417 MZN457417:MZQ457417 NJJ457417:NJM457417 NTF457417:NTI457417 ODB457417:ODE457417 OMX457417:ONA457417 OWT457417:OWW457417 PGP457417:PGS457417 PQL457417:PQO457417 QAH457417:QAK457417 QKD457417:QKG457417 QTZ457417:QUC457417 RDV457417:RDY457417 RNR457417:RNU457417 RXN457417:RXQ457417 SHJ457417:SHM457417 SRF457417:SRI457417 TBB457417:TBE457417 TKX457417:TLA457417 TUT457417:TUW457417 UEP457417:UES457417 UOL457417:UOO457417 UYH457417:UYK457417 VID457417:VIG457417 VRZ457417:VSC457417 WBV457417:WBY457417 WLR457417:WLU457417 WVN457417:WVQ457417 E522953:H522953 JB522953:JE522953 SX522953:TA522953 ACT522953:ACW522953 AMP522953:AMS522953 AWL522953:AWO522953 BGH522953:BGK522953 BQD522953:BQG522953 BZZ522953:CAC522953 CJV522953:CJY522953 CTR522953:CTU522953 DDN522953:DDQ522953 DNJ522953:DNM522953 DXF522953:DXI522953 EHB522953:EHE522953 EQX522953:ERA522953 FAT522953:FAW522953 FKP522953:FKS522953 FUL522953:FUO522953 GEH522953:GEK522953 GOD522953:GOG522953 GXZ522953:GYC522953 HHV522953:HHY522953 HRR522953:HRU522953 IBN522953:IBQ522953 ILJ522953:ILM522953 IVF522953:IVI522953 JFB522953:JFE522953 JOX522953:JPA522953 JYT522953:JYW522953 KIP522953:KIS522953 KSL522953:KSO522953 LCH522953:LCK522953 LMD522953:LMG522953 LVZ522953:LWC522953 MFV522953:MFY522953 MPR522953:MPU522953 MZN522953:MZQ522953 NJJ522953:NJM522953 NTF522953:NTI522953 ODB522953:ODE522953 OMX522953:ONA522953 OWT522953:OWW522953 PGP522953:PGS522953 PQL522953:PQO522953 QAH522953:QAK522953 QKD522953:QKG522953 QTZ522953:QUC522953 RDV522953:RDY522953 RNR522953:RNU522953 RXN522953:RXQ522953 SHJ522953:SHM522953 SRF522953:SRI522953 TBB522953:TBE522953 TKX522953:TLA522953 TUT522953:TUW522953 UEP522953:UES522953 UOL522953:UOO522953 UYH522953:UYK522953 VID522953:VIG522953 VRZ522953:VSC522953 WBV522953:WBY522953 WLR522953:WLU522953 WVN522953:WVQ522953 E588489:H588489 JB588489:JE588489 SX588489:TA588489 ACT588489:ACW588489 AMP588489:AMS588489 AWL588489:AWO588489 BGH588489:BGK588489 BQD588489:BQG588489 BZZ588489:CAC588489 CJV588489:CJY588489 CTR588489:CTU588489 DDN588489:DDQ588489 DNJ588489:DNM588489 DXF588489:DXI588489 EHB588489:EHE588489 EQX588489:ERA588489 FAT588489:FAW588489 FKP588489:FKS588489 FUL588489:FUO588489 GEH588489:GEK588489 GOD588489:GOG588489 GXZ588489:GYC588489 HHV588489:HHY588489 HRR588489:HRU588489 IBN588489:IBQ588489 ILJ588489:ILM588489 IVF588489:IVI588489 JFB588489:JFE588489 JOX588489:JPA588489 JYT588489:JYW588489 KIP588489:KIS588489 KSL588489:KSO588489 LCH588489:LCK588489 LMD588489:LMG588489 LVZ588489:LWC588489 MFV588489:MFY588489 MPR588489:MPU588489 MZN588489:MZQ588489 NJJ588489:NJM588489 NTF588489:NTI588489 ODB588489:ODE588489 OMX588489:ONA588489 OWT588489:OWW588489 PGP588489:PGS588489 PQL588489:PQO588489 QAH588489:QAK588489 QKD588489:QKG588489 QTZ588489:QUC588489 RDV588489:RDY588489 RNR588489:RNU588489 RXN588489:RXQ588489 SHJ588489:SHM588489 SRF588489:SRI588489 TBB588489:TBE588489 TKX588489:TLA588489 TUT588489:TUW588489 UEP588489:UES588489 UOL588489:UOO588489 UYH588489:UYK588489 VID588489:VIG588489 VRZ588489:VSC588489 WBV588489:WBY588489 WLR588489:WLU588489 WVN588489:WVQ588489 E654025:H654025 JB654025:JE654025 SX654025:TA654025 ACT654025:ACW654025 AMP654025:AMS654025 AWL654025:AWO654025 BGH654025:BGK654025 BQD654025:BQG654025 BZZ654025:CAC654025 CJV654025:CJY654025 CTR654025:CTU654025 DDN654025:DDQ654025 DNJ654025:DNM654025 DXF654025:DXI654025 EHB654025:EHE654025 EQX654025:ERA654025 FAT654025:FAW654025 FKP654025:FKS654025 FUL654025:FUO654025 GEH654025:GEK654025 GOD654025:GOG654025 GXZ654025:GYC654025 HHV654025:HHY654025 HRR654025:HRU654025 IBN654025:IBQ654025 ILJ654025:ILM654025 IVF654025:IVI654025 JFB654025:JFE654025 JOX654025:JPA654025 JYT654025:JYW654025 KIP654025:KIS654025 KSL654025:KSO654025 LCH654025:LCK654025 LMD654025:LMG654025 LVZ654025:LWC654025 MFV654025:MFY654025 MPR654025:MPU654025 MZN654025:MZQ654025 NJJ654025:NJM654025 NTF654025:NTI654025 ODB654025:ODE654025 OMX654025:ONA654025 OWT654025:OWW654025 PGP654025:PGS654025 PQL654025:PQO654025 QAH654025:QAK654025 QKD654025:QKG654025 QTZ654025:QUC654025 RDV654025:RDY654025 RNR654025:RNU654025 RXN654025:RXQ654025 SHJ654025:SHM654025 SRF654025:SRI654025 TBB654025:TBE654025 TKX654025:TLA654025 TUT654025:TUW654025 UEP654025:UES654025 UOL654025:UOO654025 UYH654025:UYK654025 VID654025:VIG654025 VRZ654025:VSC654025 WBV654025:WBY654025 WLR654025:WLU654025 WVN654025:WVQ654025 E719561:H719561 JB719561:JE719561 SX719561:TA719561 ACT719561:ACW719561 AMP719561:AMS719561 AWL719561:AWO719561 BGH719561:BGK719561 BQD719561:BQG719561 BZZ719561:CAC719561 CJV719561:CJY719561 CTR719561:CTU719561 DDN719561:DDQ719561 DNJ719561:DNM719561 DXF719561:DXI719561 EHB719561:EHE719561 EQX719561:ERA719561 FAT719561:FAW719561 FKP719561:FKS719561 FUL719561:FUO719561 GEH719561:GEK719561 GOD719561:GOG719561 GXZ719561:GYC719561 HHV719561:HHY719561 HRR719561:HRU719561 IBN719561:IBQ719561 ILJ719561:ILM719561 IVF719561:IVI719561 JFB719561:JFE719561 JOX719561:JPA719561 JYT719561:JYW719561 KIP719561:KIS719561 KSL719561:KSO719561 LCH719561:LCK719561 LMD719561:LMG719561 LVZ719561:LWC719561 MFV719561:MFY719561 MPR719561:MPU719561 MZN719561:MZQ719561 NJJ719561:NJM719561 NTF719561:NTI719561 ODB719561:ODE719561 OMX719561:ONA719561 OWT719561:OWW719561 PGP719561:PGS719561 PQL719561:PQO719561 QAH719561:QAK719561 QKD719561:QKG719561 QTZ719561:QUC719561 RDV719561:RDY719561 RNR719561:RNU719561 RXN719561:RXQ719561 SHJ719561:SHM719561 SRF719561:SRI719561 TBB719561:TBE719561 TKX719561:TLA719561 TUT719561:TUW719561 UEP719561:UES719561 UOL719561:UOO719561 UYH719561:UYK719561 VID719561:VIG719561 VRZ719561:VSC719561 WBV719561:WBY719561 WLR719561:WLU719561 WVN719561:WVQ719561 E785097:H785097 JB785097:JE785097 SX785097:TA785097 ACT785097:ACW785097 AMP785097:AMS785097 AWL785097:AWO785097 BGH785097:BGK785097 BQD785097:BQG785097 BZZ785097:CAC785097 CJV785097:CJY785097 CTR785097:CTU785097 DDN785097:DDQ785097 DNJ785097:DNM785097 DXF785097:DXI785097 EHB785097:EHE785097 EQX785097:ERA785097 FAT785097:FAW785097 FKP785097:FKS785097 FUL785097:FUO785097 GEH785097:GEK785097 GOD785097:GOG785097 GXZ785097:GYC785097 HHV785097:HHY785097 HRR785097:HRU785097 IBN785097:IBQ785097 ILJ785097:ILM785097 IVF785097:IVI785097 JFB785097:JFE785097 JOX785097:JPA785097 JYT785097:JYW785097 KIP785097:KIS785097 KSL785097:KSO785097 LCH785097:LCK785097 LMD785097:LMG785097 LVZ785097:LWC785097 MFV785097:MFY785097 MPR785097:MPU785097 MZN785097:MZQ785097 NJJ785097:NJM785097 NTF785097:NTI785097 ODB785097:ODE785097 OMX785097:ONA785097 OWT785097:OWW785097 PGP785097:PGS785097 PQL785097:PQO785097 QAH785097:QAK785097 QKD785097:QKG785097 QTZ785097:QUC785097 RDV785097:RDY785097 RNR785097:RNU785097 RXN785097:RXQ785097 SHJ785097:SHM785097 SRF785097:SRI785097 TBB785097:TBE785097 TKX785097:TLA785097 TUT785097:TUW785097 UEP785097:UES785097 UOL785097:UOO785097 UYH785097:UYK785097 VID785097:VIG785097 VRZ785097:VSC785097 WBV785097:WBY785097 WLR785097:WLU785097 WVN785097:WVQ785097 E850633:H850633 JB850633:JE850633 SX850633:TA850633 ACT850633:ACW850633 AMP850633:AMS850633 AWL850633:AWO850633 BGH850633:BGK850633 BQD850633:BQG850633 BZZ850633:CAC850633 CJV850633:CJY850633 CTR850633:CTU850633 DDN850633:DDQ850633 DNJ850633:DNM850633 DXF850633:DXI850633 EHB850633:EHE850633 EQX850633:ERA850633 FAT850633:FAW850633 FKP850633:FKS850633 FUL850633:FUO850633 GEH850633:GEK850633 GOD850633:GOG850633 GXZ850633:GYC850633 HHV850633:HHY850633 HRR850633:HRU850633 IBN850633:IBQ850633 ILJ850633:ILM850633 IVF850633:IVI850633 JFB850633:JFE850633 JOX850633:JPA850633 JYT850633:JYW850633 KIP850633:KIS850633 KSL850633:KSO850633 LCH850633:LCK850633 LMD850633:LMG850633 LVZ850633:LWC850633 MFV850633:MFY850633 MPR850633:MPU850633 MZN850633:MZQ850633 NJJ850633:NJM850633 NTF850633:NTI850633 ODB850633:ODE850633 OMX850633:ONA850633 OWT850633:OWW850633 PGP850633:PGS850633 PQL850633:PQO850633 QAH850633:QAK850633 QKD850633:QKG850633 QTZ850633:QUC850633 RDV850633:RDY850633 RNR850633:RNU850633 RXN850633:RXQ850633 SHJ850633:SHM850633 SRF850633:SRI850633 TBB850633:TBE850633 TKX850633:TLA850633 TUT850633:TUW850633 UEP850633:UES850633 UOL850633:UOO850633 UYH850633:UYK850633 VID850633:VIG850633 VRZ850633:VSC850633 WBV850633:WBY850633 WLR850633:WLU850633 WVN850633:WVQ850633 E916169:H916169 JB916169:JE916169 SX916169:TA916169 ACT916169:ACW916169 AMP916169:AMS916169 AWL916169:AWO916169 BGH916169:BGK916169 BQD916169:BQG916169 BZZ916169:CAC916169 CJV916169:CJY916169 CTR916169:CTU916169 DDN916169:DDQ916169 DNJ916169:DNM916169 DXF916169:DXI916169 EHB916169:EHE916169 EQX916169:ERA916169 FAT916169:FAW916169 FKP916169:FKS916169 FUL916169:FUO916169 GEH916169:GEK916169 GOD916169:GOG916169 GXZ916169:GYC916169 HHV916169:HHY916169 HRR916169:HRU916169 IBN916169:IBQ916169 ILJ916169:ILM916169 IVF916169:IVI916169 JFB916169:JFE916169 JOX916169:JPA916169 JYT916169:JYW916169 KIP916169:KIS916169 KSL916169:KSO916169 LCH916169:LCK916169 LMD916169:LMG916169 LVZ916169:LWC916169 MFV916169:MFY916169 MPR916169:MPU916169 MZN916169:MZQ916169 NJJ916169:NJM916169 NTF916169:NTI916169 ODB916169:ODE916169 OMX916169:ONA916169 OWT916169:OWW916169 PGP916169:PGS916169 PQL916169:PQO916169 QAH916169:QAK916169 QKD916169:QKG916169 QTZ916169:QUC916169 RDV916169:RDY916169 RNR916169:RNU916169 RXN916169:RXQ916169 SHJ916169:SHM916169 SRF916169:SRI916169 TBB916169:TBE916169 TKX916169:TLA916169 TUT916169:TUW916169 UEP916169:UES916169 UOL916169:UOO916169 UYH916169:UYK916169 VID916169:VIG916169 VRZ916169:VSC916169 WBV916169:WBY916169 WLR916169:WLU916169 WVN916169:WVQ916169 E981705:H981705 JB981705:JE981705 SX981705:TA981705 ACT981705:ACW981705 AMP981705:AMS981705 AWL981705:AWO981705 BGH981705:BGK981705 BQD981705:BQG981705 BZZ981705:CAC981705 CJV981705:CJY981705 CTR981705:CTU981705 DDN981705:DDQ981705 DNJ981705:DNM981705 DXF981705:DXI981705 EHB981705:EHE981705 EQX981705:ERA981705 FAT981705:FAW981705 FKP981705:FKS981705 FUL981705:FUO981705 GEH981705:GEK981705 GOD981705:GOG981705 GXZ981705:GYC981705 HHV981705:HHY981705 HRR981705:HRU981705 IBN981705:IBQ981705 ILJ981705:ILM981705 IVF981705:IVI981705 JFB981705:JFE981705 JOX981705:JPA981705 JYT981705:JYW981705 KIP981705:KIS981705 KSL981705:KSO981705 LCH981705:LCK981705 LMD981705:LMG981705 LVZ981705:LWC981705 MFV981705:MFY981705 MPR981705:MPU981705 MZN981705:MZQ981705 NJJ981705:NJM981705 NTF981705:NTI981705 ODB981705:ODE981705 OMX981705:ONA981705 OWT981705:OWW981705 PGP981705:PGS981705 PQL981705:PQO981705 QAH981705:QAK981705 QKD981705:QKG981705 QTZ981705:QUC981705 RDV981705:RDY981705 RNR981705:RNU981705 RXN981705:RXQ981705 SHJ981705:SHM981705 SRF981705:SRI981705 TBB981705:TBE981705 TKX981705:TLA981705 TUT981705:TUW981705 UEP981705:UES981705 UOL981705:UOO981705 UYH981705:UYK981705 VID981705:VIG981705 VRZ981705:VSC981705 WBV981705:WBY981705 WLR981705:WLU981705 WVN981705:WVQ981705 H104:K104 JE104:JH104 TA104:TD104 ACW104:ACZ104 AMS104:AMV104 AWO104:AWR104 BGK104:BGN104 BQG104:BQJ104 CAC104:CAF104 CJY104:CKB104 CTU104:CTX104 DDQ104:DDT104 DNM104:DNP104 DXI104:DXL104 EHE104:EHH104 ERA104:ERD104 FAW104:FAZ104 FKS104:FKV104 FUO104:FUR104 GEK104:GEN104 GOG104:GOJ104 GYC104:GYF104 HHY104:HIB104 HRU104:HRX104 IBQ104:IBT104 ILM104:ILP104 IVI104:IVL104 JFE104:JFH104 JPA104:JPD104 JYW104:JYZ104 KIS104:KIV104 KSO104:KSR104 LCK104:LCN104 LMG104:LMJ104 LWC104:LWF104 MFY104:MGB104 MPU104:MPX104 MZQ104:MZT104 NJM104:NJP104 NTI104:NTL104 ODE104:ODH104 ONA104:OND104 OWW104:OWZ104 PGS104:PGV104 PQO104:PQR104 QAK104:QAN104 QKG104:QKJ104 QUC104:QUF104 RDY104:REB104 RNU104:RNX104 RXQ104:RXT104 SHM104:SHP104 SRI104:SRL104 TBE104:TBH104 TLA104:TLD104 TUW104:TUZ104 UES104:UEV104 UOO104:UOR104 UYK104:UYN104 VIG104:VIJ104 VSC104:VSF104 WBY104:WCB104 WLU104:WLX104 WVQ104:WVT104 H64187:K64187 JE64187:JH64187 TA64187:TD64187 ACW64187:ACZ64187 AMS64187:AMV64187 AWO64187:AWR64187 BGK64187:BGN64187 BQG64187:BQJ64187 CAC64187:CAF64187 CJY64187:CKB64187 CTU64187:CTX64187 DDQ64187:DDT64187 DNM64187:DNP64187 DXI64187:DXL64187 EHE64187:EHH64187 ERA64187:ERD64187 FAW64187:FAZ64187 FKS64187:FKV64187 FUO64187:FUR64187 GEK64187:GEN64187 GOG64187:GOJ64187 GYC64187:GYF64187 HHY64187:HIB64187 HRU64187:HRX64187 IBQ64187:IBT64187 ILM64187:ILP64187 IVI64187:IVL64187 JFE64187:JFH64187 JPA64187:JPD64187 JYW64187:JYZ64187 KIS64187:KIV64187 KSO64187:KSR64187 LCK64187:LCN64187 LMG64187:LMJ64187 LWC64187:LWF64187 MFY64187:MGB64187 MPU64187:MPX64187 MZQ64187:MZT64187 NJM64187:NJP64187 NTI64187:NTL64187 ODE64187:ODH64187 ONA64187:OND64187 OWW64187:OWZ64187 PGS64187:PGV64187 PQO64187:PQR64187 QAK64187:QAN64187 QKG64187:QKJ64187 QUC64187:QUF64187 RDY64187:REB64187 RNU64187:RNX64187 RXQ64187:RXT64187 SHM64187:SHP64187 SRI64187:SRL64187 TBE64187:TBH64187 TLA64187:TLD64187 TUW64187:TUZ64187 UES64187:UEV64187 UOO64187:UOR64187 UYK64187:UYN64187 VIG64187:VIJ64187 VSC64187:VSF64187 WBY64187:WCB64187 WLU64187:WLX64187 WVQ64187:WVT64187 H129723:K129723 JE129723:JH129723 TA129723:TD129723 ACW129723:ACZ129723 AMS129723:AMV129723 AWO129723:AWR129723 BGK129723:BGN129723 BQG129723:BQJ129723 CAC129723:CAF129723 CJY129723:CKB129723 CTU129723:CTX129723 DDQ129723:DDT129723 DNM129723:DNP129723 DXI129723:DXL129723 EHE129723:EHH129723 ERA129723:ERD129723 FAW129723:FAZ129723 FKS129723:FKV129723 FUO129723:FUR129723 GEK129723:GEN129723 GOG129723:GOJ129723 GYC129723:GYF129723 HHY129723:HIB129723 HRU129723:HRX129723 IBQ129723:IBT129723 ILM129723:ILP129723 IVI129723:IVL129723 JFE129723:JFH129723 JPA129723:JPD129723 JYW129723:JYZ129723 KIS129723:KIV129723 KSO129723:KSR129723 LCK129723:LCN129723 LMG129723:LMJ129723 LWC129723:LWF129723 MFY129723:MGB129723 MPU129723:MPX129723 MZQ129723:MZT129723 NJM129723:NJP129723 NTI129723:NTL129723 ODE129723:ODH129723 ONA129723:OND129723 OWW129723:OWZ129723 PGS129723:PGV129723 PQO129723:PQR129723 QAK129723:QAN129723 QKG129723:QKJ129723 QUC129723:QUF129723 RDY129723:REB129723 RNU129723:RNX129723 RXQ129723:RXT129723 SHM129723:SHP129723 SRI129723:SRL129723 TBE129723:TBH129723 TLA129723:TLD129723 TUW129723:TUZ129723 UES129723:UEV129723 UOO129723:UOR129723 UYK129723:UYN129723 VIG129723:VIJ129723 VSC129723:VSF129723 WBY129723:WCB129723 WLU129723:WLX129723 WVQ129723:WVT129723 H195259:K195259 JE195259:JH195259 TA195259:TD195259 ACW195259:ACZ195259 AMS195259:AMV195259 AWO195259:AWR195259 BGK195259:BGN195259 BQG195259:BQJ195259 CAC195259:CAF195259 CJY195259:CKB195259 CTU195259:CTX195259 DDQ195259:DDT195259 DNM195259:DNP195259 DXI195259:DXL195259 EHE195259:EHH195259 ERA195259:ERD195259 FAW195259:FAZ195259 FKS195259:FKV195259 FUO195259:FUR195259 GEK195259:GEN195259 GOG195259:GOJ195259 GYC195259:GYF195259 HHY195259:HIB195259 HRU195259:HRX195259 IBQ195259:IBT195259 ILM195259:ILP195259 IVI195259:IVL195259 JFE195259:JFH195259 JPA195259:JPD195259 JYW195259:JYZ195259 KIS195259:KIV195259 KSO195259:KSR195259 LCK195259:LCN195259 LMG195259:LMJ195259 LWC195259:LWF195259 MFY195259:MGB195259 MPU195259:MPX195259 MZQ195259:MZT195259 NJM195259:NJP195259 NTI195259:NTL195259 ODE195259:ODH195259 ONA195259:OND195259 OWW195259:OWZ195259 PGS195259:PGV195259 PQO195259:PQR195259 QAK195259:QAN195259 QKG195259:QKJ195259 QUC195259:QUF195259 RDY195259:REB195259 RNU195259:RNX195259 RXQ195259:RXT195259 SHM195259:SHP195259 SRI195259:SRL195259 TBE195259:TBH195259 TLA195259:TLD195259 TUW195259:TUZ195259 UES195259:UEV195259 UOO195259:UOR195259 UYK195259:UYN195259 VIG195259:VIJ195259 VSC195259:VSF195259 WBY195259:WCB195259 WLU195259:WLX195259 WVQ195259:WVT195259 H260795:K260795 JE260795:JH260795 TA260795:TD260795 ACW260795:ACZ260795 AMS260795:AMV260795 AWO260795:AWR260795 BGK260795:BGN260795 BQG260795:BQJ260795 CAC260795:CAF260795 CJY260795:CKB260795 CTU260795:CTX260795 DDQ260795:DDT260795 DNM260795:DNP260795 DXI260795:DXL260795 EHE260795:EHH260795 ERA260795:ERD260795 FAW260795:FAZ260795 FKS260795:FKV260795 FUO260795:FUR260795 GEK260795:GEN260795 GOG260795:GOJ260795 GYC260795:GYF260795 HHY260795:HIB260795 HRU260795:HRX260795 IBQ260795:IBT260795 ILM260795:ILP260795 IVI260795:IVL260795 JFE260795:JFH260795 JPA260795:JPD260795 JYW260795:JYZ260795 KIS260795:KIV260795 KSO260795:KSR260795 LCK260795:LCN260795 LMG260795:LMJ260795 LWC260795:LWF260795 MFY260795:MGB260795 MPU260795:MPX260795 MZQ260795:MZT260795 NJM260795:NJP260795 NTI260795:NTL260795 ODE260795:ODH260795 ONA260795:OND260795 OWW260795:OWZ260795 PGS260795:PGV260795 PQO260795:PQR260795 QAK260795:QAN260795 QKG260795:QKJ260795 QUC260795:QUF260795 RDY260795:REB260795 RNU260795:RNX260795 RXQ260795:RXT260795 SHM260795:SHP260795 SRI260795:SRL260795 TBE260795:TBH260795 TLA260795:TLD260795 TUW260795:TUZ260795 UES260795:UEV260795 UOO260795:UOR260795 UYK260795:UYN260795 VIG260795:VIJ260795 VSC260795:VSF260795 WBY260795:WCB260795 WLU260795:WLX260795 WVQ260795:WVT260795 H326331:K326331 JE326331:JH326331 TA326331:TD326331 ACW326331:ACZ326331 AMS326331:AMV326331 AWO326331:AWR326331 BGK326331:BGN326331 BQG326331:BQJ326331 CAC326331:CAF326331 CJY326331:CKB326331 CTU326331:CTX326331 DDQ326331:DDT326331 DNM326331:DNP326331 DXI326331:DXL326331 EHE326331:EHH326331 ERA326331:ERD326331 FAW326331:FAZ326331 FKS326331:FKV326331 FUO326331:FUR326331 GEK326331:GEN326331 GOG326331:GOJ326331 GYC326331:GYF326331 HHY326331:HIB326331 HRU326331:HRX326331 IBQ326331:IBT326331 ILM326331:ILP326331 IVI326331:IVL326331 JFE326331:JFH326331 JPA326331:JPD326331 JYW326331:JYZ326331 KIS326331:KIV326331 KSO326331:KSR326331 LCK326331:LCN326331 LMG326331:LMJ326331 LWC326331:LWF326331 MFY326331:MGB326331 MPU326331:MPX326331 MZQ326331:MZT326331 NJM326331:NJP326331 NTI326331:NTL326331 ODE326331:ODH326331 ONA326331:OND326331 OWW326331:OWZ326331 PGS326331:PGV326331 PQO326331:PQR326331 QAK326331:QAN326331 QKG326331:QKJ326331 QUC326331:QUF326331 RDY326331:REB326331 RNU326331:RNX326331 RXQ326331:RXT326331 SHM326331:SHP326331 SRI326331:SRL326331 TBE326331:TBH326331 TLA326331:TLD326331 TUW326331:TUZ326331 UES326331:UEV326331 UOO326331:UOR326331 UYK326331:UYN326331 VIG326331:VIJ326331 VSC326331:VSF326331 WBY326331:WCB326331 WLU326331:WLX326331 WVQ326331:WVT326331 H391867:K391867 JE391867:JH391867 TA391867:TD391867 ACW391867:ACZ391867 AMS391867:AMV391867 AWO391867:AWR391867 BGK391867:BGN391867 BQG391867:BQJ391867 CAC391867:CAF391867 CJY391867:CKB391867 CTU391867:CTX391867 DDQ391867:DDT391867 DNM391867:DNP391867 DXI391867:DXL391867 EHE391867:EHH391867 ERA391867:ERD391867 FAW391867:FAZ391867 FKS391867:FKV391867 FUO391867:FUR391867 GEK391867:GEN391867 GOG391867:GOJ391867 GYC391867:GYF391867 HHY391867:HIB391867 HRU391867:HRX391867 IBQ391867:IBT391867 ILM391867:ILP391867 IVI391867:IVL391867 JFE391867:JFH391867 JPA391867:JPD391867 JYW391867:JYZ391867 KIS391867:KIV391867 KSO391867:KSR391867 LCK391867:LCN391867 LMG391867:LMJ391867 LWC391867:LWF391867 MFY391867:MGB391867 MPU391867:MPX391867 MZQ391867:MZT391867 NJM391867:NJP391867 NTI391867:NTL391867 ODE391867:ODH391867 ONA391867:OND391867 OWW391867:OWZ391867 PGS391867:PGV391867 PQO391867:PQR391867 QAK391867:QAN391867 QKG391867:QKJ391867 QUC391867:QUF391867 RDY391867:REB391867 RNU391867:RNX391867 RXQ391867:RXT391867 SHM391867:SHP391867 SRI391867:SRL391867 TBE391867:TBH391867 TLA391867:TLD391867 TUW391867:TUZ391867 UES391867:UEV391867 UOO391867:UOR391867 UYK391867:UYN391867 VIG391867:VIJ391867 VSC391867:VSF391867 WBY391867:WCB391867 WLU391867:WLX391867 WVQ391867:WVT391867 H457403:K457403 JE457403:JH457403 TA457403:TD457403 ACW457403:ACZ457403 AMS457403:AMV457403 AWO457403:AWR457403 BGK457403:BGN457403 BQG457403:BQJ457403 CAC457403:CAF457403 CJY457403:CKB457403 CTU457403:CTX457403 DDQ457403:DDT457403 DNM457403:DNP457403 DXI457403:DXL457403 EHE457403:EHH457403 ERA457403:ERD457403 FAW457403:FAZ457403 FKS457403:FKV457403 FUO457403:FUR457403 GEK457403:GEN457403 GOG457403:GOJ457403 GYC457403:GYF457403 HHY457403:HIB457403 HRU457403:HRX457403 IBQ457403:IBT457403 ILM457403:ILP457403 IVI457403:IVL457403 JFE457403:JFH457403 JPA457403:JPD457403 JYW457403:JYZ457403 KIS457403:KIV457403 KSO457403:KSR457403 LCK457403:LCN457403 LMG457403:LMJ457403 LWC457403:LWF457403 MFY457403:MGB457403 MPU457403:MPX457403 MZQ457403:MZT457403 NJM457403:NJP457403 NTI457403:NTL457403 ODE457403:ODH457403 ONA457403:OND457403 OWW457403:OWZ457403 PGS457403:PGV457403 PQO457403:PQR457403 QAK457403:QAN457403 QKG457403:QKJ457403 QUC457403:QUF457403 RDY457403:REB457403 RNU457403:RNX457403 RXQ457403:RXT457403 SHM457403:SHP457403 SRI457403:SRL457403 TBE457403:TBH457403 TLA457403:TLD457403 TUW457403:TUZ457403 UES457403:UEV457403 UOO457403:UOR457403 UYK457403:UYN457403 VIG457403:VIJ457403 VSC457403:VSF457403 WBY457403:WCB457403 WLU457403:WLX457403 WVQ457403:WVT457403 H522939:K522939 JE522939:JH522939 TA522939:TD522939 ACW522939:ACZ522939 AMS522939:AMV522939 AWO522939:AWR522939 BGK522939:BGN522939 BQG522939:BQJ522939 CAC522939:CAF522939 CJY522939:CKB522939 CTU522939:CTX522939 DDQ522939:DDT522939 DNM522939:DNP522939 DXI522939:DXL522939 EHE522939:EHH522939 ERA522939:ERD522939 FAW522939:FAZ522939 FKS522939:FKV522939 FUO522939:FUR522939 GEK522939:GEN522939 GOG522939:GOJ522939 GYC522939:GYF522939 HHY522939:HIB522939 HRU522939:HRX522939 IBQ522939:IBT522939 ILM522939:ILP522939 IVI522939:IVL522939 JFE522939:JFH522939 JPA522939:JPD522939 JYW522939:JYZ522939 KIS522939:KIV522939 KSO522939:KSR522939 LCK522939:LCN522939 LMG522939:LMJ522939 LWC522939:LWF522939 MFY522939:MGB522939 MPU522939:MPX522939 MZQ522939:MZT522939 NJM522939:NJP522939 NTI522939:NTL522939 ODE522939:ODH522939 ONA522939:OND522939 OWW522939:OWZ522939 PGS522939:PGV522939 PQO522939:PQR522939 QAK522939:QAN522939 QKG522939:QKJ522939 QUC522939:QUF522939 RDY522939:REB522939 RNU522939:RNX522939 RXQ522939:RXT522939 SHM522939:SHP522939 SRI522939:SRL522939 TBE522939:TBH522939 TLA522939:TLD522939 TUW522939:TUZ522939 UES522939:UEV522939 UOO522939:UOR522939 UYK522939:UYN522939 VIG522939:VIJ522939 VSC522939:VSF522939 WBY522939:WCB522939 WLU522939:WLX522939 WVQ522939:WVT522939 H588475:K588475 JE588475:JH588475 TA588475:TD588475 ACW588475:ACZ588475 AMS588475:AMV588475 AWO588475:AWR588475 BGK588475:BGN588475 BQG588475:BQJ588475 CAC588475:CAF588475 CJY588475:CKB588475 CTU588475:CTX588475 DDQ588475:DDT588475 DNM588475:DNP588475 DXI588475:DXL588475 EHE588475:EHH588475 ERA588475:ERD588475 FAW588475:FAZ588475 FKS588475:FKV588475 FUO588475:FUR588475 GEK588475:GEN588475 GOG588475:GOJ588475 GYC588475:GYF588475 HHY588475:HIB588475 HRU588475:HRX588475 IBQ588475:IBT588475 ILM588475:ILP588475 IVI588475:IVL588475 JFE588475:JFH588475 JPA588475:JPD588475 JYW588475:JYZ588475 KIS588475:KIV588475 KSO588475:KSR588475 LCK588475:LCN588475 LMG588475:LMJ588475 LWC588475:LWF588475 MFY588475:MGB588475 MPU588475:MPX588475 MZQ588475:MZT588475 NJM588475:NJP588475 NTI588475:NTL588475 ODE588475:ODH588475 ONA588475:OND588475 OWW588475:OWZ588475 PGS588475:PGV588475 PQO588475:PQR588475 QAK588475:QAN588475 QKG588475:QKJ588475 QUC588475:QUF588475 RDY588475:REB588475 RNU588475:RNX588475 RXQ588475:RXT588475 SHM588475:SHP588475 SRI588475:SRL588475 TBE588475:TBH588475 TLA588475:TLD588475 TUW588475:TUZ588475 UES588475:UEV588475 UOO588475:UOR588475 UYK588475:UYN588475 VIG588475:VIJ588475 VSC588475:VSF588475 WBY588475:WCB588475 WLU588475:WLX588475 WVQ588475:WVT588475 H654011:K654011 JE654011:JH654011 TA654011:TD654011 ACW654011:ACZ654011 AMS654011:AMV654011 AWO654011:AWR654011 BGK654011:BGN654011 BQG654011:BQJ654011 CAC654011:CAF654011 CJY654011:CKB654011 CTU654011:CTX654011 DDQ654011:DDT654011 DNM654011:DNP654011 DXI654011:DXL654011 EHE654011:EHH654011 ERA654011:ERD654011 FAW654011:FAZ654011 FKS654011:FKV654011 FUO654011:FUR654011 GEK654011:GEN654011 GOG654011:GOJ654011 GYC654011:GYF654011 HHY654011:HIB654011 HRU654011:HRX654011 IBQ654011:IBT654011 ILM654011:ILP654011 IVI654011:IVL654011 JFE654011:JFH654011 JPA654011:JPD654011 JYW654011:JYZ654011 KIS654011:KIV654011 KSO654011:KSR654011 LCK654011:LCN654011 LMG654011:LMJ654011 LWC654011:LWF654011 MFY654011:MGB654011 MPU654011:MPX654011 MZQ654011:MZT654011 NJM654011:NJP654011 NTI654011:NTL654011 ODE654011:ODH654011 ONA654011:OND654011 OWW654011:OWZ654011 PGS654011:PGV654011 PQO654011:PQR654011 QAK654011:QAN654011 QKG654011:QKJ654011 QUC654011:QUF654011 RDY654011:REB654011 RNU654011:RNX654011 RXQ654011:RXT654011 SHM654011:SHP654011 SRI654011:SRL654011 TBE654011:TBH654011 TLA654011:TLD654011 TUW654011:TUZ654011 UES654011:UEV654011 UOO654011:UOR654011 UYK654011:UYN654011 VIG654011:VIJ654011 VSC654011:VSF654011 WBY654011:WCB654011 WLU654011:WLX654011 WVQ654011:WVT654011 H719547:K719547 JE719547:JH719547 TA719547:TD719547 ACW719547:ACZ719547 AMS719547:AMV719547 AWO719547:AWR719547 BGK719547:BGN719547 BQG719547:BQJ719547 CAC719547:CAF719547 CJY719547:CKB719547 CTU719547:CTX719547 DDQ719547:DDT719547 DNM719547:DNP719547 DXI719547:DXL719547 EHE719547:EHH719547 ERA719547:ERD719547 FAW719547:FAZ719547 FKS719547:FKV719547 FUO719547:FUR719547 GEK719547:GEN719547 GOG719547:GOJ719547 GYC719547:GYF719547 HHY719547:HIB719547 HRU719547:HRX719547 IBQ719547:IBT719547 ILM719547:ILP719547 IVI719547:IVL719547 JFE719547:JFH719547 JPA719547:JPD719547 JYW719547:JYZ719547 KIS719547:KIV719547 KSO719547:KSR719547 LCK719547:LCN719547 LMG719547:LMJ719547 LWC719547:LWF719547 MFY719547:MGB719547 MPU719547:MPX719547 MZQ719547:MZT719547 NJM719547:NJP719547 NTI719547:NTL719547 ODE719547:ODH719547 ONA719547:OND719547 OWW719547:OWZ719547 PGS719547:PGV719547 PQO719547:PQR719547 QAK719547:QAN719547 QKG719547:QKJ719547 QUC719547:QUF719547 RDY719547:REB719547 RNU719547:RNX719547 RXQ719547:RXT719547 SHM719547:SHP719547 SRI719547:SRL719547 TBE719547:TBH719547 TLA719547:TLD719547 TUW719547:TUZ719547 UES719547:UEV719547 UOO719547:UOR719547 UYK719547:UYN719547 VIG719547:VIJ719547 VSC719547:VSF719547 WBY719547:WCB719547 WLU719547:WLX719547 WVQ719547:WVT719547 H785083:K785083 JE785083:JH785083 TA785083:TD785083 ACW785083:ACZ785083 AMS785083:AMV785083 AWO785083:AWR785083 BGK785083:BGN785083 BQG785083:BQJ785083 CAC785083:CAF785083 CJY785083:CKB785083 CTU785083:CTX785083 DDQ785083:DDT785083 DNM785083:DNP785083 DXI785083:DXL785083 EHE785083:EHH785083 ERA785083:ERD785083 FAW785083:FAZ785083 FKS785083:FKV785083 FUO785083:FUR785083 GEK785083:GEN785083 GOG785083:GOJ785083 GYC785083:GYF785083 HHY785083:HIB785083 HRU785083:HRX785083 IBQ785083:IBT785083 ILM785083:ILP785083 IVI785083:IVL785083 JFE785083:JFH785083 JPA785083:JPD785083 JYW785083:JYZ785083 KIS785083:KIV785083 KSO785083:KSR785083 LCK785083:LCN785083 LMG785083:LMJ785083 LWC785083:LWF785083 MFY785083:MGB785083 MPU785083:MPX785083 MZQ785083:MZT785083 NJM785083:NJP785083 NTI785083:NTL785083 ODE785083:ODH785083 ONA785083:OND785083 OWW785083:OWZ785083 PGS785083:PGV785083 PQO785083:PQR785083 QAK785083:QAN785083 QKG785083:QKJ785083 QUC785083:QUF785083 RDY785083:REB785083 RNU785083:RNX785083 RXQ785083:RXT785083 SHM785083:SHP785083 SRI785083:SRL785083 TBE785083:TBH785083 TLA785083:TLD785083 TUW785083:TUZ785083 UES785083:UEV785083 UOO785083:UOR785083 UYK785083:UYN785083 VIG785083:VIJ785083 VSC785083:VSF785083 WBY785083:WCB785083 WLU785083:WLX785083 WVQ785083:WVT785083 H850619:K850619 JE850619:JH850619 TA850619:TD850619 ACW850619:ACZ850619 AMS850619:AMV850619 AWO850619:AWR850619 BGK850619:BGN850619 BQG850619:BQJ850619 CAC850619:CAF850619 CJY850619:CKB850619 CTU850619:CTX850619 DDQ850619:DDT850619 DNM850619:DNP850619 DXI850619:DXL850619 EHE850619:EHH850619 ERA850619:ERD850619 FAW850619:FAZ850619 FKS850619:FKV850619 FUO850619:FUR850619 GEK850619:GEN850619 GOG850619:GOJ850619 GYC850619:GYF850619 HHY850619:HIB850619 HRU850619:HRX850619 IBQ850619:IBT850619 ILM850619:ILP850619 IVI850619:IVL850619 JFE850619:JFH850619 JPA850619:JPD850619 JYW850619:JYZ850619 KIS850619:KIV850619 KSO850619:KSR850619 LCK850619:LCN850619 LMG850619:LMJ850619 LWC850619:LWF850619 MFY850619:MGB850619 MPU850619:MPX850619 MZQ850619:MZT850619 NJM850619:NJP850619 NTI850619:NTL850619 ODE850619:ODH850619 ONA850619:OND850619 OWW850619:OWZ850619 PGS850619:PGV850619 PQO850619:PQR850619 QAK850619:QAN850619 QKG850619:QKJ850619 QUC850619:QUF850619 RDY850619:REB850619 RNU850619:RNX850619 RXQ850619:RXT850619 SHM850619:SHP850619 SRI850619:SRL850619 TBE850619:TBH850619 TLA850619:TLD850619 TUW850619:TUZ850619 UES850619:UEV850619 UOO850619:UOR850619 UYK850619:UYN850619 VIG850619:VIJ850619 VSC850619:VSF850619 WBY850619:WCB850619 WLU850619:WLX850619 WVQ850619:WVT850619 H916155:K916155 JE916155:JH916155 TA916155:TD916155 ACW916155:ACZ916155 AMS916155:AMV916155 AWO916155:AWR916155 BGK916155:BGN916155 BQG916155:BQJ916155 CAC916155:CAF916155 CJY916155:CKB916155 CTU916155:CTX916155 DDQ916155:DDT916155 DNM916155:DNP916155 DXI916155:DXL916155 EHE916155:EHH916155 ERA916155:ERD916155 FAW916155:FAZ916155 FKS916155:FKV916155 FUO916155:FUR916155 GEK916155:GEN916155 GOG916155:GOJ916155 GYC916155:GYF916155 HHY916155:HIB916155 HRU916155:HRX916155 IBQ916155:IBT916155 ILM916155:ILP916155 IVI916155:IVL916155 JFE916155:JFH916155 JPA916155:JPD916155 JYW916155:JYZ916155 KIS916155:KIV916155 KSO916155:KSR916155 LCK916155:LCN916155 LMG916155:LMJ916155 LWC916155:LWF916155 MFY916155:MGB916155 MPU916155:MPX916155 MZQ916155:MZT916155 NJM916155:NJP916155 NTI916155:NTL916155 ODE916155:ODH916155 ONA916155:OND916155 OWW916155:OWZ916155 PGS916155:PGV916155 PQO916155:PQR916155 QAK916155:QAN916155 QKG916155:QKJ916155 QUC916155:QUF916155 RDY916155:REB916155 RNU916155:RNX916155 RXQ916155:RXT916155 SHM916155:SHP916155 SRI916155:SRL916155 TBE916155:TBH916155 TLA916155:TLD916155 TUW916155:TUZ916155 UES916155:UEV916155 UOO916155:UOR916155 UYK916155:UYN916155 VIG916155:VIJ916155 VSC916155:VSF916155 WBY916155:WCB916155 WLU916155:WLX916155 WVQ916155:WVT916155 H981691:K981691 JE981691:JH981691 TA981691:TD981691 ACW981691:ACZ981691 AMS981691:AMV981691 AWO981691:AWR981691 BGK981691:BGN981691 BQG981691:BQJ981691 CAC981691:CAF981691 CJY981691:CKB981691 CTU981691:CTX981691 DDQ981691:DDT981691 DNM981691:DNP981691 DXI981691:DXL981691 EHE981691:EHH981691 ERA981691:ERD981691 FAW981691:FAZ981691 FKS981691:FKV981691 FUO981691:FUR981691 GEK981691:GEN981691 GOG981691:GOJ981691 GYC981691:GYF981691 HHY981691:HIB981691 HRU981691:HRX981691 IBQ981691:IBT981691 ILM981691:ILP981691 IVI981691:IVL981691 JFE981691:JFH981691 JPA981691:JPD981691 JYW981691:JYZ981691 KIS981691:KIV981691 KSO981691:KSR981691 LCK981691:LCN981691 LMG981691:LMJ981691 LWC981691:LWF981691 MFY981691:MGB981691 MPU981691:MPX981691 MZQ981691:MZT981691 NJM981691:NJP981691 NTI981691:NTL981691 ODE981691:ODH981691 ONA981691:OND981691 OWW981691:OWZ981691 PGS981691:PGV981691 PQO981691:PQR981691 QAK981691:QAN981691 QKG981691:QKJ981691 QUC981691:QUF981691 RDY981691:REB981691 RNU981691:RNX981691 RXQ981691:RXT981691 SHM981691:SHP981691 SRI981691:SRL981691 TBE981691:TBH981691 TLA981691:TLD981691 TUW981691:TUZ981691 UES981691:UEV981691 UOO981691:UOR981691 UYK981691:UYN981691 VIG981691:VIJ981691 VSC981691:VSF981691 WBY981691:WCB981691 WLU981691:WLX981691 WVQ981691:WVT981691">
      <formula1>0</formula1>
      <formula2>0</formula2>
    </dataValidation>
  </dataValidations>
  <pageMargins left="0.70866141732283472" right="0.39370078740157483" top="0.59055118110236227" bottom="0.39370078740157483" header="0.31496062992125984" footer="0.31496062992125984"/>
  <pageSetup paperSize="9" fitToHeight="0" orientation="portrait" r:id="rId1"/>
  <rowBreaks count="1" manualBreakCount="1">
    <brk id="64" min="1" max="28" man="1"/>
  </rowBreaks>
  <colBreaks count="1" manualBreakCount="1">
    <brk id="30" min="1" max="216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8</vt:i4>
      </vt:variant>
    </vt:vector>
  </HeadingPairs>
  <TitlesOfParts>
    <vt:vector size="9" baseType="lpstr">
      <vt:lpstr>S7</vt:lpstr>
      <vt:lpstr>'S7'!ＣＶ</vt:lpstr>
      <vt:lpstr>'S7'!ＣＶＴ</vt:lpstr>
      <vt:lpstr>'S7'!ＩＶ</vt:lpstr>
      <vt:lpstr>'S7'!Print_Area</vt:lpstr>
      <vt:lpstr>'S7'!TR1φ50</vt:lpstr>
      <vt:lpstr>'S7'!TR1φ60</vt:lpstr>
      <vt:lpstr>'S7'!TR3φ50</vt:lpstr>
      <vt:lpstr>'S7'!TR3φ60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FJ-USER</cp:lastModifiedBy>
  <dcterms:created xsi:type="dcterms:W3CDTF">2018-07-27T19:33:39Z</dcterms:created>
  <dcterms:modified xsi:type="dcterms:W3CDTF">2020-08-23T21:36:48Z</dcterms:modified>
</cp:coreProperties>
</file>