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11640"/>
  </bookViews>
  <sheets>
    <sheet name="WDip-1" sheetId="1" r:id="rId1"/>
    <sheet name="WDip-2" sheetId="15" r:id="rId2"/>
    <sheet name="WDip-3" sheetId="16" r:id="rId3"/>
    <sheet name="WDip-4" sheetId="17" r:id="rId4"/>
    <sheet name="WDip-5" sheetId="18" r:id="rId5"/>
    <sheet name="使用権許諾契約書" sheetId="11" r:id="rId6"/>
  </sheets>
  <externalReferences>
    <externalReference r:id="rId7"/>
  </externalReferences>
  <definedNames>
    <definedName name="_xlnm.Print_Area" localSheetId="0">'WDip-1'!$A$1:$R$66</definedName>
    <definedName name="_xlnm.Print_Area" localSheetId="1">'WDip-2'!$A$1:$R$66</definedName>
    <definedName name="_xlnm.Print_Area" localSheetId="2">'WDip-3'!$A$1:$R$66</definedName>
    <definedName name="_xlnm.Print_Area" localSheetId="3">'WDip-4'!$A$1:$R$66</definedName>
    <definedName name="_xlnm.Print_Area" localSheetId="4">'WDip-5'!$A$1:$R$66</definedName>
    <definedName name="_xlnm.Print_Area" localSheetId="5">使用権許諾契約書!$B$2:$Z$68</definedName>
  </definedNames>
  <calcPr calcId="145621"/>
</workbook>
</file>

<file path=xl/calcChain.xml><?xml version="1.0" encoding="utf-8"?>
<calcChain xmlns="http://schemas.openxmlformats.org/spreadsheetml/2006/main">
  <c r="R22" i="1" l="1"/>
  <c r="Q22" i="1"/>
  <c r="P22" i="1"/>
  <c r="O22" i="1"/>
  <c r="N22" i="1"/>
  <c r="M22" i="1"/>
  <c r="L22" i="1"/>
  <c r="R16" i="1"/>
  <c r="Q16" i="1"/>
  <c r="P16" i="1"/>
  <c r="O16" i="1"/>
  <c r="N16" i="1"/>
  <c r="M16" i="1"/>
  <c r="L16" i="1"/>
  <c r="R15" i="1"/>
  <c r="Q15" i="1"/>
  <c r="P15" i="1"/>
  <c r="O15" i="1"/>
  <c r="N15" i="1"/>
  <c r="M15" i="1"/>
  <c r="L15" i="1"/>
  <c r="R14" i="1"/>
  <c r="Q14" i="1"/>
  <c r="P14" i="1"/>
  <c r="O14" i="1"/>
  <c r="N14" i="1"/>
  <c r="M14" i="1"/>
  <c r="L14" i="1"/>
  <c r="R13" i="1"/>
  <c r="Q13" i="1"/>
  <c r="P13" i="1"/>
  <c r="O13" i="1"/>
  <c r="N13" i="1"/>
  <c r="M13" i="1"/>
  <c r="L13" i="1"/>
  <c r="R12" i="1"/>
  <c r="Q12" i="1"/>
  <c r="P12" i="1"/>
  <c r="O12" i="1"/>
  <c r="N12" i="1"/>
  <c r="M12" i="1"/>
  <c r="L12" i="1"/>
  <c r="R11" i="1"/>
  <c r="Q11" i="1"/>
  <c r="P11" i="1"/>
  <c r="O11" i="1"/>
  <c r="N11" i="1"/>
  <c r="M11" i="1"/>
  <c r="L11" i="1"/>
  <c r="R10" i="1"/>
  <c r="Q10" i="1"/>
  <c r="P10" i="1"/>
  <c r="O10" i="1"/>
  <c r="N10" i="1"/>
  <c r="M10" i="1"/>
  <c r="L10" i="1"/>
  <c r="N28" i="1"/>
  <c r="N27" i="1"/>
  <c r="N26" i="1"/>
  <c r="N25" i="1"/>
  <c r="N24" i="1"/>
  <c r="N23" i="1"/>
  <c r="N29" i="1"/>
  <c r="M29" i="1"/>
  <c r="L29" i="1"/>
  <c r="B6" i="16"/>
  <c r="N6" i="18"/>
  <c r="Y65" i="18"/>
  <c r="X65" i="18" s="1"/>
  <c r="H65" i="18"/>
  <c r="Y64" i="18"/>
  <c r="X64" i="18"/>
  <c r="W64" i="18" s="1"/>
  <c r="H64" i="18"/>
  <c r="C64" i="18"/>
  <c r="Y63" i="18"/>
  <c r="X63" i="18"/>
  <c r="W63" i="18" s="1"/>
  <c r="H63" i="18"/>
  <c r="C63" i="18"/>
  <c r="Y62" i="18"/>
  <c r="X62" i="18"/>
  <c r="W62" i="18" s="1"/>
  <c r="H62" i="18"/>
  <c r="C62" i="18"/>
  <c r="Y61" i="18"/>
  <c r="X61" i="18"/>
  <c r="W61" i="18"/>
  <c r="H61" i="18"/>
  <c r="C61" i="18"/>
  <c r="Y60" i="18"/>
  <c r="H60" i="18"/>
  <c r="Y59" i="18"/>
  <c r="H59" i="18"/>
  <c r="Y58" i="18"/>
  <c r="X58" i="18" s="1"/>
  <c r="H58" i="18"/>
  <c r="T55" i="18"/>
  <c r="T54" i="18"/>
  <c r="N54" i="18"/>
  <c r="Y53" i="18"/>
  <c r="X53" i="18" s="1"/>
  <c r="T53" i="18"/>
  <c r="H53" i="18"/>
  <c r="Y52" i="18"/>
  <c r="X52" i="18"/>
  <c r="W52" i="18"/>
  <c r="T52" i="18"/>
  <c r="H52" i="18"/>
  <c r="C52" i="18"/>
  <c r="Y51" i="18"/>
  <c r="X51" i="18"/>
  <c r="W51" i="18" s="1"/>
  <c r="T51" i="18"/>
  <c r="H51" i="18"/>
  <c r="C51" i="18"/>
  <c r="Y50" i="18"/>
  <c r="X50" i="18" s="1"/>
  <c r="W50" i="18" s="1"/>
  <c r="T50" i="18"/>
  <c r="H50" i="18"/>
  <c r="C50" i="18"/>
  <c r="Y49" i="18"/>
  <c r="X49" i="18" s="1"/>
  <c r="W49" i="18" s="1"/>
  <c r="T49" i="18"/>
  <c r="H49" i="18"/>
  <c r="C49" i="18"/>
  <c r="Y48" i="18"/>
  <c r="T48" i="18"/>
  <c r="H48" i="18"/>
  <c r="Y47" i="18"/>
  <c r="T47" i="18"/>
  <c r="H47" i="18"/>
  <c r="Y46" i="18"/>
  <c r="X46" i="18" s="1"/>
  <c r="H46" i="18"/>
  <c r="N42" i="18"/>
  <c r="Y41" i="18"/>
  <c r="X41" i="18"/>
  <c r="W41" i="18" s="1"/>
  <c r="T41" i="18"/>
  <c r="H41" i="18"/>
  <c r="C41" i="18"/>
  <c r="Y40" i="18"/>
  <c r="X40" i="18" s="1"/>
  <c r="W40" i="18" s="1"/>
  <c r="T40" i="18"/>
  <c r="H40" i="18"/>
  <c r="C40" i="18"/>
  <c r="Y39" i="18"/>
  <c r="X39" i="18"/>
  <c r="W39" i="18" s="1"/>
  <c r="T39" i="18"/>
  <c r="H39" i="18"/>
  <c r="C39" i="18"/>
  <c r="Y38" i="18"/>
  <c r="X38" i="18" s="1"/>
  <c r="W38" i="18" s="1"/>
  <c r="T38" i="18"/>
  <c r="H38" i="18"/>
  <c r="C38" i="18"/>
  <c r="Y37" i="18"/>
  <c r="X37" i="18"/>
  <c r="W37" i="18"/>
  <c r="T37" i="18"/>
  <c r="H37" i="18"/>
  <c r="C37" i="18"/>
  <c r="Y36" i="18"/>
  <c r="T36" i="18"/>
  <c r="H36" i="18"/>
  <c r="Y35" i="18"/>
  <c r="T35" i="18"/>
  <c r="H35" i="18"/>
  <c r="Y34" i="18"/>
  <c r="X34" i="18" s="1"/>
  <c r="T34" i="18"/>
  <c r="H34" i="18"/>
  <c r="T33" i="18"/>
  <c r="T32" i="18"/>
  <c r="T31" i="18"/>
  <c r="T30" i="18"/>
  <c r="N30" i="18"/>
  <c r="Y29" i="18"/>
  <c r="X29" i="18"/>
  <c r="W29" i="18" s="1"/>
  <c r="T29" i="18"/>
  <c r="H29" i="18"/>
  <c r="Y28" i="18"/>
  <c r="X28" i="18"/>
  <c r="W28" i="18" s="1"/>
  <c r="T28" i="18"/>
  <c r="H28" i="18"/>
  <c r="C28" i="18"/>
  <c r="Y27" i="18"/>
  <c r="X27" i="18"/>
  <c r="W27" i="18" s="1"/>
  <c r="T27" i="18"/>
  <c r="H27" i="18"/>
  <c r="C27" i="18"/>
  <c r="Y26" i="18"/>
  <c r="X26" i="18" s="1"/>
  <c r="W26" i="18" s="1"/>
  <c r="T26" i="18"/>
  <c r="H26" i="18"/>
  <c r="C26" i="18"/>
  <c r="Y25" i="18"/>
  <c r="X25" i="18"/>
  <c r="W25" i="18" s="1"/>
  <c r="T25" i="18"/>
  <c r="H25" i="18"/>
  <c r="C25" i="18"/>
  <c r="Y24" i="18"/>
  <c r="T24" i="18"/>
  <c r="H24" i="18"/>
  <c r="Y23" i="18"/>
  <c r="T23" i="18"/>
  <c r="H23" i="18"/>
  <c r="Y22" i="18"/>
  <c r="X22" i="18" s="1"/>
  <c r="T22" i="18"/>
  <c r="H22" i="18"/>
  <c r="T21" i="18"/>
  <c r="T20" i="18"/>
  <c r="T19" i="18"/>
  <c r="T18" i="18"/>
  <c r="N18" i="18"/>
  <c r="Y17" i="18"/>
  <c r="X17" i="18"/>
  <c r="W17" i="18" s="1"/>
  <c r="T17" i="18"/>
  <c r="H17" i="18"/>
  <c r="C17" i="18"/>
  <c r="Y16" i="18"/>
  <c r="X16" i="18"/>
  <c r="W16" i="18" s="1"/>
  <c r="T16" i="18"/>
  <c r="H16" i="18"/>
  <c r="C16" i="18"/>
  <c r="Y15" i="18"/>
  <c r="X15" i="18"/>
  <c r="W15" i="18" s="1"/>
  <c r="T15" i="18"/>
  <c r="H15" i="18"/>
  <c r="C15" i="18"/>
  <c r="Y14" i="18"/>
  <c r="X14" i="18" s="1"/>
  <c r="W14" i="18" s="1"/>
  <c r="T14" i="18"/>
  <c r="H14" i="18"/>
  <c r="C14" i="18"/>
  <c r="Y13" i="18"/>
  <c r="X13" i="18"/>
  <c r="W13" i="18" s="1"/>
  <c r="T13" i="18"/>
  <c r="H13" i="18"/>
  <c r="C13" i="18"/>
  <c r="Y12" i="18"/>
  <c r="X12" i="18"/>
  <c r="W12" i="18" s="1"/>
  <c r="T12" i="18"/>
  <c r="H12" i="18"/>
  <c r="C12" i="18"/>
  <c r="Y11" i="18"/>
  <c r="X11" i="18"/>
  <c r="W11" i="18" s="1"/>
  <c r="T11" i="18"/>
  <c r="H11" i="18"/>
  <c r="C11" i="18"/>
  <c r="Y10" i="18"/>
  <c r="X10" i="18" s="1"/>
  <c r="T10" i="18"/>
  <c r="H10" i="18"/>
  <c r="T9" i="18"/>
  <c r="T8" i="18"/>
  <c r="T7" i="18"/>
  <c r="T6" i="18"/>
  <c r="T5" i="18"/>
  <c r="T4" i="18"/>
  <c r="T3" i="18"/>
  <c r="P1" i="18"/>
  <c r="N54" i="17"/>
  <c r="N42" i="17"/>
  <c r="N30" i="17"/>
  <c r="N18" i="17"/>
  <c r="N6" i="17"/>
  <c r="N54" i="16"/>
  <c r="N42" i="16"/>
  <c r="N30" i="16"/>
  <c r="N18" i="16"/>
  <c r="N6" i="16"/>
  <c r="N54" i="15"/>
  <c r="N42" i="15"/>
  <c r="N30" i="15"/>
  <c r="N18" i="15"/>
  <c r="N6" i="15"/>
  <c r="N54" i="1"/>
  <c r="N42" i="1"/>
  <c r="N30" i="1"/>
  <c r="N18" i="1"/>
  <c r="N6" i="1"/>
  <c r="Y65" i="17"/>
  <c r="X65" i="17"/>
  <c r="C65" i="17" s="1"/>
  <c r="W65" i="17"/>
  <c r="H65" i="17"/>
  <c r="Y64" i="17"/>
  <c r="X64" i="17" s="1"/>
  <c r="W64" i="17" s="1"/>
  <c r="H64" i="17"/>
  <c r="C64" i="17"/>
  <c r="Y63" i="17"/>
  <c r="X63" i="17"/>
  <c r="W63" i="17"/>
  <c r="H63" i="17"/>
  <c r="C63" i="17"/>
  <c r="Y62" i="17"/>
  <c r="X62" i="17"/>
  <c r="W62" i="17" s="1"/>
  <c r="H62" i="17"/>
  <c r="C62" i="17"/>
  <c r="Y61" i="17"/>
  <c r="X61" i="17" s="1"/>
  <c r="W61" i="17" s="1"/>
  <c r="H61" i="17"/>
  <c r="C61" i="17"/>
  <c r="Y60" i="17"/>
  <c r="H60" i="17"/>
  <c r="Y59" i="17"/>
  <c r="X59" i="17" s="1"/>
  <c r="H59" i="17"/>
  <c r="Y58" i="17"/>
  <c r="X58" i="17"/>
  <c r="C58" i="17" s="1"/>
  <c r="H58" i="17"/>
  <c r="T55" i="17"/>
  <c r="T54" i="17"/>
  <c r="Y53" i="17"/>
  <c r="X53" i="17" s="1"/>
  <c r="T53" i="17"/>
  <c r="H53" i="17"/>
  <c r="Y52" i="17"/>
  <c r="X52" i="17" s="1"/>
  <c r="W52" i="17" s="1"/>
  <c r="T52" i="17"/>
  <c r="H52" i="17"/>
  <c r="C52" i="17"/>
  <c r="Y51" i="17"/>
  <c r="X51" i="17"/>
  <c r="W51" i="17" s="1"/>
  <c r="T51" i="17"/>
  <c r="H51" i="17"/>
  <c r="C51" i="17"/>
  <c r="Y50" i="17"/>
  <c r="X50" i="17"/>
  <c r="W50" i="17"/>
  <c r="T50" i="17"/>
  <c r="H50" i="17"/>
  <c r="C50" i="17"/>
  <c r="Y49" i="17"/>
  <c r="X49" i="17" s="1"/>
  <c r="W49" i="17" s="1"/>
  <c r="T49" i="17"/>
  <c r="H49" i="17"/>
  <c r="C49" i="17"/>
  <c r="Y48" i="17"/>
  <c r="X48" i="17" s="1"/>
  <c r="W48" i="17" s="1"/>
  <c r="T48" i="17"/>
  <c r="H48" i="17"/>
  <c r="Y47" i="17"/>
  <c r="X47" i="17"/>
  <c r="W47" i="17"/>
  <c r="T47" i="17"/>
  <c r="H47" i="17"/>
  <c r="Y46" i="17"/>
  <c r="X46" i="17" s="1"/>
  <c r="H46" i="17"/>
  <c r="C46" i="17"/>
  <c r="Y41" i="17"/>
  <c r="X41" i="17"/>
  <c r="C41" i="17" s="1"/>
  <c r="T41" i="17"/>
  <c r="H41" i="17"/>
  <c r="Y40" i="17"/>
  <c r="X40" i="17"/>
  <c r="W40" i="17"/>
  <c r="T40" i="17"/>
  <c r="H40" i="17"/>
  <c r="C40" i="17"/>
  <c r="Y39" i="17"/>
  <c r="X39" i="17" s="1"/>
  <c r="W39" i="17" s="1"/>
  <c r="T39" i="17"/>
  <c r="H39" i="17"/>
  <c r="C39" i="17"/>
  <c r="Y38" i="17"/>
  <c r="X38" i="17"/>
  <c r="W38" i="17" s="1"/>
  <c r="T38" i="17"/>
  <c r="H38" i="17"/>
  <c r="C38" i="17"/>
  <c r="Y37" i="17"/>
  <c r="X37" i="17"/>
  <c r="W37" i="17"/>
  <c r="T37" i="17"/>
  <c r="H37" i="17"/>
  <c r="C37" i="17"/>
  <c r="Y36" i="17"/>
  <c r="T36" i="17"/>
  <c r="H36" i="17"/>
  <c r="Y35" i="17"/>
  <c r="X35" i="17" s="1"/>
  <c r="T35" i="17"/>
  <c r="H35" i="17"/>
  <c r="Y34" i="17"/>
  <c r="X34" i="17"/>
  <c r="C34" i="17" s="1"/>
  <c r="T34" i="17"/>
  <c r="H34" i="17"/>
  <c r="T33" i="17"/>
  <c r="T32" i="17"/>
  <c r="T31" i="17"/>
  <c r="T30" i="17"/>
  <c r="Y29" i="17"/>
  <c r="X29" i="17"/>
  <c r="C29" i="17" s="1"/>
  <c r="T29" i="17"/>
  <c r="H29" i="17"/>
  <c r="Y28" i="17"/>
  <c r="X28" i="17"/>
  <c r="W28" i="17"/>
  <c r="T28" i="17"/>
  <c r="H28" i="17"/>
  <c r="C28" i="17"/>
  <c r="Y27" i="17"/>
  <c r="X27" i="17" s="1"/>
  <c r="W27" i="17" s="1"/>
  <c r="T27" i="17"/>
  <c r="H27" i="17"/>
  <c r="C27" i="17"/>
  <c r="Y26" i="17"/>
  <c r="X26" i="17"/>
  <c r="W26" i="17" s="1"/>
  <c r="T26" i="17"/>
  <c r="H26" i="17"/>
  <c r="C26" i="17"/>
  <c r="Y25" i="17"/>
  <c r="X25" i="17"/>
  <c r="W25" i="17" s="1"/>
  <c r="T25" i="17"/>
  <c r="H25" i="17"/>
  <c r="C25" i="17"/>
  <c r="Y24" i="17"/>
  <c r="T24" i="17"/>
  <c r="H24" i="17"/>
  <c r="Y23" i="17"/>
  <c r="X23" i="17" s="1"/>
  <c r="T23" i="17"/>
  <c r="H23" i="17"/>
  <c r="Y22" i="17"/>
  <c r="X22" i="17"/>
  <c r="T22" i="17"/>
  <c r="H22" i="17"/>
  <c r="T21" i="17"/>
  <c r="T20" i="17"/>
  <c r="T19" i="17"/>
  <c r="T18" i="17"/>
  <c r="Y17" i="17"/>
  <c r="X17" i="17"/>
  <c r="C17" i="17" s="1"/>
  <c r="T17" i="17"/>
  <c r="H17" i="17"/>
  <c r="Y16" i="17"/>
  <c r="X16" i="17"/>
  <c r="W16" i="17" s="1"/>
  <c r="T16" i="17"/>
  <c r="H16" i="17"/>
  <c r="C16" i="17"/>
  <c r="Y15" i="17"/>
  <c r="X15" i="17" s="1"/>
  <c r="W15" i="17" s="1"/>
  <c r="T15" i="17"/>
  <c r="H15" i="17"/>
  <c r="C15" i="17"/>
  <c r="Y14" i="17"/>
  <c r="X14" i="17"/>
  <c r="W14" i="17" s="1"/>
  <c r="T14" i="17"/>
  <c r="H14" i="17"/>
  <c r="C14" i="17"/>
  <c r="Y13" i="17"/>
  <c r="X13" i="17"/>
  <c r="W13" i="17" s="1"/>
  <c r="T13" i="17"/>
  <c r="H13" i="17"/>
  <c r="C13" i="17"/>
  <c r="Y12" i="17"/>
  <c r="X12" i="17"/>
  <c r="W12" i="17" s="1"/>
  <c r="T12" i="17"/>
  <c r="H12" i="17"/>
  <c r="C12" i="17"/>
  <c r="Y11" i="17"/>
  <c r="X11" i="17" s="1"/>
  <c r="W11" i="17" s="1"/>
  <c r="T11" i="17"/>
  <c r="H11" i="17"/>
  <c r="C11" i="17"/>
  <c r="Y10" i="17"/>
  <c r="X10" i="17" s="1"/>
  <c r="C10" i="17" s="1"/>
  <c r="B10" i="17" s="1"/>
  <c r="T10" i="17"/>
  <c r="H10" i="17"/>
  <c r="T9" i="17"/>
  <c r="T8" i="17"/>
  <c r="T7" i="17"/>
  <c r="T6" i="17"/>
  <c r="T5" i="17"/>
  <c r="T4" i="17"/>
  <c r="T3" i="17"/>
  <c r="P1" i="17"/>
  <c r="Y65" i="16"/>
  <c r="X65" i="16" s="1"/>
  <c r="C65" i="16" s="1"/>
  <c r="H65" i="16"/>
  <c r="Y64" i="16"/>
  <c r="X64" i="16" s="1"/>
  <c r="W64" i="16" s="1"/>
  <c r="H64" i="16"/>
  <c r="C64" i="16"/>
  <c r="Y63" i="16"/>
  <c r="X63" i="16" s="1"/>
  <c r="W63" i="16" s="1"/>
  <c r="H63" i="16"/>
  <c r="C63" i="16"/>
  <c r="Y62" i="16"/>
  <c r="X62" i="16" s="1"/>
  <c r="W62" i="16" s="1"/>
  <c r="H62" i="16"/>
  <c r="C62" i="16"/>
  <c r="Y61" i="16"/>
  <c r="X61" i="16" s="1"/>
  <c r="W61" i="16" s="1"/>
  <c r="H61" i="16"/>
  <c r="C61" i="16"/>
  <c r="Y60" i="16"/>
  <c r="H60" i="16"/>
  <c r="Y59" i="16"/>
  <c r="H59" i="16"/>
  <c r="Y58" i="16"/>
  <c r="X58" i="16" s="1"/>
  <c r="W58" i="16" s="1"/>
  <c r="H58" i="16"/>
  <c r="T55" i="16"/>
  <c r="T54" i="16"/>
  <c r="Y53" i="16"/>
  <c r="X53" i="16" s="1"/>
  <c r="T53" i="16"/>
  <c r="H53" i="16"/>
  <c r="Y52" i="16"/>
  <c r="X52" i="16" s="1"/>
  <c r="W52" i="16" s="1"/>
  <c r="T52" i="16"/>
  <c r="H52" i="16"/>
  <c r="C52" i="16"/>
  <c r="Y51" i="16"/>
  <c r="X51" i="16" s="1"/>
  <c r="W51" i="16" s="1"/>
  <c r="T51" i="16"/>
  <c r="H51" i="16"/>
  <c r="C51" i="16"/>
  <c r="Y50" i="16"/>
  <c r="X50" i="16" s="1"/>
  <c r="W50" i="16" s="1"/>
  <c r="T50" i="16"/>
  <c r="H50" i="16"/>
  <c r="C50" i="16"/>
  <c r="Y49" i="16"/>
  <c r="X49" i="16" s="1"/>
  <c r="W49" i="16" s="1"/>
  <c r="T49" i="16"/>
  <c r="H49" i="16"/>
  <c r="C49" i="16"/>
  <c r="Y48" i="16"/>
  <c r="T48" i="16"/>
  <c r="H48" i="16"/>
  <c r="Y47" i="16"/>
  <c r="T47" i="16"/>
  <c r="H47" i="16"/>
  <c r="Y46" i="16"/>
  <c r="X46" i="16" s="1"/>
  <c r="C46" i="16" s="1"/>
  <c r="H46" i="16"/>
  <c r="Y41" i="16"/>
  <c r="X41" i="16"/>
  <c r="W41" i="16" s="1"/>
  <c r="T41" i="16"/>
  <c r="H41" i="16"/>
  <c r="Y40" i="16"/>
  <c r="X40" i="16" s="1"/>
  <c r="W40" i="16" s="1"/>
  <c r="T40" i="16"/>
  <c r="H40" i="16"/>
  <c r="C40" i="16"/>
  <c r="Y39" i="16"/>
  <c r="X39" i="16" s="1"/>
  <c r="W39" i="16" s="1"/>
  <c r="T39" i="16"/>
  <c r="H39" i="16"/>
  <c r="C39" i="16"/>
  <c r="Y38" i="16"/>
  <c r="X38" i="16" s="1"/>
  <c r="W38" i="16" s="1"/>
  <c r="T38" i="16"/>
  <c r="H38" i="16"/>
  <c r="C38" i="16"/>
  <c r="Y37" i="16"/>
  <c r="X37" i="16" s="1"/>
  <c r="W37" i="16" s="1"/>
  <c r="T37" i="16"/>
  <c r="H37" i="16"/>
  <c r="C37" i="16"/>
  <c r="Y36" i="16"/>
  <c r="T36" i="16"/>
  <c r="H36" i="16"/>
  <c r="Y35" i="16"/>
  <c r="T35" i="16"/>
  <c r="H35" i="16"/>
  <c r="Y34" i="16"/>
  <c r="X34" i="16" s="1"/>
  <c r="W34" i="16" s="1"/>
  <c r="T34" i="16"/>
  <c r="H34" i="16"/>
  <c r="T33" i="16"/>
  <c r="T32" i="16"/>
  <c r="T31" i="16"/>
  <c r="T30" i="16"/>
  <c r="Y29" i="16"/>
  <c r="X29" i="16" s="1"/>
  <c r="T29" i="16"/>
  <c r="H29" i="16"/>
  <c r="Y28" i="16"/>
  <c r="X28" i="16" s="1"/>
  <c r="W28" i="16" s="1"/>
  <c r="T28" i="16"/>
  <c r="H28" i="16"/>
  <c r="C28" i="16"/>
  <c r="Y27" i="16"/>
  <c r="X27" i="16" s="1"/>
  <c r="W27" i="16" s="1"/>
  <c r="T27" i="16"/>
  <c r="H27" i="16"/>
  <c r="C27" i="16"/>
  <c r="Y26" i="16"/>
  <c r="X26" i="16" s="1"/>
  <c r="W26" i="16" s="1"/>
  <c r="T26" i="16"/>
  <c r="H26" i="16"/>
  <c r="C26" i="16"/>
  <c r="Y25" i="16"/>
  <c r="X25" i="16" s="1"/>
  <c r="W25" i="16" s="1"/>
  <c r="T25" i="16"/>
  <c r="H25" i="16"/>
  <c r="C25" i="16"/>
  <c r="Y24" i="16"/>
  <c r="T24" i="16"/>
  <c r="H24" i="16"/>
  <c r="Y23" i="16"/>
  <c r="T23" i="16"/>
  <c r="H23" i="16"/>
  <c r="Y22" i="16"/>
  <c r="X22" i="16" s="1"/>
  <c r="C22" i="16" s="1"/>
  <c r="T22" i="16"/>
  <c r="H22" i="16"/>
  <c r="T21" i="16"/>
  <c r="T20" i="16"/>
  <c r="T19" i="16"/>
  <c r="T18" i="16"/>
  <c r="Y17" i="16"/>
  <c r="X17" i="16" s="1"/>
  <c r="T17" i="16"/>
  <c r="H17" i="16"/>
  <c r="Y16" i="16"/>
  <c r="X16" i="16" s="1"/>
  <c r="W16" i="16" s="1"/>
  <c r="T16" i="16"/>
  <c r="H16" i="16"/>
  <c r="C16" i="16"/>
  <c r="Y15" i="16"/>
  <c r="X15" i="16" s="1"/>
  <c r="W15" i="16" s="1"/>
  <c r="T15" i="16"/>
  <c r="H15" i="16"/>
  <c r="C15" i="16"/>
  <c r="Y14" i="16"/>
  <c r="X14" i="16"/>
  <c r="W14" i="16" s="1"/>
  <c r="T14" i="16"/>
  <c r="H14" i="16"/>
  <c r="C14" i="16"/>
  <c r="Y13" i="16"/>
  <c r="X13" i="16" s="1"/>
  <c r="W13" i="16" s="1"/>
  <c r="T13" i="16"/>
  <c r="H13" i="16"/>
  <c r="C13" i="16"/>
  <c r="Y12" i="16"/>
  <c r="X12" i="16" s="1"/>
  <c r="W12" i="16" s="1"/>
  <c r="T12" i="16"/>
  <c r="H12" i="16"/>
  <c r="C12" i="16"/>
  <c r="Y11" i="16"/>
  <c r="X11" i="16" s="1"/>
  <c r="W11" i="16" s="1"/>
  <c r="T11" i="16"/>
  <c r="H11" i="16"/>
  <c r="C11" i="16"/>
  <c r="Y10" i="16"/>
  <c r="X10" i="16" s="1"/>
  <c r="C10" i="16" s="1"/>
  <c r="B10" i="16" s="1"/>
  <c r="T10" i="16"/>
  <c r="H10" i="16"/>
  <c r="T9" i="16"/>
  <c r="T8" i="16"/>
  <c r="T7" i="16"/>
  <c r="T6" i="16"/>
  <c r="T5" i="16"/>
  <c r="T4" i="16"/>
  <c r="T3" i="16"/>
  <c r="P1" i="16"/>
  <c r="T55" i="15"/>
  <c r="T54" i="15"/>
  <c r="T53" i="15"/>
  <c r="T52" i="15"/>
  <c r="T51" i="15"/>
  <c r="T50" i="15"/>
  <c r="T49" i="15"/>
  <c r="T48" i="15"/>
  <c r="T47"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T6" i="15"/>
  <c r="T5" i="15"/>
  <c r="T4" i="15"/>
  <c r="T3" i="15"/>
  <c r="Y65" i="15"/>
  <c r="X65" i="15"/>
  <c r="W65" i="15" s="1"/>
  <c r="H65" i="15"/>
  <c r="Y64" i="15"/>
  <c r="X64" i="15" s="1"/>
  <c r="W64" i="15" s="1"/>
  <c r="H64" i="15"/>
  <c r="C64" i="15"/>
  <c r="Y63" i="15"/>
  <c r="X63" i="15" s="1"/>
  <c r="W63" i="15" s="1"/>
  <c r="H63" i="15"/>
  <c r="C63" i="15"/>
  <c r="Y62" i="15"/>
  <c r="X62" i="15" s="1"/>
  <c r="W62" i="15" s="1"/>
  <c r="H62" i="15"/>
  <c r="C62" i="15"/>
  <c r="Y61" i="15"/>
  <c r="X61" i="15" s="1"/>
  <c r="W61" i="15" s="1"/>
  <c r="H61" i="15"/>
  <c r="C61" i="15"/>
  <c r="Y60" i="15"/>
  <c r="H60" i="15"/>
  <c r="Y59" i="15"/>
  <c r="H59" i="15"/>
  <c r="Y58" i="15"/>
  <c r="X58" i="15" s="1"/>
  <c r="C58" i="15" s="1"/>
  <c r="H58" i="15"/>
  <c r="Y53" i="15"/>
  <c r="X53" i="15" s="1"/>
  <c r="W53" i="15" s="1"/>
  <c r="H53" i="15"/>
  <c r="Y52" i="15"/>
  <c r="X52" i="15" s="1"/>
  <c r="W52" i="15" s="1"/>
  <c r="H52" i="15"/>
  <c r="C52" i="15"/>
  <c r="Y51" i="15"/>
  <c r="X51" i="15" s="1"/>
  <c r="W51" i="15" s="1"/>
  <c r="H51" i="15"/>
  <c r="C51" i="15"/>
  <c r="Y50" i="15"/>
  <c r="X50" i="15" s="1"/>
  <c r="W50" i="15" s="1"/>
  <c r="H50" i="15"/>
  <c r="C50" i="15"/>
  <c r="Y49" i="15"/>
  <c r="X49" i="15" s="1"/>
  <c r="W49" i="15" s="1"/>
  <c r="H49" i="15"/>
  <c r="C49" i="15"/>
  <c r="Y48" i="15"/>
  <c r="H48" i="15"/>
  <c r="Y47" i="15"/>
  <c r="H47" i="15"/>
  <c r="Y46" i="15"/>
  <c r="X46" i="15" s="1"/>
  <c r="C46" i="15" s="1"/>
  <c r="H46" i="15"/>
  <c r="Y41" i="15"/>
  <c r="X41" i="15" s="1"/>
  <c r="C41" i="15" s="1"/>
  <c r="H41" i="15"/>
  <c r="Y40" i="15"/>
  <c r="X40" i="15" s="1"/>
  <c r="W40" i="15" s="1"/>
  <c r="H40" i="15"/>
  <c r="C40" i="15"/>
  <c r="Y39" i="15"/>
  <c r="X39" i="15" s="1"/>
  <c r="W39" i="15" s="1"/>
  <c r="H39" i="15"/>
  <c r="C39" i="15"/>
  <c r="Y38" i="15"/>
  <c r="X38" i="15" s="1"/>
  <c r="W38" i="15" s="1"/>
  <c r="H38" i="15"/>
  <c r="C38" i="15"/>
  <c r="Y37" i="15"/>
  <c r="X37" i="15" s="1"/>
  <c r="W37" i="15" s="1"/>
  <c r="H37" i="15"/>
  <c r="C37" i="15"/>
  <c r="Y36" i="15"/>
  <c r="H36" i="15"/>
  <c r="Y35" i="15"/>
  <c r="H35" i="15"/>
  <c r="Y34" i="15"/>
  <c r="X34" i="15" s="1"/>
  <c r="H34" i="15"/>
  <c r="Y29" i="15"/>
  <c r="X29" i="15" s="1"/>
  <c r="H29" i="15"/>
  <c r="Y28" i="15"/>
  <c r="X28" i="15"/>
  <c r="W28" i="15" s="1"/>
  <c r="H28" i="15"/>
  <c r="C28" i="15"/>
  <c r="Y27" i="15"/>
  <c r="X27" i="15"/>
  <c r="W27" i="15" s="1"/>
  <c r="H27" i="15"/>
  <c r="C27" i="15"/>
  <c r="Y26" i="15"/>
  <c r="X26" i="15" s="1"/>
  <c r="W26" i="15" s="1"/>
  <c r="H26" i="15"/>
  <c r="C26" i="15"/>
  <c r="Y25" i="15"/>
  <c r="X25" i="15" s="1"/>
  <c r="W25" i="15" s="1"/>
  <c r="H25" i="15"/>
  <c r="C25" i="15"/>
  <c r="Y24" i="15"/>
  <c r="H24" i="15"/>
  <c r="Y23" i="15"/>
  <c r="H23" i="15"/>
  <c r="Y22" i="15"/>
  <c r="X22" i="15" s="1"/>
  <c r="H22" i="15"/>
  <c r="Y17" i="15"/>
  <c r="X17" i="15" s="1"/>
  <c r="C17" i="15" s="1"/>
  <c r="H17" i="15"/>
  <c r="Y16" i="15"/>
  <c r="X16" i="15" s="1"/>
  <c r="W16" i="15" s="1"/>
  <c r="H16" i="15"/>
  <c r="C16" i="15"/>
  <c r="Y15" i="15"/>
  <c r="X15" i="15"/>
  <c r="W15" i="15" s="1"/>
  <c r="H15" i="15"/>
  <c r="C15" i="15"/>
  <c r="Y14" i="15"/>
  <c r="X14" i="15"/>
  <c r="W14" i="15" s="1"/>
  <c r="H14" i="15"/>
  <c r="C14" i="15"/>
  <c r="Y13" i="15"/>
  <c r="X13" i="15" s="1"/>
  <c r="W13" i="15" s="1"/>
  <c r="H13" i="15"/>
  <c r="C13" i="15"/>
  <c r="Y12" i="15"/>
  <c r="X12" i="15" s="1"/>
  <c r="W12" i="15" s="1"/>
  <c r="H12" i="15"/>
  <c r="C12" i="15"/>
  <c r="Y11" i="15"/>
  <c r="X11" i="15"/>
  <c r="W11" i="15" s="1"/>
  <c r="H11" i="15"/>
  <c r="C11" i="15"/>
  <c r="Y10" i="15"/>
  <c r="X10" i="15" s="1"/>
  <c r="H10" i="15"/>
  <c r="P1" i="15"/>
  <c r="Y58" i="1"/>
  <c r="C29" i="18" l="1"/>
  <c r="C47" i="17"/>
  <c r="W46" i="17"/>
  <c r="W41" i="17"/>
  <c r="W29" i="17"/>
  <c r="W17" i="17"/>
  <c r="B6" i="17"/>
  <c r="H6" i="17" s="1"/>
  <c r="C10" i="18"/>
  <c r="W10" i="18"/>
  <c r="X59" i="18"/>
  <c r="X36" i="18"/>
  <c r="W53" i="18"/>
  <c r="C53" i="18"/>
  <c r="C22" i="18"/>
  <c r="X23" i="18"/>
  <c r="C23" i="18" s="1"/>
  <c r="W22" i="18"/>
  <c r="C34" i="18"/>
  <c r="C35" i="18"/>
  <c r="X35" i="18"/>
  <c r="W34" i="18"/>
  <c r="W46" i="18"/>
  <c r="X47" i="18"/>
  <c r="C46" i="18"/>
  <c r="C58" i="18"/>
  <c r="C59" i="18"/>
  <c r="W58" i="18"/>
  <c r="W65" i="18"/>
  <c r="C65" i="18"/>
  <c r="T64" i="17"/>
  <c r="W53" i="17"/>
  <c r="C53" i="17"/>
  <c r="X36" i="17"/>
  <c r="C36" i="17"/>
  <c r="X60" i="17"/>
  <c r="C60" i="17"/>
  <c r="W23" i="17"/>
  <c r="X24" i="17"/>
  <c r="C23" i="17"/>
  <c r="C48" i="17"/>
  <c r="C35" i="17"/>
  <c r="C59" i="17"/>
  <c r="W10" i="17"/>
  <c r="W22" i="17"/>
  <c r="W34" i="17"/>
  <c r="W35" i="17" s="1"/>
  <c r="W58" i="17"/>
  <c r="W59" i="17" s="1"/>
  <c r="C22" i="17"/>
  <c r="B22" i="17" s="1"/>
  <c r="B34" i="17" s="1"/>
  <c r="X23" i="16"/>
  <c r="C10" i="15"/>
  <c r="W10" i="15"/>
  <c r="W41" i="15"/>
  <c r="W17" i="15"/>
  <c r="X47" i="15"/>
  <c r="X48" i="15" s="1"/>
  <c r="C48" i="15" s="1"/>
  <c r="W58" i="15"/>
  <c r="X59" i="16"/>
  <c r="X60" i="16" s="1"/>
  <c r="X35" i="16"/>
  <c r="X36" i="16" s="1"/>
  <c r="C36" i="16" s="1"/>
  <c r="W10" i="16"/>
  <c r="W46" i="16"/>
  <c r="W17" i="16"/>
  <c r="C17" i="16"/>
  <c r="C34" i="16"/>
  <c r="C58" i="16"/>
  <c r="C35" i="16"/>
  <c r="W22" i="16"/>
  <c r="W23" i="16" s="1"/>
  <c r="X24" i="16"/>
  <c r="C24" i="16" s="1"/>
  <c r="T64" i="16"/>
  <c r="C53" i="16"/>
  <c r="W53" i="16"/>
  <c r="W29" i="16"/>
  <c r="C29" i="16"/>
  <c r="B22" i="16"/>
  <c r="C23" i="16"/>
  <c r="W65" i="16"/>
  <c r="C41" i="16"/>
  <c r="X47" i="16"/>
  <c r="W34" i="15"/>
  <c r="X35" i="15"/>
  <c r="C34" i="15"/>
  <c r="W29" i="15"/>
  <c r="C29" i="15"/>
  <c r="W22" i="15"/>
  <c r="X23" i="15"/>
  <c r="X24" i="15" s="1"/>
  <c r="C22" i="15"/>
  <c r="X59" i="15"/>
  <c r="W46" i="15"/>
  <c r="C53" i="15"/>
  <c r="C65" i="15"/>
  <c r="H11" i="1"/>
  <c r="H10" i="1"/>
  <c r="B10" i="18" l="1"/>
  <c r="B22" i="18" s="1"/>
  <c r="B18" i="18" s="1"/>
  <c r="H18" i="18" s="1"/>
  <c r="B6" i="18"/>
  <c r="H6" i="18" s="1"/>
  <c r="W35" i="16"/>
  <c r="B10" i="15"/>
  <c r="T64" i="15" s="1"/>
  <c r="B6" i="15"/>
  <c r="H6" i="15" s="1"/>
  <c r="C48" i="18"/>
  <c r="W47" i="18"/>
  <c r="X48" i="18"/>
  <c r="W48" i="18" s="1"/>
  <c r="W23" i="18"/>
  <c r="X24" i="18"/>
  <c r="W24" i="18" s="1"/>
  <c r="W35" i="18"/>
  <c r="W36" i="18" s="1"/>
  <c r="C36" i="18"/>
  <c r="C47" i="18"/>
  <c r="W59" i="18"/>
  <c r="X60" i="18"/>
  <c r="W60" i="18" s="1"/>
  <c r="C60" i="18"/>
  <c r="W24" i="17"/>
  <c r="C24" i="17"/>
  <c r="W36" i="17"/>
  <c r="W60" i="17"/>
  <c r="B18" i="17"/>
  <c r="B46" i="17"/>
  <c r="C47" i="15"/>
  <c r="C23" i="15"/>
  <c r="W47" i="15"/>
  <c r="W48" i="15" s="1"/>
  <c r="C59" i="16"/>
  <c r="W59" i="16"/>
  <c r="W60" i="16" s="1"/>
  <c r="W36" i="16"/>
  <c r="W47" i="16"/>
  <c r="X48" i="16"/>
  <c r="C48" i="16" s="1"/>
  <c r="W24" i="16"/>
  <c r="C47" i="16"/>
  <c r="B34" i="16"/>
  <c r="C60" i="16"/>
  <c r="C59" i="15"/>
  <c r="W59" i="15"/>
  <c r="X60" i="15"/>
  <c r="W60" i="15" s="1"/>
  <c r="X36" i="15"/>
  <c r="W35" i="15"/>
  <c r="C24" i="15"/>
  <c r="W23" i="15"/>
  <c r="W24" i="15" s="1"/>
  <c r="C35" i="15"/>
  <c r="H65" i="1"/>
  <c r="H64" i="1"/>
  <c r="H63" i="1"/>
  <c r="H62" i="1"/>
  <c r="H61" i="1"/>
  <c r="H60" i="1"/>
  <c r="H59" i="1"/>
  <c r="H58" i="1"/>
  <c r="H53" i="1"/>
  <c r="H52" i="1"/>
  <c r="H51" i="1"/>
  <c r="H50" i="1"/>
  <c r="H49" i="1"/>
  <c r="H48" i="1"/>
  <c r="H47" i="1"/>
  <c r="H46" i="1"/>
  <c r="H41" i="1"/>
  <c r="H40" i="1"/>
  <c r="H39" i="1"/>
  <c r="H38" i="1"/>
  <c r="H37" i="1"/>
  <c r="H36" i="1"/>
  <c r="H35" i="1"/>
  <c r="H34" i="1"/>
  <c r="H29" i="1"/>
  <c r="H28" i="1"/>
  <c r="H27" i="1"/>
  <c r="H26" i="1"/>
  <c r="H25" i="1"/>
  <c r="H24" i="1"/>
  <c r="H23" i="1"/>
  <c r="H22" i="1"/>
  <c r="H17" i="1"/>
  <c r="H16" i="1"/>
  <c r="H15" i="1"/>
  <c r="H14" i="1"/>
  <c r="H13" i="1"/>
  <c r="H12" i="1"/>
  <c r="C24" i="18" l="1"/>
  <c r="T64" i="18"/>
  <c r="B22" i="15"/>
  <c r="B34" i="15" s="1"/>
  <c r="B46" i="15" s="1"/>
  <c r="B58" i="15" s="1"/>
  <c r="H6" i="16" s="1"/>
  <c r="B18" i="16" s="1"/>
  <c r="H18" i="16" s="1"/>
  <c r="B30" i="16" s="1"/>
  <c r="H30" i="16" s="1"/>
  <c r="H18" i="17"/>
  <c r="B30" i="17" s="1"/>
  <c r="H30" i="17" s="1"/>
  <c r="B42" i="17" s="1"/>
  <c r="H42" i="17" s="1"/>
  <c r="B34" i="18"/>
  <c r="B58" i="17"/>
  <c r="W36" i="15"/>
  <c r="B46" i="16"/>
  <c r="W48" i="16"/>
  <c r="C60" i="15"/>
  <c r="C36" i="15"/>
  <c r="C64" i="1"/>
  <c r="C63" i="1"/>
  <c r="C62" i="1"/>
  <c r="C61" i="1"/>
  <c r="C52" i="1"/>
  <c r="C51" i="1"/>
  <c r="C50" i="1"/>
  <c r="C49" i="1"/>
  <c r="C40" i="1"/>
  <c r="C39" i="1"/>
  <c r="C38" i="1"/>
  <c r="C37" i="1"/>
  <c r="C28" i="1"/>
  <c r="C27" i="1"/>
  <c r="C26" i="1"/>
  <c r="C25" i="1"/>
  <c r="C16" i="1"/>
  <c r="C15" i="1"/>
  <c r="C14" i="1"/>
  <c r="C13" i="1"/>
  <c r="B30" i="18" l="1"/>
  <c r="H30" i="18" s="1"/>
  <c r="B46" i="18"/>
  <c r="B54" i="17"/>
  <c r="H54" i="17" s="1"/>
  <c r="B42" i="16"/>
  <c r="H42" i="16" s="1"/>
  <c r="B58" i="16"/>
  <c r="Y65" i="1"/>
  <c r="Y64" i="1"/>
  <c r="Y63" i="1"/>
  <c r="Y62" i="1"/>
  <c r="Y61" i="1"/>
  <c r="Y60" i="1"/>
  <c r="Y59" i="1"/>
  <c r="X58" i="1"/>
  <c r="W58" i="1" s="1"/>
  <c r="Y53" i="1"/>
  <c r="Y52" i="1"/>
  <c r="Y51" i="1"/>
  <c r="Y50" i="1"/>
  <c r="Y49" i="1"/>
  <c r="Y48" i="1"/>
  <c r="Y47" i="1"/>
  <c r="Y46" i="1"/>
  <c r="X46" i="1" s="1"/>
  <c r="Y41" i="1"/>
  <c r="Y40" i="1"/>
  <c r="Y39" i="1"/>
  <c r="Y38" i="1"/>
  <c r="Y37" i="1"/>
  <c r="Y36" i="1"/>
  <c r="Y35" i="1"/>
  <c r="Y34" i="1"/>
  <c r="X34" i="1" s="1"/>
  <c r="Y29" i="1"/>
  <c r="Y28" i="1"/>
  <c r="Y27" i="1"/>
  <c r="Y26" i="1"/>
  <c r="Y25" i="1"/>
  <c r="Y24" i="1"/>
  <c r="Y23" i="1"/>
  <c r="Y22" i="1"/>
  <c r="X22" i="1" s="1"/>
  <c r="Y17" i="1"/>
  <c r="Y16" i="1"/>
  <c r="Y15" i="1"/>
  <c r="Y10" i="1"/>
  <c r="X10" i="1" s="1"/>
  <c r="C10" i="1" s="1"/>
  <c r="B10" i="1" s="1"/>
  <c r="B6" i="1" s="1"/>
  <c r="H6" i="1" s="1"/>
  <c r="Y14" i="1"/>
  <c r="Y13" i="1"/>
  <c r="Y12" i="1"/>
  <c r="Y11" i="1"/>
  <c r="B42" i="18" l="1"/>
  <c r="H42" i="18" s="1"/>
  <c r="B58" i="18"/>
  <c r="B54" i="16"/>
  <c r="H54" i="16" s="1"/>
  <c r="W10" i="1"/>
  <c r="C58" i="1"/>
  <c r="C46" i="1"/>
  <c r="C34" i="1"/>
  <c r="C22" i="1"/>
  <c r="X35" i="1"/>
  <c r="X59" i="1"/>
  <c r="C59" i="1" s="1"/>
  <c r="X47" i="1"/>
  <c r="W46" i="1"/>
  <c r="W34" i="1"/>
  <c r="X23" i="1"/>
  <c r="W22" i="1"/>
  <c r="X11" i="1"/>
  <c r="B54" i="18" l="1"/>
  <c r="H54" i="18" s="1"/>
  <c r="C11" i="1"/>
  <c r="X48" i="1"/>
  <c r="C48" i="1" s="1"/>
  <c r="C47" i="1"/>
  <c r="C35" i="1"/>
  <c r="X36" i="1"/>
  <c r="C36" i="1" s="1"/>
  <c r="B22" i="1"/>
  <c r="C23" i="1"/>
  <c r="W35" i="1"/>
  <c r="W47" i="1"/>
  <c r="W59" i="1"/>
  <c r="X60" i="1"/>
  <c r="C60" i="1" s="1"/>
  <c r="W23" i="1"/>
  <c r="X24" i="1"/>
  <c r="C24" i="1" s="1"/>
  <c r="X49" i="1"/>
  <c r="X37" i="1"/>
  <c r="X12" i="1"/>
  <c r="X13" i="1" s="1"/>
  <c r="B18" i="1" l="1"/>
  <c r="H18" i="1" s="1"/>
  <c r="W48" i="1"/>
  <c r="B34" i="1"/>
  <c r="W36" i="1"/>
  <c r="T64" i="1"/>
  <c r="C12" i="1"/>
  <c r="X25" i="1"/>
  <c r="X26" i="1" s="1"/>
  <c r="X27" i="1" s="1"/>
  <c r="W24" i="1"/>
  <c r="W60" i="1"/>
  <c r="X61" i="1"/>
  <c r="W49" i="1"/>
  <c r="X50" i="1"/>
  <c r="W37" i="1"/>
  <c r="X38" i="1"/>
  <c r="X28" i="1"/>
  <c r="X14" i="1"/>
  <c r="B30" i="1" l="1"/>
  <c r="B46" i="1"/>
  <c r="B42" i="1" s="1"/>
  <c r="W25" i="1"/>
  <c r="W26" i="1" s="1"/>
  <c r="W27" i="1" s="1"/>
  <c r="W61" i="1"/>
  <c r="X62" i="1"/>
  <c r="X51" i="1"/>
  <c r="W50" i="1"/>
  <c r="W38" i="1"/>
  <c r="X39" i="1"/>
  <c r="X29" i="1"/>
  <c r="C29" i="1" s="1"/>
  <c r="W28" i="1"/>
  <c r="X15" i="1"/>
  <c r="H42" i="1" l="1"/>
  <c r="H30" i="1"/>
  <c r="B58" i="1"/>
  <c r="W62" i="1"/>
  <c r="X63" i="1"/>
  <c r="W51" i="1"/>
  <c r="X52" i="1"/>
  <c r="W39" i="1"/>
  <c r="X40" i="1"/>
  <c r="W29" i="1"/>
  <c r="X16" i="1"/>
  <c r="B18" i="15" l="1"/>
  <c r="B54" i="1"/>
  <c r="W63" i="1"/>
  <c r="X64" i="1"/>
  <c r="W52" i="1"/>
  <c r="X53" i="1"/>
  <c r="C53" i="1" s="1"/>
  <c r="W40" i="1"/>
  <c r="X41" i="1"/>
  <c r="C41" i="1" s="1"/>
  <c r="X17" i="1"/>
  <c r="C17" i="1" s="1"/>
  <c r="H54" i="1" l="1"/>
  <c r="H18" i="15"/>
  <c r="B30" i="15" s="1"/>
  <c r="H30" i="15" s="1"/>
  <c r="B42" i="15" s="1"/>
  <c r="H42" i="15" s="1"/>
  <c r="B54" i="15" s="1"/>
  <c r="H54" i="15" s="1"/>
  <c r="W64" i="1"/>
  <c r="X65" i="1"/>
  <c r="C65" i="1" s="1"/>
  <c r="W53" i="1"/>
  <c r="W41" i="1"/>
  <c r="W65" i="1" l="1"/>
  <c r="W11" i="1" l="1"/>
  <c r="W12" i="1" s="1"/>
  <c r="W13" i="1" s="1"/>
  <c r="W14" i="1" s="1"/>
  <c r="W15" i="1" s="1"/>
  <c r="W16" i="1" s="1"/>
  <c r="W17" i="1" s="1"/>
  <c r="P1" i="1" l="1"/>
  <c r="N58" i="1" l="1"/>
  <c r="N61" i="1"/>
  <c r="L50" i="1"/>
  <c r="L24" i="1"/>
  <c r="M25" i="1"/>
  <c r="M37" i="1" l="1"/>
  <c r="M34" i="1"/>
  <c r="L59" i="1"/>
  <c r="O61" i="1"/>
  <c r="O62" i="1"/>
  <c r="N46" i="1"/>
  <c r="L62" i="1"/>
  <c r="L61" i="1"/>
  <c r="L58" i="1"/>
  <c r="O58" i="1"/>
  <c r="M50" i="1"/>
  <c r="L46" i="1"/>
  <c r="O47" i="1"/>
  <c r="L47" i="1"/>
  <c r="R38" i="1"/>
  <c r="M38" i="1"/>
  <c r="L35" i="1"/>
  <c r="O35" i="1"/>
  <c r="L25" i="1"/>
  <c r="L26" i="1"/>
  <c r="M26" i="1"/>
  <c r="O26" i="1"/>
  <c r="M23" i="1"/>
  <c r="O24" i="1"/>
  <c r="O23" i="1"/>
  <c r="O25" i="1"/>
  <c r="L60" i="1"/>
  <c r="M35" i="1"/>
  <c r="M24" i="1"/>
  <c r="N38" i="1"/>
  <c r="L38" i="1"/>
  <c r="O38" i="1"/>
  <c r="M47" i="1"/>
  <c r="M61" i="1"/>
  <c r="P24" i="1"/>
  <c r="N37" i="1"/>
  <c r="O37" i="1"/>
  <c r="L37" i="1"/>
  <c r="P37" i="1"/>
  <c r="N49" i="1"/>
  <c r="L49" i="1"/>
  <c r="P49" i="1"/>
  <c r="M49" i="1"/>
  <c r="O49" i="1"/>
  <c r="L23" i="1"/>
  <c r="Q62" i="1"/>
  <c r="N50" i="1"/>
  <c r="O50" i="1"/>
  <c r="N60" i="1"/>
  <c r="M60" i="1"/>
  <c r="O60" i="1"/>
  <c r="P60" i="1"/>
  <c r="N62" i="1"/>
  <c r="M62" i="1"/>
  <c r="M58" i="1" l="1"/>
  <c r="O59" i="1"/>
  <c r="M59" i="1"/>
  <c r="N59" i="1"/>
  <c r="R62" i="1"/>
  <c r="P62" i="1"/>
  <c r="R61" i="1"/>
  <c r="P61" i="1"/>
  <c r="M46" i="1"/>
  <c r="R50" i="1"/>
  <c r="P50" i="1"/>
  <c r="R36" i="1"/>
  <c r="P36" i="1"/>
  <c r="Q38" i="1"/>
  <c r="P38" i="1"/>
  <c r="N34" i="1"/>
  <c r="L36" i="1"/>
  <c r="O36" i="1"/>
  <c r="O46" i="1"/>
  <c r="Q26" i="1"/>
  <c r="P26" i="1"/>
  <c r="Q36" i="1"/>
  <c r="R25" i="1"/>
  <c r="P25" i="1"/>
  <c r="M36" i="1"/>
  <c r="O34" i="1"/>
  <c r="N36" i="1"/>
  <c r="L34" i="1"/>
  <c r="Q61" i="1"/>
  <c r="O63" i="1"/>
  <c r="Q50" i="1"/>
  <c r="N40" i="1"/>
  <c r="M40" i="1"/>
  <c r="L40" i="1"/>
  <c r="O40" i="1"/>
  <c r="Q25" i="1"/>
  <c r="R26" i="1"/>
  <c r="L63" i="1"/>
  <c r="M63" i="1"/>
  <c r="N63" i="1"/>
  <c r="P63" i="1"/>
  <c r="Q60" i="1"/>
  <c r="R60" i="1"/>
  <c r="N52" i="1"/>
  <c r="O52" i="1"/>
  <c r="M52" i="1"/>
  <c r="P52" i="1"/>
  <c r="L52" i="1"/>
  <c r="N51" i="1"/>
  <c r="L51" i="1"/>
  <c r="P51" i="1"/>
  <c r="M51" i="1"/>
  <c r="O51" i="1"/>
  <c r="N64" i="1"/>
  <c r="M64" i="1"/>
  <c r="L64" i="1"/>
  <c r="P64" i="1"/>
  <c r="O64" i="1"/>
  <c r="Q49" i="1"/>
  <c r="R49" i="1"/>
  <c r="Q24" i="1"/>
  <c r="R24" i="1"/>
  <c r="N39" i="1"/>
  <c r="O39" i="1"/>
  <c r="L39" i="1"/>
  <c r="P39" i="1"/>
  <c r="M39" i="1"/>
  <c r="M27" i="1"/>
  <c r="L27" i="1"/>
  <c r="O27" i="1"/>
  <c r="P27" i="1"/>
  <c r="M28" i="1"/>
  <c r="L28" i="1"/>
  <c r="O28" i="1"/>
  <c r="P28" i="1"/>
  <c r="R37" i="1"/>
  <c r="Q37" i="1"/>
  <c r="P58" i="1" l="1"/>
  <c r="Q59" i="1"/>
  <c r="Q58" i="1"/>
  <c r="R58" i="1"/>
  <c r="P46" i="1"/>
  <c r="Q46" i="1"/>
  <c r="R46" i="1"/>
  <c r="R34" i="1"/>
  <c r="R40" i="1"/>
  <c r="P40" i="1"/>
  <c r="Q34" i="1"/>
  <c r="P34" i="1"/>
  <c r="Q23" i="1"/>
  <c r="P48" i="1"/>
  <c r="O48" i="1"/>
  <c r="M48" i="1"/>
  <c r="L48" i="1"/>
  <c r="Q40" i="1"/>
  <c r="R63" i="1"/>
  <c r="Q63" i="1"/>
  <c r="Q64" i="1"/>
  <c r="R64" i="1"/>
  <c r="Q28" i="1"/>
  <c r="R28" i="1"/>
  <c r="R27" i="1"/>
  <c r="Q27" i="1"/>
  <c r="R52" i="1"/>
  <c r="Q52" i="1"/>
  <c r="Q39" i="1"/>
  <c r="R39" i="1"/>
  <c r="Q51" i="1"/>
  <c r="R51" i="1"/>
  <c r="P59" i="1" l="1"/>
  <c r="R59" i="1"/>
  <c r="N35" i="1"/>
  <c r="Q35" i="1"/>
  <c r="Q48" i="1"/>
  <c r="R48" i="1"/>
  <c r="N47" i="1"/>
  <c r="R23" i="1"/>
  <c r="P23" i="1"/>
  <c r="N48" i="1" l="1"/>
  <c r="P35" i="1"/>
  <c r="R35" i="1"/>
  <c r="Q47" i="1" l="1"/>
  <c r="R47" i="1"/>
  <c r="P47" i="1" l="1"/>
</calcChain>
</file>

<file path=xl/comments1.xml><?xml version="1.0" encoding="utf-8"?>
<comments xmlns="http://schemas.openxmlformats.org/spreadsheetml/2006/main">
  <authors>
    <author>ESE Service</author>
  </authors>
  <commentList>
    <comment ref="T2" authorId="0">
      <text>
        <r>
          <rPr>
            <sz val="9"/>
            <color indexed="81"/>
            <rFont val="ＭＳ 明朝"/>
            <family val="1"/>
            <charset val="128"/>
          </rPr>
          <t xml:space="preserve"> 　</t>
        </r>
        <r>
          <rPr>
            <b/>
            <sz val="9"/>
            <color indexed="53"/>
            <rFont val="ＭＳ Ｐ明朝"/>
            <family val="1"/>
            <charset val="128"/>
          </rPr>
          <t>Ｕｓｅｒ Ｒｅｇ.（</t>
        </r>
        <r>
          <rPr>
            <b/>
            <sz val="9"/>
            <color indexed="53"/>
            <rFont val="ＭＳ 明朝"/>
            <family val="1"/>
            <charset val="128"/>
          </rPr>
          <t>登録)の方法</t>
        </r>
        <r>
          <rPr>
            <sz val="14"/>
            <color indexed="81"/>
            <rFont val="ＭＳ 明朝"/>
            <family val="1"/>
            <charset val="128"/>
          </rPr>
          <t xml:space="preserve">　
</t>
        </r>
        <r>
          <rPr>
            <sz val="9"/>
            <color indexed="81"/>
            <rFont val="ＭＳ 明朝"/>
            <family val="1"/>
            <charset val="128"/>
          </rPr>
          <t>　24-USER Reg.にCVVS-3Cを登録</t>
        </r>
        <r>
          <rPr>
            <sz val="11"/>
            <color indexed="81"/>
            <rFont val="ＭＳ 明朝"/>
            <family val="1"/>
            <charset val="128"/>
          </rPr>
          <t>　</t>
        </r>
        <r>
          <rPr>
            <sz val="9"/>
            <color indexed="81"/>
            <rFont val="ＭＳ 明朝"/>
            <family val="1"/>
            <charset val="128"/>
          </rPr>
          <t xml:space="preserve">
　する場合"24-"は、消去せずに
　"USER REG."のみを消去して、
　"CVVS-3C"と修正して下さい。</t>
        </r>
      </text>
    </comment>
    <comment ref="K6" authorId="0">
      <text>
        <r>
          <rPr>
            <sz val="9"/>
            <color indexed="81"/>
            <rFont val="ＭＳ 明朝"/>
            <family val="1"/>
            <charset val="128"/>
          </rPr>
          <t xml:space="preserve"> 　　　　　</t>
        </r>
        <r>
          <rPr>
            <b/>
            <sz val="9"/>
            <color indexed="53"/>
            <rFont val="ＭＳ 明朝"/>
            <family val="1"/>
            <charset val="128"/>
          </rPr>
          <t>基準弛度の入力</t>
        </r>
        <r>
          <rPr>
            <sz val="14"/>
            <color indexed="81"/>
            <rFont val="ＭＳ 明朝"/>
            <family val="1"/>
            <charset val="128"/>
          </rPr>
          <t xml:space="preserve">　
</t>
        </r>
        <r>
          <rPr>
            <sz val="9"/>
            <color indexed="81"/>
            <rFont val="ＭＳ 明朝"/>
            <family val="1"/>
            <charset val="128"/>
          </rPr>
          <t>　基準径間長４０[ｍ]、温度１５[℃]、</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無風時において、
　</t>
        </r>
        <r>
          <rPr>
            <sz val="9"/>
            <color indexed="12"/>
            <rFont val="ＭＳ 明朝"/>
            <family val="1"/>
            <charset val="128"/>
          </rPr>
          <t>基準弛度</t>
        </r>
        <r>
          <rPr>
            <sz val="9"/>
            <color indexed="81"/>
            <rFont val="ＭＳ 明朝"/>
            <family val="1"/>
            <charset val="128"/>
          </rPr>
          <t>＝0.5[ｍ]：ＯＷ，ＡＣＳＲ-ＯＷ</t>
        </r>
        <r>
          <rPr>
            <sz val="14"/>
            <color indexed="81"/>
            <rFont val="ＭＳ 明朝"/>
            <family val="1"/>
            <charset val="128"/>
          </rPr>
          <t xml:space="preserve"> </t>
        </r>
        <r>
          <rPr>
            <sz val="9"/>
            <color indexed="81"/>
            <rFont val="ＭＳ 明朝"/>
            <family val="1"/>
            <charset val="128"/>
          </rPr>
          <t xml:space="preserve">
　</t>
        </r>
        <r>
          <rPr>
            <sz val="9"/>
            <color indexed="12"/>
            <rFont val="ＭＳ 明朝"/>
            <family val="1"/>
            <charset val="128"/>
          </rPr>
          <t>基準弛度</t>
        </r>
        <r>
          <rPr>
            <sz val="9"/>
            <color indexed="81"/>
            <rFont val="ＭＳ 明朝"/>
            <family val="1"/>
            <charset val="128"/>
          </rPr>
          <t>＝0.6[ｍ]：その他の電線
　ただし、メッセンジャ・ワイヤによるケー
　ブルの多条張架をする場合等は、張力合計
　値から判断して、</t>
        </r>
        <r>
          <rPr>
            <sz val="9"/>
            <color indexed="14"/>
            <rFont val="ＭＳ 明朝"/>
            <family val="1"/>
            <charset val="128"/>
          </rPr>
          <t>弛度を基準弛度より大</t>
        </r>
        <r>
          <rPr>
            <sz val="9"/>
            <color indexed="81"/>
            <rFont val="ＭＳ 明朝"/>
            <family val="1"/>
            <charset val="128"/>
          </rPr>
          <t>き
　く設定しなければ支線(Stay)の強度がとれ
　ない事例もあります。
　また､安全率についても2.5以上が望ましく、
　</t>
        </r>
        <r>
          <rPr>
            <sz val="9"/>
            <color indexed="14"/>
            <rFont val="ＭＳ 明朝"/>
            <family val="1"/>
            <charset val="128"/>
          </rPr>
          <t>弛度の補正</t>
        </r>
        <r>
          <rPr>
            <sz val="9"/>
            <color indexed="81"/>
            <rFont val="ＭＳ 明朝"/>
            <family val="1"/>
            <charset val="128"/>
          </rPr>
          <t>で調整して下さい。</t>
        </r>
      </text>
    </comment>
    <comment ref="B7" authorId="0">
      <text>
        <r>
          <rPr>
            <sz val="9"/>
            <color indexed="81"/>
            <rFont val="ＭＳ 明朝"/>
            <family val="1"/>
            <charset val="128"/>
          </rPr>
          <t xml:space="preserve"> 　 　  </t>
        </r>
        <r>
          <rPr>
            <b/>
            <sz val="9"/>
            <color indexed="53"/>
            <rFont val="ＭＳ 明朝"/>
            <family val="1"/>
            <charset val="128"/>
          </rPr>
          <t>使用電線表示</t>
        </r>
        <r>
          <rPr>
            <sz val="14"/>
            <color indexed="81"/>
            <rFont val="ＭＳ 明朝"/>
            <family val="1"/>
            <charset val="128"/>
          </rPr>
          <t xml:space="preserve">　
</t>
        </r>
        <r>
          <rPr>
            <sz val="9"/>
            <color indexed="81"/>
            <rFont val="ＭＳ 明朝"/>
            <family val="1"/>
            <charset val="128"/>
          </rPr>
          <t>　電線の種類、サイズ、条数、</t>
        </r>
        <r>
          <rPr>
            <sz val="14"/>
            <color indexed="81"/>
            <rFont val="ＭＳ 明朝"/>
            <family val="1"/>
            <charset val="128"/>
          </rPr>
          <t>　</t>
        </r>
        <r>
          <rPr>
            <sz val="9"/>
            <color indexed="81"/>
            <rFont val="ＭＳ 明朝"/>
            <family val="1"/>
            <charset val="128"/>
          </rPr>
          <t xml:space="preserve">
　組数の入力が完了すると-1
　から-5の順に表示されます。
　</t>
        </r>
        <r>
          <rPr>
            <sz val="9"/>
            <color indexed="14"/>
            <rFont val="ＭＳ 明朝"/>
            <family val="1"/>
            <charset val="128"/>
          </rPr>
          <t>ただし、計算の種類が６以上</t>
        </r>
        <r>
          <rPr>
            <sz val="16"/>
            <color indexed="14"/>
            <rFont val="ＭＳ 明朝"/>
            <family val="1"/>
            <charset val="128"/>
          </rPr>
          <t xml:space="preserve"> </t>
        </r>
        <r>
          <rPr>
            <sz val="9"/>
            <color indexed="14"/>
            <rFont val="ＭＳ 明朝"/>
            <family val="1"/>
            <charset val="128"/>
          </rPr>
          <t xml:space="preserve">
　になると"計算不可"となり、
　残りは、次頁のシートに入力
　して下さい。</t>
        </r>
      </text>
    </comment>
    <comment ref="E7" authorId="0">
      <text>
        <r>
          <rPr>
            <sz val="9"/>
            <color indexed="81"/>
            <rFont val="ＭＳ 明朝"/>
            <family val="1"/>
            <charset val="128"/>
          </rPr>
          <t xml:space="preserve"> 　　</t>
        </r>
        <r>
          <rPr>
            <b/>
            <sz val="9"/>
            <color indexed="53"/>
            <rFont val="ＭＳ 明朝"/>
            <family val="1"/>
            <charset val="128"/>
          </rPr>
          <t>電線の種類入力</t>
        </r>
        <r>
          <rPr>
            <sz val="14"/>
            <color indexed="81"/>
            <rFont val="ＭＳ 明朝"/>
            <family val="1"/>
            <charset val="128"/>
          </rPr>
          <t xml:space="preserve">　
</t>
        </r>
        <r>
          <rPr>
            <sz val="9"/>
            <color indexed="81"/>
            <rFont val="ＭＳ 明朝"/>
            <family val="1"/>
            <charset val="128"/>
          </rPr>
          <t>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
　</t>
        </r>
        <r>
          <rPr>
            <b/>
            <sz val="9"/>
            <color indexed="81"/>
            <rFont val="ＭＳ 明朝"/>
            <family val="1"/>
            <charset val="128"/>
          </rPr>
          <t xml:space="preserve">【注】空欄を設けずに
　 上から順に入力して
　 下さい。
</t>
        </r>
        <r>
          <rPr>
            <b/>
            <sz val="9"/>
            <color indexed="14"/>
            <rFont val="ＭＳ 明朝"/>
            <family val="1"/>
            <charset val="128"/>
          </rPr>
          <t xml:space="preserve">　 </t>
        </r>
        <r>
          <rPr>
            <sz val="9"/>
            <color indexed="81"/>
            <rFont val="ＭＳ 明朝"/>
            <family val="1"/>
            <charset val="128"/>
          </rPr>
          <t>右欄セルNo.</t>
        </r>
        <r>
          <rPr>
            <sz val="9"/>
            <color indexed="14"/>
            <rFont val="ＭＳ 明朝"/>
            <family val="1"/>
            <charset val="128"/>
          </rPr>
          <t>AE3～44</t>
        </r>
        <r>
          <rPr>
            <sz val="9"/>
            <color indexed="81"/>
            <rFont val="ＭＳ 明朝"/>
            <family val="1"/>
            <charset val="128"/>
          </rPr>
          <t>の</t>
        </r>
        <r>
          <rPr>
            <sz val="14"/>
            <color indexed="81"/>
            <rFont val="ＭＳ 明朝"/>
            <family val="1"/>
            <charset val="128"/>
          </rPr>
          <t xml:space="preserve"> </t>
        </r>
        <r>
          <rPr>
            <sz val="9"/>
            <color indexed="81"/>
            <rFont val="ＭＳ 明朝"/>
            <family val="1"/>
            <charset val="128"/>
          </rPr>
          <t xml:space="preserve">
　 USER Reg. を修正して、
　 新規データを登録して
　 下さい。
　 なお、</t>
        </r>
        <r>
          <rPr>
            <sz val="9"/>
            <color indexed="14"/>
            <rFont val="ＭＳ 明朝"/>
            <family val="1"/>
            <charset val="128"/>
          </rPr>
          <t>DATAシート</t>
        </r>
        <r>
          <rPr>
            <sz val="9"/>
            <color indexed="81"/>
            <rFont val="ＭＳ 明朝"/>
            <family val="1"/>
            <charset val="128"/>
          </rPr>
          <t>もあ
　 わせて登録して下さい。</t>
        </r>
      </text>
    </comment>
    <comment ref="G7" authorId="0">
      <text>
        <r>
          <rPr>
            <sz val="9"/>
            <color indexed="81"/>
            <rFont val="ＭＳ 明朝"/>
            <family val="1"/>
            <charset val="128"/>
          </rPr>
          <t xml:space="preserve"> 　 </t>
        </r>
        <r>
          <rPr>
            <b/>
            <sz val="9"/>
            <color indexed="53"/>
            <rFont val="ＭＳ 明朝"/>
            <family val="1"/>
            <charset val="128"/>
          </rPr>
          <t>電線のサイズ入力</t>
        </r>
        <r>
          <rPr>
            <sz val="14"/>
            <color indexed="81"/>
            <rFont val="ＭＳ 明朝"/>
            <family val="1"/>
            <charset val="128"/>
          </rPr>
          <t xml:space="preserve">　
</t>
        </r>
        <r>
          <rPr>
            <sz val="9"/>
            <color indexed="81"/>
            <rFont val="ＭＳ 明朝"/>
            <family val="1"/>
            <charset val="128"/>
          </rPr>
          <t>　公称値を入力して下さい。</t>
        </r>
        <r>
          <rPr>
            <sz val="14"/>
            <color indexed="81"/>
            <rFont val="ＭＳ 明朝"/>
            <family val="1"/>
            <charset val="128"/>
          </rPr>
          <t xml:space="preserve"> 
</t>
        </r>
      </text>
    </comment>
    <comment ref="I7" authorId="0">
      <text>
        <r>
          <rPr>
            <sz val="9"/>
            <color indexed="81"/>
            <rFont val="ＭＳ 明朝"/>
            <family val="1"/>
            <charset val="128"/>
          </rPr>
          <t xml:space="preserve"> 　　 </t>
        </r>
        <r>
          <rPr>
            <b/>
            <sz val="9"/>
            <color indexed="53"/>
            <rFont val="ＭＳ 明朝"/>
            <family val="1"/>
            <charset val="128"/>
          </rPr>
          <t>電線の条数入力例</t>
        </r>
        <r>
          <rPr>
            <sz val="14"/>
            <color indexed="81"/>
            <rFont val="ＭＳ 明朝"/>
            <family val="1"/>
            <charset val="128"/>
          </rPr>
          <t xml:space="preserve">　
</t>
        </r>
        <r>
          <rPr>
            <sz val="9"/>
            <color indexed="81"/>
            <rFont val="ＭＳ 明朝"/>
            <family val="1"/>
            <charset val="128"/>
          </rPr>
          <t>　高圧１回線 6KV OC×</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CVV 2sq-15C×</t>
        </r>
        <r>
          <rPr>
            <sz val="9"/>
            <color indexed="10"/>
            <rFont val="ＭＳ 明朝"/>
            <family val="1"/>
            <charset val="128"/>
          </rPr>
          <t>2</t>
        </r>
        <r>
          <rPr>
            <sz val="9"/>
            <color indexed="81"/>
            <rFont val="ＭＳ 明朝"/>
            <family val="1"/>
            <charset val="128"/>
          </rPr>
          <t xml:space="preserve"> (MW38)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text>
    </comment>
    <comment ref="J7" authorId="0">
      <text>
        <r>
          <rPr>
            <sz val="9"/>
            <color indexed="81"/>
            <rFont val="ＭＳ 明朝"/>
            <family val="1"/>
            <charset val="128"/>
          </rPr>
          <t xml:space="preserve"> 　</t>
        </r>
        <r>
          <rPr>
            <b/>
            <sz val="9"/>
            <color indexed="53"/>
            <rFont val="ＭＳ 明朝"/>
            <family val="1"/>
            <charset val="128"/>
          </rPr>
          <t>メッセンジャワイヤ入力例</t>
        </r>
        <r>
          <rPr>
            <sz val="14"/>
            <color indexed="81"/>
            <rFont val="ＭＳ 明朝"/>
            <family val="1"/>
            <charset val="128"/>
          </rPr>
          <t xml:space="preserve">　
</t>
        </r>
        <r>
          <rPr>
            <sz val="9"/>
            <color indexed="81"/>
            <rFont val="ＭＳ 明朝"/>
            <family val="1"/>
            <charset val="128"/>
          </rPr>
          <t>　電線･ケーブル-1,-2,-3 を MW38</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１本に多条張架する場合には、
　電線･ケーブル-1欄に､MW 38sqを
　入力し､</t>
        </r>
        <r>
          <rPr>
            <sz val="9"/>
            <color indexed="12"/>
            <rFont val="ＭＳ 明朝"/>
            <family val="1"/>
            <charset val="128"/>
          </rPr>
          <t>-2,-3欄には､"---〃---"
　</t>
        </r>
        <r>
          <rPr>
            <sz val="9"/>
            <color indexed="81"/>
            <rFont val="ＭＳ 明朝"/>
            <family val="1"/>
            <charset val="128"/>
          </rPr>
          <t xml:space="preserve">を入力して下さい。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t>
        </r>
        <r>
          <rPr>
            <b/>
            <sz val="9"/>
            <color indexed="14"/>
            <rFont val="ＭＳ Ｐ明朝"/>
            <family val="1"/>
            <charset val="128"/>
          </rPr>
          <t xml:space="preserve">
</t>
        </r>
        <r>
          <rPr>
            <sz val="9"/>
            <color indexed="81"/>
            <rFont val="ＭＳ 明朝"/>
            <family val="1"/>
            <charset val="128"/>
          </rPr>
          <t>　 右欄セルNo.</t>
        </r>
        <r>
          <rPr>
            <sz val="9"/>
            <color indexed="14"/>
            <rFont val="ＭＳ 明朝"/>
            <family val="1"/>
            <charset val="128"/>
          </rPr>
          <t>AG3～AG10</t>
        </r>
        <r>
          <rPr>
            <sz val="9"/>
            <color indexed="81"/>
            <rFont val="ＭＳ 明朝"/>
            <family val="1"/>
            <charset val="128"/>
          </rPr>
          <t>のUSER</t>
        </r>
        <r>
          <rPr>
            <sz val="14"/>
            <color indexed="81"/>
            <rFont val="ＭＳ 明朝"/>
            <family val="1"/>
            <charset val="128"/>
          </rPr>
          <t xml:space="preserve"> </t>
        </r>
        <r>
          <rPr>
            <sz val="9"/>
            <color indexed="81"/>
            <rFont val="ＭＳ 明朝"/>
            <family val="1"/>
            <charset val="128"/>
          </rPr>
          <t xml:space="preserve">
　 Reg.を修正して、新規データ
　 を登録して下さい。
　 なお、</t>
        </r>
        <r>
          <rPr>
            <sz val="9"/>
            <color indexed="14"/>
            <rFont val="ＭＳ 明朝"/>
            <family val="1"/>
            <charset val="128"/>
          </rPr>
          <t>DATAシート</t>
        </r>
        <r>
          <rPr>
            <sz val="9"/>
            <color indexed="81"/>
            <rFont val="ＭＳ 明朝"/>
            <family val="1"/>
            <charset val="128"/>
          </rPr>
          <t>もあわせて
　 登録して下さい。</t>
        </r>
      </text>
    </comment>
    <comment ref="K7" authorId="0">
      <text>
        <r>
          <rPr>
            <sz val="9"/>
            <color indexed="81"/>
            <rFont val="ＭＳ 明朝"/>
            <family val="1"/>
            <charset val="128"/>
          </rPr>
          <t xml:space="preserve"> 　　　 </t>
        </r>
        <r>
          <rPr>
            <b/>
            <sz val="9"/>
            <color indexed="53"/>
            <rFont val="ＭＳ 明朝"/>
            <family val="1"/>
            <charset val="128"/>
          </rPr>
          <t>合計の組数入力例</t>
        </r>
        <r>
          <rPr>
            <sz val="14"/>
            <color indexed="81"/>
            <rFont val="ＭＳ 明朝"/>
            <family val="1"/>
            <charset val="128"/>
          </rPr>
          <t xml:space="preserve">　
</t>
        </r>
        <r>
          <rPr>
            <sz val="9"/>
            <color indexed="81"/>
            <rFont val="ＭＳ 明朝"/>
            <family val="1"/>
            <charset val="128"/>
          </rPr>
          <t>　高圧２回線 6KV OC×3×</t>
        </r>
        <r>
          <rPr>
            <sz val="9"/>
            <color indexed="10"/>
            <rFont val="ＭＳ 明朝"/>
            <family val="1"/>
            <charset val="128"/>
          </rPr>
          <t>2</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600V CV-T 200sq (MW38)×</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text>
    </comment>
    <comment ref="L8" authorId="0">
      <text>
        <r>
          <rPr>
            <b/>
            <sz val="9"/>
            <color indexed="53"/>
            <rFont val="ＭＳ 明朝"/>
            <family val="1"/>
            <charset val="128"/>
          </rPr>
          <t>　 多条張架ケーブル</t>
        </r>
        <r>
          <rPr>
            <b/>
            <sz val="14"/>
            <color indexed="53"/>
            <rFont val="ＭＳ 明朝"/>
            <family val="1"/>
            <charset val="128"/>
          </rPr>
          <t>　</t>
        </r>
        <r>
          <rPr>
            <b/>
            <sz val="9"/>
            <color indexed="53"/>
            <rFont val="ＭＳ 明朝"/>
            <family val="1"/>
            <charset val="128"/>
          </rPr>
          <t xml:space="preserve">
　 の平均外径(ｄ) 
</t>
        </r>
        <r>
          <rPr>
            <sz val="9"/>
            <color indexed="81"/>
            <rFont val="ＭＳ 明朝"/>
            <family val="1"/>
            <charset val="128"/>
          </rPr>
          <t>　Ｎ本のケーブルの外径</t>
        </r>
        <r>
          <rPr>
            <sz val="14"/>
            <color indexed="81"/>
            <rFont val="ＭＳ 明朝"/>
            <family val="1"/>
            <charset val="128"/>
          </rPr>
          <t xml:space="preserve"> </t>
        </r>
        <r>
          <rPr>
            <sz val="9"/>
            <color indexed="81"/>
            <rFont val="ＭＳ 明朝"/>
            <family val="1"/>
            <charset val="128"/>
          </rPr>
          <t xml:space="preserve">
　の平均値を</t>
        </r>
        <r>
          <rPr>
            <sz val="9"/>
            <color indexed="12"/>
            <rFont val="ＭＳ 明朝"/>
            <family val="1"/>
            <charset val="128"/>
          </rPr>
          <t>da</t>
        </r>
        <r>
          <rPr>
            <sz val="9"/>
            <color indexed="81"/>
            <rFont val="ＭＳ 明朝"/>
            <family val="1"/>
            <charset val="128"/>
          </rPr>
          <t xml:space="preserve">とすると、
　 </t>
        </r>
        <r>
          <rPr>
            <sz val="9"/>
            <color indexed="12"/>
            <rFont val="ＭＳ 明朝"/>
            <family val="1"/>
            <charset val="128"/>
          </rPr>
          <t>ｄ=ｄa×(Ｎ＾0.55)
　</t>
        </r>
        <r>
          <rPr>
            <sz val="9"/>
            <color indexed="81"/>
            <rFont val="ＭＳ 明朝"/>
            <family val="1"/>
            <charset val="128"/>
          </rPr>
          <t>として算出します。</t>
        </r>
        <r>
          <rPr>
            <sz val="9"/>
            <color indexed="12"/>
            <rFont val="ＭＳ 明朝"/>
            <family val="1"/>
            <charset val="128"/>
          </rPr>
          <t>　</t>
        </r>
      </text>
    </comment>
    <comment ref="M8" authorId="0">
      <text>
        <r>
          <rPr>
            <sz val="9"/>
            <color indexed="81"/>
            <rFont val="ＭＳ 明朝"/>
            <family val="1"/>
            <charset val="128"/>
          </rPr>
          <t xml:space="preserve"> 　　　 </t>
        </r>
        <r>
          <rPr>
            <b/>
            <sz val="9"/>
            <color indexed="53"/>
            <rFont val="ＭＳ 明朝"/>
            <family val="1"/>
            <charset val="128"/>
          </rPr>
          <t>断面積の表示</t>
        </r>
        <r>
          <rPr>
            <sz val="14"/>
            <color indexed="81"/>
            <rFont val="ＭＳ 明朝"/>
            <family val="1"/>
            <charset val="128"/>
          </rPr>
          <t xml:space="preserve">　
</t>
        </r>
        <r>
          <rPr>
            <sz val="9"/>
            <color indexed="81"/>
            <rFont val="ＭＳ 明朝"/>
            <family val="1"/>
            <charset val="128"/>
          </rPr>
          <t>　電線の種類を入力して"</t>
        </r>
        <r>
          <rPr>
            <sz val="9"/>
            <color indexed="12"/>
            <rFont val="ＭＳ 明朝"/>
            <family val="1"/>
            <charset val="128"/>
          </rPr>
          <t>0.00</t>
        </r>
        <r>
          <rPr>
            <sz val="9"/>
            <color indexed="81"/>
            <rFont val="ＭＳ 明朝"/>
            <family val="1"/>
            <charset val="128"/>
          </rPr>
          <t>"と</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xml:space="preserve">　表示された場合には、メッセン
　ジャ・ワイヤを選択し入力して
　下さい。
</t>
        </r>
        <r>
          <rPr>
            <sz val="9"/>
            <color indexed="14"/>
            <rFont val="ＭＳ 明朝"/>
            <family val="1"/>
            <charset val="128"/>
          </rPr>
          <t>　【注】メッセンジャ・ワイヤの</t>
        </r>
        <r>
          <rPr>
            <sz val="14"/>
            <color indexed="14"/>
            <rFont val="ＭＳ 明朝"/>
            <family val="1"/>
            <charset val="128"/>
          </rPr>
          <t xml:space="preserve"> </t>
        </r>
        <r>
          <rPr>
            <sz val="9"/>
            <color indexed="14"/>
            <rFont val="ＭＳ 明朝"/>
            <family val="1"/>
            <charset val="128"/>
          </rPr>
          <t xml:space="preserve">
　　　　外径は、表示されません。</t>
        </r>
      </text>
    </comment>
  </commentList>
</comments>
</file>

<file path=xl/comments2.xml><?xml version="1.0" encoding="utf-8"?>
<comments xmlns="http://schemas.openxmlformats.org/spreadsheetml/2006/main">
  <authors>
    <author>ESE Service</author>
  </authors>
  <commentList>
    <comment ref="T2" authorId="0">
      <text>
        <r>
          <rPr>
            <sz val="9"/>
            <color indexed="81"/>
            <rFont val="ＭＳ 明朝"/>
            <family val="1"/>
            <charset val="128"/>
          </rPr>
          <t xml:space="preserve"> 　</t>
        </r>
        <r>
          <rPr>
            <b/>
            <sz val="9"/>
            <color indexed="53"/>
            <rFont val="ＭＳ Ｐ明朝"/>
            <family val="1"/>
            <charset val="128"/>
          </rPr>
          <t>Ｕｓｅｒ Ｒｅｇ.（</t>
        </r>
        <r>
          <rPr>
            <b/>
            <sz val="9"/>
            <color indexed="53"/>
            <rFont val="ＭＳ 明朝"/>
            <family val="1"/>
            <charset val="128"/>
          </rPr>
          <t>登録)の方法</t>
        </r>
        <r>
          <rPr>
            <sz val="14"/>
            <color indexed="81"/>
            <rFont val="ＭＳ 明朝"/>
            <family val="1"/>
            <charset val="128"/>
          </rPr>
          <t xml:space="preserve">　
</t>
        </r>
        <r>
          <rPr>
            <sz val="9"/>
            <color indexed="81"/>
            <rFont val="ＭＳ 明朝"/>
            <family val="1"/>
            <charset val="128"/>
          </rPr>
          <t>　24-USER Reg.にCVVS-3Cを登録</t>
        </r>
        <r>
          <rPr>
            <sz val="11"/>
            <color indexed="81"/>
            <rFont val="ＭＳ 明朝"/>
            <family val="1"/>
            <charset val="128"/>
          </rPr>
          <t>　</t>
        </r>
        <r>
          <rPr>
            <sz val="9"/>
            <color indexed="81"/>
            <rFont val="ＭＳ 明朝"/>
            <family val="1"/>
            <charset val="128"/>
          </rPr>
          <t xml:space="preserve">
　する場合"24-"は、消去せずに
　"USER REG."のみを消去して、
　"CVVS-3C"と修正して下さい。</t>
        </r>
      </text>
    </comment>
    <comment ref="K6" authorId="0">
      <text>
        <r>
          <rPr>
            <sz val="9"/>
            <color indexed="81"/>
            <rFont val="ＭＳ 明朝"/>
            <family val="1"/>
            <charset val="128"/>
          </rPr>
          <t xml:space="preserve"> 　　　　　</t>
        </r>
        <r>
          <rPr>
            <b/>
            <sz val="9"/>
            <color indexed="53"/>
            <rFont val="ＭＳ 明朝"/>
            <family val="1"/>
            <charset val="128"/>
          </rPr>
          <t>基準弛度の入力</t>
        </r>
        <r>
          <rPr>
            <sz val="14"/>
            <color indexed="81"/>
            <rFont val="ＭＳ 明朝"/>
            <family val="1"/>
            <charset val="128"/>
          </rPr>
          <t xml:space="preserve">　
</t>
        </r>
        <r>
          <rPr>
            <sz val="9"/>
            <color indexed="81"/>
            <rFont val="ＭＳ 明朝"/>
            <family val="1"/>
            <charset val="128"/>
          </rPr>
          <t>　基準径間長４０[ｍ]、温度１５[℃]、</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無風時において、
　</t>
        </r>
        <r>
          <rPr>
            <sz val="9"/>
            <color indexed="12"/>
            <rFont val="ＭＳ 明朝"/>
            <family val="1"/>
            <charset val="128"/>
          </rPr>
          <t>基準弛度</t>
        </r>
        <r>
          <rPr>
            <sz val="9"/>
            <color indexed="81"/>
            <rFont val="ＭＳ 明朝"/>
            <family val="1"/>
            <charset val="128"/>
          </rPr>
          <t>＝0.5[ｍ]：ＯＷ，ＡＣＳＲ-ＯＷ</t>
        </r>
        <r>
          <rPr>
            <sz val="14"/>
            <color indexed="81"/>
            <rFont val="ＭＳ 明朝"/>
            <family val="1"/>
            <charset val="128"/>
          </rPr>
          <t xml:space="preserve"> </t>
        </r>
        <r>
          <rPr>
            <sz val="9"/>
            <color indexed="81"/>
            <rFont val="ＭＳ 明朝"/>
            <family val="1"/>
            <charset val="128"/>
          </rPr>
          <t xml:space="preserve">
　</t>
        </r>
        <r>
          <rPr>
            <sz val="9"/>
            <color indexed="12"/>
            <rFont val="ＭＳ 明朝"/>
            <family val="1"/>
            <charset val="128"/>
          </rPr>
          <t>基準弛度</t>
        </r>
        <r>
          <rPr>
            <sz val="9"/>
            <color indexed="81"/>
            <rFont val="ＭＳ 明朝"/>
            <family val="1"/>
            <charset val="128"/>
          </rPr>
          <t>＝0.6[ｍ]：その他の電線
　ただし、メッセンジャ・ワイヤによるケー
　ブルの多条張架をする場合等は、張力合計
　値から判断して、</t>
        </r>
        <r>
          <rPr>
            <sz val="9"/>
            <color indexed="14"/>
            <rFont val="ＭＳ 明朝"/>
            <family val="1"/>
            <charset val="128"/>
          </rPr>
          <t>弛度を基準弛度より大</t>
        </r>
        <r>
          <rPr>
            <sz val="9"/>
            <color indexed="81"/>
            <rFont val="ＭＳ 明朝"/>
            <family val="1"/>
            <charset val="128"/>
          </rPr>
          <t>き
　く設定しなければ支線(Stay)の強度がとれ
　ない事例もあります。
　また､安全率についても2.5以上が望ましく、
　</t>
        </r>
        <r>
          <rPr>
            <sz val="9"/>
            <color indexed="14"/>
            <rFont val="ＭＳ 明朝"/>
            <family val="1"/>
            <charset val="128"/>
          </rPr>
          <t>弛度の補正</t>
        </r>
        <r>
          <rPr>
            <sz val="9"/>
            <color indexed="81"/>
            <rFont val="ＭＳ 明朝"/>
            <family val="1"/>
            <charset val="128"/>
          </rPr>
          <t>で調整して下さい。</t>
        </r>
      </text>
    </comment>
    <comment ref="B7" authorId="0">
      <text>
        <r>
          <rPr>
            <sz val="9"/>
            <color indexed="81"/>
            <rFont val="ＭＳ 明朝"/>
            <family val="1"/>
            <charset val="128"/>
          </rPr>
          <t xml:space="preserve"> 　 　  </t>
        </r>
        <r>
          <rPr>
            <b/>
            <sz val="9"/>
            <color indexed="53"/>
            <rFont val="ＭＳ 明朝"/>
            <family val="1"/>
            <charset val="128"/>
          </rPr>
          <t>使用電線表示</t>
        </r>
        <r>
          <rPr>
            <sz val="14"/>
            <color indexed="81"/>
            <rFont val="ＭＳ 明朝"/>
            <family val="1"/>
            <charset val="128"/>
          </rPr>
          <t xml:space="preserve">　
</t>
        </r>
        <r>
          <rPr>
            <sz val="9"/>
            <color indexed="81"/>
            <rFont val="ＭＳ 明朝"/>
            <family val="1"/>
            <charset val="128"/>
          </rPr>
          <t>　電線の種類、サイズ、条数、</t>
        </r>
        <r>
          <rPr>
            <sz val="14"/>
            <color indexed="81"/>
            <rFont val="ＭＳ 明朝"/>
            <family val="1"/>
            <charset val="128"/>
          </rPr>
          <t>　</t>
        </r>
        <r>
          <rPr>
            <sz val="9"/>
            <color indexed="81"/>
            <rFont val="ＭＳ 明朝"/>
            <family val="1"/>
            <charset val="128"/>
          </rPr>
          <t xml:space="preserve">
　組数の入力が完了すると-1
　から-5の順に表示されます。
　</t>
        </r>
        <r>
          <rPr>
            <sz val="9"/>
            <color indexed="14"/>
            <rFont val="ＭＳ 明朝"/>
            <family val="1"/>
            <charset val="128"/>
          </rPr>
          <t>ただし、計算の種類が６以上</t>
        </r>
        <r>
          <rPr>
            <sz val="16"/>
            <color indexed="14"/>
            <rFont val="ＭＳ 明朝"/>
            <family val="1"/>
            <charset val="128"/>
          </rPr>
          <t xml:space="preserve"> </t>
        </r>
        <r>
          <rPr>
            <sz val="9"/>
            <color indexed="14"/>
            <rFont val="ＭＳ 明朝"/>
            <family val="1"/>
            <charset val="128"/>
          </rPr>
          <t xml:space="preserve">
　になると"計算不可"となり、
　残りは、次頁のシートに入力
　して下さい。</t>
        </r>
      </text>
    </comment>
    <comment ref="E7" authorId="0">
      <text>
        <r>
          <rPr>
            <sz val="9"/>
            <color indexed="81"/>
            <rFont val="ＭＳ 明朝"/>
            <family val="1"/>
            <charset val="128"/>
          </rPr>
          <t xml:space="preserve"> 　　</t>
        </r>
        <r>
          <rPr>
            <b/>
            <sz val="9"/>
            <color indexed="53"/>
            <rFont val="ＭＳ 明朝"/>
            <family val="1"/>
            <charset val="128"/>
          </rPr>
          <t>電線の種類入力</t>
        </r>
        <r>
          <rPr>
            <sz val="14"/>
            <color indexed="81"/>
            <rFont val="ＭＳ 明朝"/>
            <family val="1"/>
            <charset val="128"/>
          </rPr>
          <t xml:space="preserve">　
</t>
        </r>
        <r>
          <rPr>
            <sz val="9"/>
            <color indexed="81"/>
            <rFont val="ＭＳ 明朝"/>
            <family val="1"/>
            <charset val="128"/>
          </rPr>
          <t>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
　</t>
        </r>
        <r>
          <rPr>
            <b/>
            <sz val="9"/>
            <color indexed="81"/>
            <rFont val="ＭＳ 明朝"/>
            <family val="1"/>
            <charset val="128"/>
          </rPr>
          <t xml:space="preserve">【注】空欄を設けずに
　 上から順に入力して
　 下さい。
</t>
        </r>
        <r>
          <rPr>
            <b/>
            <sz val="9"/>
            <color indexed="14"/>
            <rFont val="ＭＳ 明朝"/>
            <family val="1"/>
            <charset val="128"/>
          </rPr>
          <t xml:space="preserve">　 </t>
        </r>
        <r>
          <rPr>
            <sz val="9"/>
            <color indexed="81"/>
            <rFont val="ＭＳ 明朝"/>
            <family val="1"/>
            <charset val="128"/>
          </rPr>
          <t>右欄セルNo.</t>
        </r>
        <r>
          <rPr>
            <sz val="9"/>
            <color indexed="14"/>
            <rFont val="ＭＳ 明朝"/>
            <family val="1"/>
            <charset val="128"/>
          </rPr>
          <t>AE3～44</t>
        </r>
        <r>
          <rPr>
            <sz val="9"/>
            <color indexed="81"/>
            <rFont val="ＭＳ 明朝"/>
            <family val="1"/>
            <charset val="128"/>
          </rPr>
          <t>の</t>
        </r>
        <r>
          <rPr>
            <sz val="14"/>
            <color indexed="81"/>
            <rFont val="ＭＳ 明朝"/>
            <family val="1"/>
            <charset val="128"/>
          </rPr>
          <t xml:space="preserve"> </t>
        </r>
        <r>
          <rPr>
            <sz val="9"/>
            <color indexed="81"/>
            <rFont val="ＭＳ 明朝"/>
            <family val="1"/>
            <charset val="128"/>
          </rPr>
          <t xml:space="preserve">
　 USER Reg. を修正して、
　 新規データを登録して
　 下さい。
　 なお、</t>
        </r>
        <r>
          <rPr>
            <sz val="9"/>
            <color indexed="14"/>
            <rFont val="ＭＳ 明朝"/>
            <family val="1"/>
            <charset val="128"/>
          </rPr>
          <t>DATAシート</t>
        </r>
        <r>
          <rPr>
            <sz val="9"/>
            <color indexed="81"/>
            <rFont val="ＭＳ 明朝"/>
            <family val="1"/>
            <charset val="128"/>
          </rPr>
          <t>もあ
　 わせて登録して下さい。</t>
        </r>
      </text>
    </comment>
    <comment ref="G7" authorId="0">
      <text>
        <r>
          <rPr>
            <sz val="9"/>
            <color indexed="81"/>
            <rFont val="ＭＳ 明朝"/>
            <family val="1"/>
            <charset val="128"/>
          </rPr>
          <t xml:space="preserve"> 　 </t>
        </r>
        <r>
          <rPr>
            <b/>
            <sz val="9"/>
            <color indexed="53"/>
            <rFont val="ＭＳ 明朝"/>
            <family val="1"/>
            <charset val="128"/>
          </rPr>
          <t>電線のサイズ入力</t>
        </r>
        <r>
          <rPr>
            <sz val="14"/>
            <color indexed="81"/>
            <rFont val="ＭＳ 明朝"/>
            <family val="1"/>
            <charset val="128"/>
          </rPr>
          <t xml:space="preserve">　
</t>
        </r>
        <r>
          <rPr>
            <sz val="9"/>
            <color indexed="81"/>
            <rFont val="ＭＳ 明朝"/>
            <family val="1"/>
            <charset val="128"/>
          </rPr>
          <t>　公称値を入力して下さい。</t>
        </r>
        <r>
          <rPr>
            <sz val="14"/>
            <color indexed="81"/>
            <rFont val="ＭＳ 明朝"/>
            <family val="1"/>
            <charset val="128"/>
          </rPr>
          <t xml:space="preserve"> 
</t>
        </r>
      </text>
    </comment>
    <comment ref="I7" authorId="0">
      <text>
        <r>
          <rPr>
            <sz val="9"/>
            <color indexed="81"/>
            <rFont val="ＭＳ 明朝"/>
            <family val="1"/>
            <charset val="128"/>
          </rPr>
          <t xml:space="preserve"> 　　 </t>
        </r>
        <r>
          <rPr>
            <b/>
            <sz val="9"/>
            <color indexed="53"/>
            <rFont val="ＭＳ 明朝"/>
            <family val="1"/>
            <charset val="128"/>
          </rPr>
          <t>電線の条数入力例</t>
        </r>
        <r>
          <rPr>
            <sz val="14"/>
            <color indexed="81"/>
            <rFont val="ＭＳ 明朝"/>
            <family val="1"/>
            <charset val="128"/>
          </rPr>
          <t xml:space="preserve">　
</t>
        </r>
        <r>
          <rPr>
            <sz val="9"/>
            <color indexed="81"/>
            <rFont val="ＭＳ 明朝"/>
            <family val="1"/>
            <charset val="128"/>
          </rPr>
          <t>　高圧１回線 6KV OC×</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CVV 2sq-15C×</t>
        </r>
        <r>
          <rPr>
            <sz val="9"/>
            <color indexed="10"/>
            <rFont val="ＭＳ 明朝"/>
            <family val="1"/>
            <charset val="128"/>
          </rPr>
          <t>2</t>
        </r>
        <r>
          <rPr>
            <sz val="9"/>
            <color indexed="81"/>
            <rFont val="ＭＳ 明朝"/>
            <family val="1"/>
            <charset val="128"/>
          </rPr>
          <t xml:space="preserve"> (MW38)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text>
    </comment>
    <comment ref="J7" authorId="0">
      <text>
        <r>
          <rPr>
            <sz val="9"/>
            <color indexed="81"/>
            <rFont val="ＭＳ 明朝"/>
            <family val="1"/>
            <charset val="128"/>
          </rPr>
          <t xml:space="preserve"> 　</t>
        </r>
        <r>
          <rPr>
            <b/>
            <sz val="9"/>
            <color indexed="53"/>
            <rFont val="ＭＳ 明朝"/>
            <family val="1"/>
            <charset val="128"/>
          </rPr>
          <t>メッセンジャワイヤ入力例</t>
        </r>
        <r>
          <rPr>
            <sz val="14"/>
            <color indexed="81"/>
            <rFont val="ＭＳ 明朝"/>
            <family val="1"/>
            <charset val="128"/>
          </rPr>
          <t xml:space="preserve">　
</t>
        </r>
        <r>
          <rPr>
            <sz val="9"/>
            <color indexed="81"/>
            <rFont val="ＭＳ 明朝"/>
            <family val="1"/>
            <charset val="128"/>
          </rPr>
          <t>　電線･ケーブル-1,-2,-3 を MW38</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１本に多条張架する場合には、
　電線･ケーブル-1欄に､MW 38sqを
　入力し､</t>
        </r>
        <r>
          <rPr>
            <sz val="9"/>
            <color indexed="12"/>
            <rFont val="ＭＳ 明朝"/>
            <family val="1"/>
            <charset val="128"/>
          </rPr>
          <t>-2,-3欄には､"---〃---"
　</t>
        </r>
        <r>
          <rPr>
            <sz val="9"/>
            <color indexed="81"/>
            <rFont val="ＭＳ 明朝"/>
            <family val="1"/>
            <charset val="128"/>
          </rPr>
          <t xml:space="preserve">を入力して下さい。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t>
        </r>
        <r>
          <rPr>
            <b/>
            <sz val="9"/>
            <color indexed="14"/>
            <rFont val="ＭＳ Ｐ明朝"/>
            <family val="1"/>
            <charset val="128"/>
          </rPr>
          <t xml:space="preserve">
</t>
        </r>
        <r>
          <rPr>
            <sz val="9"/>
            <color indexed="81"/>
            <rFont val="ＭＳ 明朝"/>
            <family val="1"/>
            <charset val="128"/>
          </rPr>
          <t>　 右欄セルNo.</t>
        </r>
        <r>
          <rPr>
            <sz val="9"/>
            <color indexed="14"/>
            <rFont val="ＭＳ 明朝"/>
            <family val="1"/>
            <charset val="128"/>
          </rPr>
          <t>AG3～AG10</t>
        </r>
        <r>
          <rPr>
            <sz val="9"/>
            <color indexed="81"/>
            <rFont val="ＭＳ 明朝"/>
            <family val="1"/>
            <charset val="128"/>
          </rPr>
          <t>のUSER</t>
        </r>
        <r>
          <rPr>
            <sz val="14"/>
            <color indexed="81"/>
            <rFont val="ＭＳ 明朝"/>
            <family val="1"/>
            <charset val="128"/>
          </rPr>
          <t xml:space="preserve"> </t>
        </r>
        <r>
          <rPr>
            <sz val="9"/>
            <color indexed="81"/>
            <rFont val="ＭＳ 明朝"/>
            <family val="1"/>
            <charset val="128"/>
          </rPr>
          <t xml:space="preserve">
　 Reg.を修正して、新規データ
　 を登録して下さい。
　 なお、</t>
        </r>
        <r>
          <rPr>
            <sz val="9"/>
            <color indexed="14"/>
            <rFont val="ＭＳ 明朝"/>
            <family val="1"/>
            <charset val="128"/>
          </rPr>
          <t>DATAシート</t>
        </r>
        <r>
          <rPr>
            <sz val="9"/>
            <color indexed="81"/>
            <rFont val="ＭＳ 明朝"/>
            <family val="1"/>
            <charset val="128"/>
          </rPr>
          <t>もあわせて
　 登録して下さい。</t>
        </r>
      </text>
    </comment>
    <comment ref="K7" authorId="0">
      <text>
        <r>
          <rPr>
            <sz val="9"/>
            <color indexed="81"/>
            <rFont val="ＭＳ 明朝"/>
            <family val="1"/>
            <charset val="128"/>
          </rPr>
          <t xml:space="preserve"> 　　　 </t>
        </r>
        <r>
          <rPr>
            <b/>
            <sz val="9"/>
            <color indexed="53"/>
            <rFont val="ＭＳ 明朝"/>
            <family val="1"/>
            <charset val="128"/>
          </rPr>
          <t>合計の組数入力例</t>
        </r>
        <r>
          <rPr>
            <sz val="14"/>
            <color indexed="81"/>
            <rFont val="ＭＳ 明朝"/>
            <family val="1"/>
            <charset val="128"/>
          </rPr>
          <t xml:space="preserve">　
</t>
        </r>
        <r>
          <rPr>
            <sz val="9"/>
            <color indexed="81"/>
            <rFont val="ＭＳ 明朝"/>
            <family val="1"/>
            <charset val="128"/>
          </rPr>
          <t>　高圧２回線 6KV OC×3×</t>
        </r>
        <r>
          <rPr>
            <sz val="9"/>
            <color indexed="10"/>
            <rFont val="ＭＳ 明朝"/>
            <family val="1"/>
            <charset val="128"/>
          </rPr>
          <t>2</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600V CV-T 200sq (MW38)×</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text>
    </comment>
    <comment ref="L8" authorId="0">
      <text>
        <r>
          <rPr>
            <b/>
            <sz val="9"/>
            <color indexed="53"/>
            <rFont val="ＭＳ 明朝"/>
            <family val="1"/>
            <charset val="128"/>
          </rPr>
          <t>　 多条張架ケーブル</t>
        </r>
        <r>
          <rPr>
            <b/>
            <sz val="14"/>
            <color indexed="53"/>
            <rFont val="ＭＳ 明朝"/>
            <family val="1"/>
            <charset val="128"/>
          </rPr>
          <t>　</t>
        </r>
        <r>
          <rPr>
            <b/>
            <sz val="9"/>
            <color indexed="53"/>
            <rFont val="ＭＳ 明朝"/>
            <family val="1"/>
            <charset val="128"/>
          </rPr>
          <t xml:space="preserve">
　 の平均外径(ｄ) 
</t>
        </r>
        <r>
          <rPr>
            <sz val="9"/>
            <color indexed="81"/>
            <rFont val="ＭＳ 明朝"/>
            <family val="1"/>
            <charset val="128"/>
          </rPr>
          <t>　Ｎ本のケーブルの外径</t>
        </r>
        <r>
          <rPr>
            <sz val="14"/>
            <color indexed="81"/>
            <rFont val="ＭＳ 明朝"/>
            <family val="1"/>
            <charset val="128"/>
          </rPr>
          <t xml:space="preserve"> </t>
        </r>
        <r>
          <rPr>
            <sz val="9"/>
            <color indexed="81"/>
            <rFont val="ＭＳ 明朝"/>
            <family val="1"/>
            <charset val="128"/>
          </rPr>
          <t xml:space="preserve">
　の平均値を</t>
        </r>
        <r>
          <rPr>
            <sz val="9"/>
            <color indexed="12"/>
            <rFont val="ＭＳ 明朝"/>
            <family val="1"/>
            <charset val="128"/>
          </rPr>
          <t>da</t>
        </r>
        <r>
          <rPr>
            <sz val="9"/>
            <color indexed="81"/>
            <rFont val="ＭＳ 明朝"/>
            <family val="1"/>
            <charset val="128"/>
          </rPr>
          <t xml:space="preserve">とすると、
　 </t>
        </r>
        <r>
          <rPr>
            <sz val="9"/>
            <color indexed="12"/>
            <rFont val="ＭＳ 明朝"/>
            <family val="1"/>
            <charset val="128"/>
          </rPr>
          <t>ｄ=ｄa×(Ｎ＾0.55)
　</t>
        </r>
        <r>
          <rPr>
            <sz val="9"/>
            <color indexed="81"/>
            <rFont val="ＭＳ 明朝"/>
            <family val="1"/>
            <charset val="128"/>
          </rPr>
          <t>として算出します。</t>
        </r>
        <r>
          <rPr>
            <sz val="9"/>
            <color indexed="12"/>
            <rFont val="ＭＳ 明朝"/>
            <family val="1"/>
            <charset val="128"/>
          </rPr>
          <t>　</t>
        </r>
      </text>
    </comment>
    <comment ref="M8" authorId="0">
      <text>
        <r>
          <rPr>
            <sz val="9"/>
            <color indexed="81"/>
            <rFont val="ＭＳ 明朝"/>
            <family val="1"/>
            <charset val="128"/>
          </rPr>
          <t xml:space="preserve"> 　　　 </t>
        </r>
        <r>
          <rPr>
            <b/>
            <sz val="9"/>
            <color indexed="53"/>
            <rFont val="ＭＳ 明朝"/>
            <family val="1"/>
            <charset val="128"/>
          </rPr>
          <t>断面積の表示</t>
        </r>
        <r>
          <rPr>
            <sz val="14"/>
            <color indexed="81"/>
            <rFont val="ＭＳ 明朝"/>
            <family val="1"/>
            <charset val="128"/>
          </rPr>
          <t xml:space="preserve">　
</t>
        </r>
        <r>
          <rPr>
            <sz val="9"/>
            <color indexed="81"/>
            <rFont val="ＭＳ 明朝"/>
            <family val="1"/>
            <charset val="128"/>
          </rPr>
          <t>　電線の種類を入力して"</t>
        </r>
        <r>
          <rPr>
            <sz val="9"/>
            <color indexed="12"/>
            <rFont val="ＭＳ 明朝"/>
            <family val="1"/>
            <charset val="128"/>
          </rPr>
          <t>0.00</t>
        </r>
        <r>
          <rPr>
            <sz val="9"/>
            <color indexed="81"/>
            <rFont val="ＭＳ 明朝"/>
            <family val="1"/>
            <charset val="128"/>
          </rPr>
          <t>"と</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xml:space="preserve">　表示された場合には、メッセン
　ジャ・ワイヤを選択し入力して
　下さい。
</t>
        </r>
        <r>
          <rPr>
            <sz val="9"/>
            <color indexed="14"/>
            <rFont val="ＭＳ 明朝"/>
            <family val="1"/>
            <charset val="128"/>
          </rPr>
          <t>　【注】メッセンジャ・ワイヤの</t>
        </r>
        <r>
          <rPr>
            <sz val="14"/>
            <color indexed="14"/>
            <rFont val="ＭＳ 明朝"/>
            <family val="1"/>
            <charset val="128"/>
          </rPr>
          <t xml:space="preserve"> </t>
        </r>
        <r>
          <rPr>
            <sz val="9"/>
            <color indexed="14"/>
            <rFont val="ＭＳ 明朝"/>
            <family val="1"/>
            <charset val="128"/>
          </rPr>
          <t xml:space="preserve">
　　　　外径は、表示されません。</t>
        </r>
      </text>
    </comment>
  </commentList>
</comments>
</file>

<file path=xl/comments3.xml><?xml version="1.0" encoding="utf-8"?>
<comments xmlns="http://schemas.openxmlformats.org/spreadsheetml/2006/main">
  <authors>
    <author>ESE Service</author>
  </authors>
  <commentList>
    <comment ref="T2" authorId="0">
      <text>
        <r>
          <rPr>
            <sz val="9"/>
            <color indexed="81"/>
            <rFont val="ＭＳ 明朝"/>
            <family val="1"/>
            <charset val="128"/>
          </rPr>
          <t xml:space="preserve"> 　</t>
        </r>
        <r>
          <rPr>
            <b/>
            <sz val="9"/>
            <color indexed="53"/>
            <rFont val="ＭＳ Ｐ明朝"/>
            <family val="1"/>
            <charset val="128"/>
          </rPr>
          <t>Ｕｓｅｒ Ｒｅｇ.（</t>
        </r>
        <r>
          <rPr>
            <b/>
            <sz val="9"/>
            <color indexed="53"/>
            <rFont val="ＭＳ 明朝"/>
            <family val="1"/>
            <charset val="128"/>
          </rPr>
          <t>登録)の方法</t>
        </r>
        <r>
          <rPr>
            <sz val="14"/>
            <color indexed="81"/>
            <rFont val="ＭＳ 明朝"/>
            <family val="1"/>
            <charset val="128"/>
          </rPr>
          <t xml:space="preserve">　
</t>
        </r>
        <r>
          <rPr>
            <sz val="9"/>
            <color indexed="81"/>
            <rFont val="ＭＳ 明朝"/>
            <family val="1"/>
            <charset val="128"/>
          </rPr>
          <t>　24-USER Reg.にCVVS-3Cを登録</t>
        </r>
        <r>
          <rPr>
            <sz val="11"/>
            <color indexed="81"/>
            <rFont val="ＭＳ 明朝"/>
            <family val="1"/>
            <charset val="128"/>
          </rPr>
          <t>　</t>
        </r>
        <r>
          <rPr>
            <sz val="9"/>
            <color indexed="81"/>
            <rFont val="ＭＳ 明朝"/>
            <family val="1"/>
            <charset val="128"/>
          </rPr>
          <t xml:space="preserve">
　する場合"24-"は、消去せずに
　"USER REG."のみを消去して、
　"CVVS-3C"と修正して下さい。</t>
        </r>
      </text>
    </comment>
    <comment ref="K6" authorId="0">
      <text>
        <r>
          <rPr>
            <sz val="9"/>
            <color indexed="81"/>
            <rFont val="ＭＳ 明朝"/>
            <family val="1"/>
            <charset val="128"/>
          </rPr>
          <t xml:space="preserve"> 　　　　　</t>
        </r>
        <r>
          <rPr>
            <b/>
            <sz val="9"/>
            <color indexed="53"/>
            <rFont val="ＭＳ 明朝"/>
            <family val="1"/>
            <charset val="128"/>
          </rPr>
          <t>基準弛度の入力</t>
        </r>
        <r>
          <rPr>
            <sz val="14"/>
            <color indexed="81"/>
            <rFont val="ＭＳ 明朝"/>
            <family val="1"/>
            <charset val="128"/>
          </rPr>
          <t xml:space="preserve">　
</t>
        </r>
        <r>
          <rPr>
            <sz val="9"/>
            <color indexed="81"/>
            <rFont val="ＭＳ 明朝"/>
            <family val="1"/>
            <charset val="128"/>
          </rPr>
          <t>　基準径間長４０[ｍ]、温度１５[℃]、</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無風時において、
　</t>
        </r>
        <r>
          <rPr>
            <sz val="9"/>
            <color indexed="12"/>
            <rFont val="ＭＳ 明朝"/>
            <family val="1"/>
            <charset val="128"/>
          </rPr>
          <t>基準弛度</t>
        </r>
        <r>
          <rPr>
            <sz val="9"/>
            <color indexed="81"/>
            <rFont val="ＭＳ 明朝"/>
            <family val="1"/>
            <charset val="128"/>
          </rPr>
          <t>＝0.5[ｍ]：ＯＷ，ＡＣＳＲ-ＯＷ</t>
        </r>
        <r>
          <rPr>
            <sz val="14"/>
            <color indexed="81"/>
            <rFont val="ＭＳ 明朝"/>
            <family val="1"/>
            <charset val="128"/>
          </rPr>
          <t xml:space="preserve"> </t>
        </r>
        <r>
          <rPr>
            <sz val="9"/>
            <color indexed="81"/>
            <rFont val="ＭＳ 明朝"/>
            <family val="1"/>
            <charset val="128"/>
          </rPr>
          <t xml:space="preserve">
　</t>
        </r>
        <r>
          <rPr>
            <sz val="9"/>
            <color indexed="12"/>
            <rFont val="ＭＳ 明朝"/>
            <family val="1"/>
            <charset val="128"/>
          </rPr>
          <t>基準弛度</t>
        </r>
        <r>
          <rPr>
            <sz val="9"/>
            <color indexed="81"/>
            <rFont val="ＭＳ 明朝"/>
            <family val="1"/>
            <charset val="128"/>
          </rPr>
          <t>＝0.6[ｍ]：その他の電線
　ただし、メッセンジャ・ワイヤによるケー
　ブルの多条張架をする場合等は、張力合計
　値から判断して、</t>
        </r>
        <r>
          <rPr>
            <sz val="9"/>
            <color indexed="14"/>
            <rFont val="ＭＳ 明朝"/>
            <family val="1"/>
            <charset val="128"/>
          </rPr>
          <t>弛度を基準弛度より大</t>
        </r>
        <r>
          <rPr>
            <sz val="9"/>
            <color indexed="81"/>
            <rFont val="ＭＳ 明朝"/>
            <family val="1"/>
            <charset val="128"/>
          </rPr>
          <t>き
　く設定しなければ支線(Stay)の強度がとれ
　ない事例もあります。
　また､安全率についても2.5以上が望ましく、
　</t>
        </r>
        <r>
          <rPr>
            <sz val="9"/>
            <color indexed="14"/>
            <rFont val="ＭＳ 明朝"/>
            <family val="1"/>
            <charset val="128"/>
          </rPr>
          <t>弛度の補正</t>
        </r>
        <r>
          <rPr>
            <sz val="9"/>
            <color indexed="81"/>
            <rFont val="ＭＳ 明朝"/>
            <family val="1"/>
            <charset val="128"/>
          </rPr>
          <t>で調整して下さい。</t>
        </r>
      </text>
    </comment>
    <comment ref="B7" authorId="0">
      <text>
        <r>
          <rPr>
            <sz val="9"/>
            <color indexed="81"/>
            <rFont val="ＭＳ 明朝"/>
            <family val="1"/>
            <charset val="128"/>
          </rPr>
          <t xml:space="preserve"> 　 　  </t>
        </r>
        <r>
          <rPr>
            <b/>
            <sz val="9"/>
            <color indexed="53"/>
            <rFont val="ＭＳ 明朝"/>
            <family val="1"/>
            <charset val="128"/>
          </rPr>
          <t>使用電線表示</t>
        </r>
        <r>
          <rPr>
            <sz val="14"/>
            <color indexed="81"/>
            <rFont val="ＭＳ 明朝"/>
            <family val="1"/>
            <charset val="128"/>
          </rPr>
          <t xml:space="preserve">　
</t>
        </r>
        <r>
          <rPr>
            <sz val="9"/>
            <color indexed="81"/>
            <rFont val="ＭＳ 明朝"/>
            <family val="1"/>
            <charset val="128"/>
          </rPr>
          <t>　電線の種類、サイズ、条数、</t>
        </r>
        <r>
          <rPr>
            <sz val="14"/>
            <color indexed="81"/>
            <rFont val="ＭＳ 明朝"/>
            <family val="1"/>
            <charset val="128"/>
          </rPr>
          <t>　</t>
        </r>
        <r>
          <rPr>
            <sz val="9"/>
            <color indexed="81"/>
            <rFont val="ＭＳ 明朝"/>
            <family val="1"/>
            <charset val="128"/>
          </rPr>
          <t xml:space="preserve">
　組数の入力が完了すると-1
　から-5の順に表示されます。
　</t>
        </r>
        <r>
          <rPr>
            <sz val="9"/>
            <color indexed="14"/>
            <rFont val="ＭＳ 明朝"/>
            <family val="1"/>
            <charset val="128"/>
          </rPr>
          <t>ただし、計算の種類が６以上</t>
        </r>
        <r>
          <rPr>
            <sz val="16"/>
            <color indexed="14"/>
            <rFont val="ＭＳ 明朝"/>
            <family val="1"/>
            <charset val="128"/>
          </rPr>
          <t xml:space="preserve"> </t>
        </r>
        <r>
          <rPr>
            <sz val="9"/>
            <color indexed="14"/>
            <rFont val="ＭＳ 明朝"/>
            <family val="1"/>
            <charset val="128"/>
          </rPr>
          <t xml:space="preserve">
　になると"計算不可"となり、
　残りは、次頁のシートに入力
　して下さい。</t>
        </r>
      </text>
    </comment>
    <comment ref="E7" authorId="0">
      <text>
        <r>
          <rPr>
            <sz val="9"/>
            <color indexed="81"/>
            <rFont val="ＭＳ 明朝"/>
            <family val="1"/>
            <charset val="128"/>
          </rPr>
          <t xml:space="preserve"> 　　</t>
        </r>
        <r>
          <rPr>
            <b/>
            <sz val="9"/>
            <color indexed="53"/>
            <rFont val="ＭＳ 明朝"/>
            <family val="1"/>
            <charset val="128"/>
          </rPr>
          <t>電線の種類入力</t>
        </r>
        <r>
          <rPr>
            <sz val="14"/>
            <color indexed="81"/>
            <rFont val="ＭＳ 明朝"/>
            <family val="1"/>
            <charset val="128"/>
          </rPr>
          <t xml:space="preserve">　
</t>
        </r>
        <r>
          <rPr>
            <sz val="9"/>
            <color indexed="81"/>
            <rFont val="ＭＳ 明朝"/>
            <family val="1"/>
            <charset val="128"/>
          </rPr>
          <t>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
　</t>
        </r>
        <r>
          <rPr>
            <b/>
            <sz val="9"/>
            <color indexed="81"/>
            <rFont val="ＭＳ 明朝"/>
            <family val="1"/>
            <charset val="128"/>
          </rPr>
          <t xml:space="preserve">【注】空欄を設けずに
　 上から順に入力して
　 下さい。
</t>
        </r>
        <r>
          <rPr>
            <b/>
            <sz val="9"/>
            <color indexed="14"/>
            <rFont val="ＭＳ 明朝"/>
            <family val="1"/>
            <charset val="128"/>
          </rPr>
          <t xml:space="preserve">　 </t>
        </r>
        <r>
          <rPr>
            <sz val="9"/>
            <color indexed="81"/>
            <rFont val="ＭＳ 明朝"/>
            <family val="1"/>
            <charset val="128"/>
          </rPr>
          <t>右欄セルNo.</t>
        </r>
        <r>
          <rPr>
            <sz val="9"/>
            <color indexed="14"/>
            <rFont val="ＭＳ 明朝"/>
            <family val="1"/>
            <charset val="128"/>
          </rPr>
          <t>AE3～44</t>
        </r>
        <r>
          <rPr>
            <sz val="9"/>
            <color indexed="81"/>
            <rFont val="ＭＳ 明朝"/>
            <family val="1"/>
            <charset val="128"/>
          </rPr>
          <t>の</t>
        </r>
        <r>
          <rPr>
            <sz val="14"/>
            <color indexed="81"/>
            <rFont val="ＭＳ 明朝"/>
            <family val="1"/>
            <charset val="128"/>
          </rPr>
          <t xml:space="preserve"> </t>
        </r>
        <r>
          <rPr>
            <sz val="9"/>
            <color indexed="81"/>
            <rFont val="ＭＳ 明朝"/>
            <family val="1"/>
            <charset val="128"/>
          </rPr>
          <t xml:space="preserve">
　 USER Reg. を修正して、
　 新規データを登録して
　 下さい。
　 なお、</t>
        </r>
        <r>
          <rPr>
            <sz val="9"/>
            <color indexed="14"/>
            <rFont val="ＭＳ 明朝"/>
            <family val="1"/>
            <charset val="128"/>
          </rPr>
          <t>DATAシート</t>
        </r>
        <r>
          <rPr>
            <sz val="9"/>
            <color indexed="81"/>
            <rFont val="ＭＳ 明朝"/>
            <family val="1"/>
            <charset val="128"/>
          </rPr>
          <t>もあ
　 わせて登録して下さい。</t>
        </r>
      </text>
    </comment>
    <comment ref="G7" authorId="0">
      <text>
        <r>
          <rPr>
            <sz val="9"/>
            <color indexed="81"/>
            <rFont val="ＭＳ 明朝"/>
            <family val="1"/>
            <charset val="128"/>
          </rPr>
          <t xml:space="preserve"> 　 </t>
        </r>
        <r>
          <rPr>
            <b/>
            <sz val="9"/>
            <color indexed="53"/>
            <rFont val="ＭＳ 明朝"/>
            <family val="1"/>
            <charset val="128"/>
          </rPr>
          <t>電線のサイズ入力</t>
        </r>
        <r>
          <rPr>
            <sz val="14"/>
            <color indexed="81"/>
            <rFont val="ＭＳ 明朝"/>
            <family val="1"/>
            <charset val="128"/>
          </rPr>
          <t xml:space="preserve">　
</t>
        </r>
        <r>
          <rPr>
            <sz val="9"/>
            <color indexed="81"/>
            <rFont val="ＭＳ 明朝"/>
            <family val="1"/>
            <charset val="128"/>
          </rPr>
          <t>　公称値を入力して下さい。</t>
        </r>
        <r>
          <rPr>
            <sz val="14"/>
            <color indexed="81"/>
            <rFont val="ＭＳ 明朝"/>
            <family val="1"/>
            <charset val="128"/>
          </rPr>
          <t xml:space="preserve"> 
</t>
        </r>
      </text>
    </comment>
    <comment ref="I7" authorId="0">
      <text>
        <r>
          <rPr>
            <sz val="9"/>
            <color indexed="81"/>
            <rFont val="ＭＳ 明朝"/>
            <family val="1"/>
            <charset val="128"/>
          </rPr>
          <t xml:space="preserve"> 　　 </t>
        </r>
        <r>
          <rPr>
            <b/>
            <sz val="9"/>
            <color indexed="53"/>
            <rFont val="ＭＳ 明朝"/>
            <family val="1"/>
            <charset val="128"/>
          </rPr>
          <t>電線の条数入力例</t>
        </r>
        <r>
          <rPr>
            <sz val="14"/>
            <color indexed="81"/>
            <rFont val="ＭＳ 明朝"/>
            <family val="1"/>
            <charset val="128"/>
          </rPr>
          <t xml:space="preserve">　
</t>
        </r>
        <r>
          <rPr>
            <sz val="9"/>
            <color indexed="81"/>
            <rFont val="ＭＳ 明朝"/>
            <family val="1"/>
            <charset val="128"/>
          </rPr>
          <t>　高圧１回線 6KV OC×</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CVV 2sq-15C×</t>
        </r>
        <r>
          <rPr>
            <sz val="9"/>
            <color indexed="10"/>
            <rFont val="ＭＳ 明朝"/>
            <family val="1"/>
            <charset val="128"/>
          </rPr>
          <t>2</t>
        </r>
        <r>
          <rPr>
            <sz val="9"/>
            <color indexed="81"/>
            <rFont val="ＭＳ 明朝"/>
            <family val="1"/>
            <charset val="128"/>
          </rPr>
          <t xml:space="preserve"> (MW38)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text>
    </comment>
    <comment ref="J7" authorId="0">
      <text>
        <r>
          <rPr>
            <sz val="9"/>
            <color indexed="81"/>
            <rFont val="ＭＳ 明朝"/>
            <family val="1"/>
            <charset val="128"/>
          </rPr>
          <t xml:space="preserve"> 　</t>
        </r>
        <r>
          <rPr>
            <b/>
            <sz val="9"/>
            <color indexed="53"/>
            <rFont val="ＭＳ 明朝"/>
            <family val="1"/>
            <charset val="128"/>
          </rPr>
          <t>メッセンジャワイヤ入力例</t>
        </r>
        <r>
          <rPr>
            <sz val="14"/>
            <color indexed="81"/>
            <rFont val="ＭＳ 明朝"/>
            <family val="1"/>
            <charset val="128"/>
          </rPr>
          <t xml:space="preserve">　
</t>
        </r>
        <r>
          <rPr>
            <sz val="9"/>
            <color indexed="81"/>
            <rFont val="ＭＳ 明朝"/>
            <family val="1"/>
            <charset val="128"/>
          </rPr>
          <t>　電線･ケーブル-1,-2,-3 を MW38</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１本に多条張架する場合には、
　電線･ケーブル-1欄に､MW 38sqを
　入力し､</t>
        </r>
        <r>
          <rPr>
            <sz val="9"/>
            <color indexed="12"/>
            <rFont val="ＭＳ 明朝"/>
            <family val="1"/>
            <charset val="128"/>
          </rPr>
          <t>-2,-3欄には､"---〃---"
　</t>
        </r>
        <r>
          <rPr>
            <sz val="9"/>
            <color indexed="81"/>
            <rFont val="ＭＳ 明朝"/>
            <family val="1"/>
            <charset val="128"/>
          </rPr>
          <t xml:space="preserve">を入力して下さい。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t>
        </r>
        <r>
          <rPr>
            <b/>
            <sz val="9"/>
            <color indexed="14"/>
            <rFont val="ＭＳ Ｐ明朝"/>
            <family val="1"/>
            <charset val="128"/>
          </rPr>
          <t xml:space="preserve">
</t>
        </r>
        <r>
          <rPr>
            <sz val="9"/>
            <color indexed="81"/>
            <rFont val="ＭＳ 明朝"/>
            <family val="1"/>
            <charset val="128"/>
          </rPr>
          <t>　 右欄セルNo.</t>
        </r>
        <r>
          <rPr>
            <sz val="9"/>
            <color indexed="14"/>
            <rFont val="ＭＳ 明朝"/>
            <family val="1"/>
            <charset val="128"/>
          </rPr>
          <t>AG3～AG10</t>
        </r>
        <r>
          <rPr>
            <sz val="9"/>
            <color indexed="81"/>
            <rFont val="ＭＳ 明朝"/>
            <family val="1"/>
            <charset val="128"/>
          </rPr>
          <t>のUSER</t>
        </r>
        <r>
          <rPr>
            <sz val="14"/>
            <color indexed="81"/>
            <rFont val="ＭＳ 明朝"/>
            <family val="1"/>
            <charset val="128"/>
          </rPr>
          <t xml:space="preserve"> </t>
        </r>
        <r>
          <rPr>
            <sz val="9"/>
            <color indexed="81"/>
            <rFont val="ＭＳ 明朝"/>
            <family val="1"/>
            <charset val="128"/>
          </rPr>
          <t xml:space="preserve">
　 Reg.を修正して、新規データ
　 を登録して下さい。
　 なお、</t>
        </r>
        <r>
          <rPr>
            <sz val="9"/>
            <color indexed="14"/>
            <rFont val="ＭＳ 明朝"/>
            <family val="1"/>
            <charset val="128"/>
          </rPr>
          <t>DATAシート</t>
        </r>
        <r>
          <rPr>
            <sz val="9"/>
            <color indexed="81"/>
            <rFont val="ＭＳ 明朝"/>
            <family val="1"/>
            <charset val="128"/>
          </rPr>
          <t>もあわせて
　 登録して下さい。</t>
        </r>
      </text>
    </comment>
    <comment ref="K7" authorId="0">
      <text>
        <r>
          <rPr>
            <sz val="9"/>
            <color indexed="81"/>
            <rFont val="ＭＳ 明朝"/>
            <family val="1"/>
            <charset val="128"/>
          </rPr>
          <t xml:space="preserve"> 　　　 </t>
        </r>
        <r>
          <rPr>
            <b/>
            <sz val="9"/>
            <color indexed="53"/>
            <rFont val="ＭＳ 明朝"/>
            <family val="1"/>
            <charset val="128"/>
          </rPr>
          <t>合計の組数入力例</t>
        </r>
        <r>
          <rPr>
            <sz val="14"/>
            <color indexed="81"/>
            <rFont val="ＭＳ 明朝"/>
            <family val="1"/>
            <charset val="128"/>
          </rPr>
          <t xml:space="preserve">　
</t>
        </r>
        <r>
          <rPr>
            <sz val="9"/>
            <color indexed="81"/>
            <rFont val="ＭＳ 明朝"/>
            <family val="1"/>
            <charset val="128"/>
          </rPr>
          <t>　高圧２回線 6KV OC×3×</t>
        </r>
        <r>
          <rPr>
            <sz val="9"/>
            <color indexed="10"/>
            <rFont val="ＭＳ 明朝"/>
            <family val="1"/>
            <charset val="128"/>
          </rPr>
          <t>2</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600V CV-T 200sq (MW38)×</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text>
    </comment>
    <comment ref="L8" authorId="0">
      <text>
        <r>
          <rPr>
            <b/>
            <sz val="9"/>
            <color indexed="53"/>
            <rFont val="ＭＳ 明朝"/>
            <family val="1"/>
            <charset val="128"/>
          </rPr>
          <t>　 多条張架ケーブル</t>
        </r>
        <r>
          <rPr>
            <b/>
            <sz val="14"/>
            <color indexed="53"/>
            <rFont val="ＭＳ 明朝"/>
            <family val="1"/>
            <charset val="128"/>
          </rPr>
          <t>　</t>
        </r>
        <r>
          <rPr>
            <b/>
            <sz val="9"/>
            <color indexed="53"/>
            <rFont val="ＭＳ 明朝"/>
            <family val="1"/>
            <charset val="128"/>
          </rPr>
          <t xml:space="preserve">
　 の平均外径(ｄ) 
</t>
        </r>
        <r>
          <rPr>
            <sz val="9"/>
            <color indexed="81"/>
            <rFont val="ＭＳ 明朝"/>
            <family val="1"/>
            <charset val="128"/>
          </rPr>
          <t>　Ｎ本のケーブルの外径</t>
        </r>
        <r>
          <rPr>
            <sz val="14"/>
            <color indexed="81"/>
            <rFont val="ＭＳ 明朝"/>
            <family val="1"/>
            <charset val="128"/>
          </rPr>
          <t xml:space="preserve"> </t>
        </r>
        <r>
          <rPr>
            <sz val="9"/>
            <color indexed="81"/>
            <rFont val="ＭＳ 明朝"/>
            <family val="1"/>
            <charset val="128"/>
          </rPr>
          <t xml:space="preserve">
　の平均値を</t>
        </r>
        <r>
          <rPr>
            <sz val="9"/>
            <color indexed="12"/>
            <rFont val="ＭＳ 明朝"/>
            <family val="1"/>
            <charset val="128"/>
          </rPr>
          <t>da</t>
        </r>
        <r>
          <rPr>
            <sz val="9"/>
            <color indexed="81"/>
            <rFont val="ＭＳ 明朝"/>
            <family val="1"/>
            <charset val="128"/>
          </rPr>
          <t xml:space="preserve">とすると、
　 </t>
        </r>
        <r>
          <rPr>
            <sz val="9"/>
            <color indexed="12"/>
            <rFont val="ＭＳ 明朝"/>
            <family val="1"/>
            <charset val="128"/>
          </rPr>
          <t>ｄ=ｄa×(Ｎ＾0.55)
　</t>
        </r>
        <r>
          <rPr>
            <sz val="9"/>
            <color indexed="81"/>
            <rFont val="ＭＳ 明朝"/>
            <family val="1"/>
            <charset val="128"/>
          </rPr>
          <t>として算出します。</t>
        </r>
        <r>
          <rPr>
            <sz val="9"/>
            <color indexed="12"/>
            <rFont val="ＭＳ 明朝"/>
            <family val="1"/>
            <charset val="128"/>
          </rPr>
          <t>　</t>
        </r>
      </text>
    </comment>
    <comment ref="M8" authorId="0">
      <text>
        <r>
          <rPr>
            <sz val="9"/>
            <color indexed="81"/>
            <rFont val="ＭＳ 明朝"/>
            <family val="1"/>
            <charset val="128"/>
          </rPr>
          <t xml:space="preserve"> 　　　 </t>
        </r>
        <r>
          <rPr>
            <b/>
            <sz val="9"/>
            <color indexed="53"/>
            <rFont val="ＭＳ 明朝"/>
            <family val="1"/>
            <charset val="128"/>
          </rPr>
          <t>断面積の表示</t>
        </r>
        <r>
          <rPr>
            <sz val="14"/>
            <color indexed="81"/>
            <rFont val="ＭＳ 明朝"/>
            <family val="1"/>
            <charset val="128"/>
          </rPr>
          <t xml:space="preserve">　
</t>
        </r>
        <r>
          <rPr>
            <sz val="9"/>
            <color indexed="81"/>
            <rFont val="ＭＳ 明朝"/>
            <family val="1"/>
            <charset val="128"/>
          </rPr>
          <t>　電線の種類を入力して"</t>
        </r>
        <r>
          <rPr>
            <sz val="9"/>
            <color indexed="12"/>
            <rFont val="ＭＳ 明朝"/>
            <family val="1"/>
            <charset val="128"/>
          </rPr>
          <t>0.00</t>
        </r>
        <r>
          <rPr>
            <sz val="9"/>
            <color indexed="81"/>
            <rFont val="ＭＳ 明朝"/>
            <family val="1"/>
            <charset val="128"/>
          </rPr>
          <t>"と</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xml:space="preserve">　表示された場合には、メッセン
　ジャ・ワイヤを選択し入力して
　下さい。
</t>
        </r>
        <r>
          <rPr>
            <sz val="9"/>
            <color indexed="14"/>
            <rFont val="ＭＳ 明朝"/>
            <family val="1"/>
            <charset val="128"/>
          </rPr>
          <t>　【注】メッセンジャ・ワイヤの</t>
        </r>
        <r>
          <rPr>
            <sz val="14"/>
            <color indexed="14"/>
            <rFont val="ＭＳ 明朝"/>
            <family val="1"/>
            <charset val="128"/>
          </rPr>
          <t xml:space="preserve"> </t>
        </r>
        <r>
          <rPr>
            <sz val="9"/>
            <color indexed="14"/>
            <rFont val="ＭＳ 明朝"/>
            <family val="1"/>
            <charset val="128"/>
          </rPr>
          <t xml:space="preserve">
　　　　外径は、表示されません。</t>
        </r>
      </text>
    </comment>
  </commentList>
</comments>
</file>

<file path=xl/comments4.xml><?xml version="1.0" encoding="utf-8"?>
<comments xmlns="http://schemas.openxmlformats.org/spreadsheetml/2006/main">
  <authors>
    <author>ESE Service</author>
  </authors>
  <commentList>
    <comment ref="T2" authorId="0">
      <text>
        <r>
          <rPr>
            <sz val="9"/>
            <color indexed="81"/>
            <rFont val="ＭＳ 明朝"/>
            <family val="1"/>
            <charset val="128"/>
          </rPr>
          <t xml:space="preserve"> 　</t>
        </r>
        <r>
          <rPr>
            <b/>
            <sz val="9"/>
            <color indexed="53"/>
            <rFont val="ＭＳ Ｐ明朝"/>
            <family val="1"/>
            <charset val="128"/>
          </rPr>
          <t>Ｕｓｅｒ Ｒｅｇ.（</t>
        </r>
        <r>
          <rPr>
            <b/>
            <sz val="9"/>
            <color indexed="53"/>
            <rFont val="ＭＳ 明朝"/>
            <family val="1"/>
            <charset val="128"/>
          </rPr>
          <t>登録)の方法</t>
        </r>
        <r>
          <rPr>
            <sz val="14"/>
            <color indexed="81"/>
            <rFont val="ＭＳ 明朝"/>
            <family val="1"/>
            <charset val="128"/>
          </rPr>
          <t xml:space="preserve">　
</t>
        </r>
        <r>
          <rPr>
            <sz val="9"/>
            <color indexed="81"/>
            <rFont val="ＭＳ 明朝"/>
            <family val="1"/>
            <charset val="128"/>
          </rPr>
          <t>　24-USER Reg.にCVVS-3Cを登録</t>
        </r>
        <r>
          <rPr>
            <sz val="11"/>
            <color indexed="81"/>
            <rFont val="ＭＳ 明朝"/>
            <family val="1"/>
            <charset val="128"/>
          </rPr>
          <t>　</t>
        </r>
        <r>
          <rPr>
            <sz val="9"/>
            <color indexed="81"/>
            <rFont val="ＭＳ 明朝"/>
            <family val="1"/>
            <charset val="128"/>
          </rPr>
          <t xml:space="preserve">
　する場合"24-"は、消去せずに
　"USER REG."のみを消去して、
　"CVVS-3C"と修正して下さい。</t>
        </r>
      </text>
    </comment>
    <comment ref="K6" authorId="0">
      <text>
        <r>
          <rPr>
            <sz val="9"/>
            <color indexed="81"/>
            <rFont val="ＭＳ 明朝"/>
            <family val="1"/>
            <charset val="128"/>
          </rPr>
          <t xml:space="preserve"> 　　　　　</t>
        </r>
        <r>
          <rPr>
            <b/>
            <sz val="9"/>
            <color indexed="53"/>
            <rFont val="ＭＳ 明朝"/>
            <family val="1"/>
            <charset val="128"/>
          </rPr>
          <t>基準弛度の入力</t>
        </r>
        <r>
          <rPr>
            <sz val="14"/>
            <color indexed="81"/>
            <rFont val="ＭＳ 明朝"/>
            <family val="1"/>
            <charset val="128"/>
          </rPr>
          <t xml:space="preserve">　
</t>
        </r>
        <r>
          <rPr>
            <sz val="9"/>
            <color indexed="81"/>
            <rFont val="ＭＳ 明朝"/>
            <family val="1"/>
            <charset val="128"/>
          </rPr>
          <t>　基準径間長４０[ｍ]、温度１５[℃]、</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無風時において、
　</t>
        </r>
        <r>
          <rPr>
            <sz val="9"/>
            <color indexed="12"/>
            <rFont val="ＭＳ 明朝"/>
            <family val="1"/>
            <charset val="128"/>
          </rPr>
          <t>基準弛度</t>
        </r>
        <r>
          <rPr>
            <sz val="9"/>
            <color indexed="81"/>
            <rFont val="ＭＳ 明朝"/>
            <family val="1"/>
            <charset val="128"/>
          </rPr>
          <t>＝0.5[ｍ]：ＯＷ，ＡＣＳＲ-ＯＷ</t>
        </r>
        <r>
          <rPr>
            <sz val="14"/>
            <color indexed="81"/>
            <rFont val="ＭＳ 明朝"/>
            <family val="1"/>
            <charset val="128"/>
          </rPr>
          <t xml:space="preserve"> </t>
        </r>
        <r>
          <rPr>
            <sz val="9"/>
            <color indexed="81"/>
            <rFont val="ＭＳ 明朝"/>
            <family val="1"/>
            <charset val="128"/>
          </rPr>
          <t xml:space="preserve">
　</t>
        </r>
        <r>
          <rPr>
            <sz val="9"/>
            <color indexed="12"/>
            <rFont val="ＭＳ 明朝"/>
            <family val="1"/>
            <charset val="128"/>
          </rPr>
          <t>基準弛度</t>
        </r>
        <r>
          <rPr>
            <sz val="9"/>
            <color indexed="81"/>
            <rFont val="ＭＳ 明朝"/>
            <family val="1"/>
            <charset val="128"/>
          </rPr>
          <t>＝0.6[ｍ]：その他の電線
　ただし、メッセンジャ・ワイヤによるケー
　ブルの多条張架をする場合等は、張力合計
　値から判断して、</t>
        </r>
        <r>
          <rPr>
            <sz val="9"/>
            <color indexed="14"/>
            <rFont val="ＭＳ 明朝"/>
            <family val="1"/>
            <charset val="128"/>
          </rPr>
          <t>弛度を基準弛度より大</t>
        </r>
        <r>
          <rPr>
            <sz val="9"/>
            <color indexed="81"/>
            <rFont val="ＭＳ 明朝"/>
            <family val="1"/>
            <charset val="128"/>
          </rPr>
          <t>き
　く設定しなければ支線(Stay)の強度がとれ
　ない事例もあります。
　また､安全率についても2.5以上が望ましく、
　</t>
        </r>
        <r>
          <rPr>
            <sz val="9"/>
            <color indexed="14"/>
            <rFont val="ＭＳ 明朝"/>
            <family val="1"/>
            <charset val="128"/>
          </rPr>
          <t>弛度の補正</t>
        </r>
        <r>
          <rPr>
            <sz val="9"/>
            <color indexed="81"/>
            <rFont val="ＭＳ 明朝"/>
            <family val="1"/>
            <charset val="128"/>
          </rPr>
          <t>で調整して下さい。</t>
        </r>
      </text>
    </comment>
    <comment ref="B7" authorId="0">
      <text>
        <r>
          <rPr>
            <sz val="9"/>
            <color indexed="81"/>
            <rFont val="ＭＳ 明朝"/>
            <family val="1"/>
            <charset val="128"/>
          </rPr>
          <t xml:space="preserve"> 　 　  </t>
        </r>
        <r>
          <rPr>
            <b/>
            <sz val="9"/>
            <color indexed="53"/>
            <rFont val="ＭＳ 明朝"/>
            <family val="1"/>
            <charset val="128"/>
          </rPr>
          <t>使用電線表示</t>
        </r>
        <r>
          <rPr>
            <sz val="14"/>
            <color indexed="81"/>
            <rFont val="ＭＳ 明朝"/>
            <family val="1"/>
            <charset val="128"/>
          </rPr>
          <t xml:space="preserve">　
</t>
        </r>
        <r>
          <rPr>
            <sz val="9"/>
            <color indexed="81"/>
            <rFont val="ＭＳ 明朝"/>
            <family val="1"/>
            <charset val="128"/>
          </rPr>
          <t>　電線の種類、サイズ、条数、</t>
        </r>
        <r>
          <rPr>
            <sz val="14"/>
            <color indexed="81"/>
            <rFont val="ＭＳ 明朝"/>
            <family val="1"/>
            <charset val="128"/>
          </rPr>
          <t>　</t>
        </r>
        <r>
          <rPr>
            <sz val="9"/>
            <color indexed="81"/>
            <rFont val="ＭＳ 明朝"/>
            <family val="1"/>
            <charset val="128"/>
          </rPr>
          <t xml:space="preserve">
　組数の入力が完了すると-1
　から-5の順に表示されます。
　</t>
        </r>
        <r>
          <rPr>
            <sz val="9"/>
            <color indexed="14"/>
            <rFont val="ＭＳ 明朝"/>
            <family val="1"/>
            <charset val="128"/>
          </rPr>
          <t>ただし、計算の種類が６以上</t>
        </r>
        <r>
          <rPr>
            <sz val="16"/>
            <color indexed="14"/>
            <rFont val="ＭＳ 明朝"/>
            <family val="1"/>
            <charset val="128"/>
          </rPr>
          <t xml:space="preserve"> </t>
        </r>
        <r>
          <rPr>
            <sz val="9"/>
            <color indexed="14"/>
            <rFont val="ＭＳ 明朝"/>
            <family val="1"/>
            <charset val="128"/>
          </rPr>
          <t xml:space="preserve">
　になると"計算不可"となり、
　残りは、次頁のシートに入力
　して下さい。</t>
        </r>
      </text>
    </comment>
    <comment ref="E7" authorId="0">
      <text>
        <r>
          <rPr>
            <sz val="9"/>
            <color indexed="81"/>
            <rFont val="ＭＳ 明朝"/>
            <family val="1"/>
            <charset val="128"/>
          </rPr>
          <t xml:space="preserve"> 　　</t>
        </r>
        <r>
          <rPr>
            <b/>
            <sz val="9"/>
            <color indexed="53"/>
            <rFont val="ＭＳ 明朝"/>
            <family val="1"/>
            <charset val="128"/>
          </rPr>
          <t>電線の種類入力</t>
        </r>
        <r>
          <rPr>
            <sz val="14"/>
            <color indexed="81"/>
            <rFont val="ＭＳ 明朝"/>
            <family val="1"/>
            <charset val="128"/>
          </rPr>
          <t xml:space="preserve">　
</t>
        </r>
        <r>
          <rPr>
            <sz val="9"/>
            <color indexed="81"/>
            <rFont val="ＭＳ 明朝"/>
            <family val="1"/>
            <charset val="128"/>
          </rPr>
          <t>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
　</t>
        </r>
        <r>
          <rPr>
            <b/>
            <sz val="9"/>
            <color indexed="81"/>
            <rFont val="ＭＳ 明朝"/>
            <family val="1"/>
            <charset val="128"/>
          </rPr>
          <t xml:space="preserve">【注】空欄を設けずに
　 上から順に入力して
　 下さい。
</t>
        </r>
        <r>
          <rPr>
            <b/>
            <sz val="9"/>
            <color indexed="14"/>
            <rFont val="ＭＳ 明朝"/>
            <family val="1"/>
            <charset val="128"/>
          </rPr>
          <t xml:space="preserve">　 </t>
        </r>
        <r>
          <rPr>
            <sz val="9"/>
            <color indexed="81"/>
            <rFont val="ＭＳ 明朝"/>
            <family val="1"/>
            <charset val="128"/>
          </rPr>
          <t>右欄セルNo.</t>
        </r>
        <r>
          <rPr>
            <sz val="9"/>
            <color indexed="14"/>
            <rFont val="ＭＳ 明朝"/>
            <family val="1"/>
            <charset val="128"/>
          </rPr>
          <t>AE3～44</t>
        </r>
        <r>
          <rPr>
            <sz val="9"/>
            <color indexed="81"/>
            <rFont val="ＭＳ 明朝"/>
            <family val="1"/>
            <charset val="128"/>
          </rPr>
          <t>の</t>
        </r>
        <r>
          <rPr>
            <sz val="14"/>
            <color indexed="81"/>
            <rFont val="ＭＳ 明朝"/>
            <family val="1"/>
            <charset val="128"/>
          </rPr>
          <t xml:space="preserve"> </t>
        </r>
        <r>
          <rPr>
            <sz val="9"/>
            <color indexed="81"/>
            <rFont val="ＭＳ 明朝"/>
            <family val="1"/>
            <charset val="128"/>
          </rPr>
          <t xml:space="preserve">
　 USER Reg. を修正して、
　 新規データを登録して
　 下さい。
　 なお、</t>
        </r>
        <r>
          <rPr>
            <sz val="9"/>
            <color indexed="14"/>
            <rFont val="ＭＳ 明朝"/>
            <family val="1"/>
            <charset val="128"/>
          </rPr>
          <t>DATAシート</t>
        </r>
        <r>
          <rPr>
            <sz val="9"/>
            <color indexed="81"/>
            <rFont val="ＭＳ 明朝"/>
            <family val="1"/>
            <charset val="128"/>
          </rPr>
          <t>もあ
　 わせて登録して下さい。</t>
        </r>
      </text>
    </comment>
    <comment ref="G7" authorId="0">
      <text>
        <r>
          <rPr>
            <sz val="9"/>
            <color indexed="81"/>
            <rFont val="ＭＳ 明朝"/>
            <family val="1"/>
            <charset val="128"/>
          </rPr>
          <t xml:space="preserve"> 　 </t>
        </r>
        <r>
          <rPr>
            <b/>
            <sz val="9"/>
            <color indexed="53"/>
            <rFont val="ＭＳ 明朝"/>
            <family val="1"/>
            <charset val="128"/>
          </rPr>
          <t>電線のサイズ入力</t>
        </r>
        <r>
          <rPr>
            <sz val="14"/>
            <color indexed="81"/>
            <rFont val="ＭＳ 明朝"/>
            <family val="1"/>
            <charset val="128"/>
          </rPr>
          <t xml:space="preserve">　
</t>
        </r>
        <r>
          <rPr>
            <sz val="9"/>
            <color indexed="81"/>
            <rFont val="ＭＳ 明朝"/>
            <family val="1"/>
            <charset val="128"/>
          </rPr>
          <t>　公称値を入力して下さい。</t>
        </r>
        <r>
          <rPr>
            <sz val="14"/>
            <color indexed="81"/>
            <rFont val="ＭＳ 明朝"/>
            <family val="1"/>
            <charset val="128"/>
          </rPr>
          <t xml:space="preserve"> 
</t>
        </r>
      </text>
    </comment>
    <comment ref="I7" authorId="0">
      <text>
        <r>
          <rPr>
            <sz val="9"/>
            <color indexed="81"/>
            <rFont val="ＭＳ 明朝"/>
            <family val="1"/>
            <charset val="128"/>
          </rPr>
          <t xml:space="preserve"> 　　 </t>
        </r>
        <r>
          <rPr>
            <b/>
            <sz val="9"/>
            <color indexed="53"/>
            <rFont val="ＭＳ 明朝"/>
            <family val="1"/>
            <charset val="128"/>
          </rPr>
          <t>電線の条数入力例</t>
        </r>
        <r>
          <rPr>
            <sz val="14"/>
            <color indexed="81"/>
            <rFont val="ＭＳ 明朝"/>
            <family val="1"/>
            <charset val="128"/>
          </rPr>
          <t xml:space="preserve">　
</t>
        </r>
        <r>
          <rPr>
            <sz val="9"/>
            <color indexed="81"/>
            <rFont val="ＭＳ 明朝"/>
            <family val="1"/>
            <charset val="128"/>
          </rPr>
          <t>　高圧１回線 6KV OC×</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CVV 2sq-15C×</t>
        </r>
        <r>
          <rPr>
            <sz val="9"/>
            <color indexed="10"/>
            <rFont val="ＭＳ 明朝"/>
            <family val="1"/>
            <charset val="128"/>
          </rPr>
          <t>2</t>
        </r>
        <r>
          <rPr>
            <sz val="9"/>
            <color indexed="81"/>
            <rFont val="ＭＳ 明朝"/>
            <family val="1"/>
            <charset val="128"/>
          </rPr>
          <t xml:space="preserve"> (MW38)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text>
    </comment>
    <comment ref="J7" authorId="0">
      <text>
        <r>
          <rPr>
            <sz val="9"/>
            <color indexed="81"/>
            <rFont val="ＭＳ 明朝"/>
            <family val="1"/>
            <charset val="128"/>
          </rPr>
          <t xml:space="preserve"> 　</t>
        </r>
        <r>
          <rPr>
            <b/>
            <sz val="9"/>
            <color indexed="53"/>
            <rFont val="ＭＳ 明朝"/>
            <family val="1"/>
            <charset val="128"/>
          </rPr>
          <t>メッセンジャワイヤ入力例</t>
        </r>
        <r>
          <rPr>
            <sz val="14"/>
            <color indexed="81"/>
            <rFont val="ＭＳ 明朝"/>
            <family val="1"/>
            <charset val="128"/>
          </rPr>
          <t xml:space="preserve">　
</t>
        </r>
        <r>
          <rPr>
            <sz val="9"/>
            <color indexed="81"/>
            <rFont val="ＭＳ 明朝"/>
            <family val="1"/>
            <charset val="128"/>
          </rPr>
          <t>　電線･ケーブル-1,-2,-3 を MW38</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１本に多条張架する場合には、
　電線･ケーブル-1欄に､MW 38sqを
　入力し､</t>
        </r>
        <r>
          <rPr>
            <sz val="9"/>
            <color indexed="12"/>
            <rFont val="ＭＳ 明朝"/>
            <family val="1"/>
            <charset val="128"/>
          </rPr>
          <t>-2,-3欄には､"---〃---"
　</t>
        </r>
        <r>
          <rPr>
            <sz val="9"/>
            <color indexed="81"/>
            <rFont val="ＭＳ 明朝"/>
            <family val="1"/>
            <charset val="128"/>
          </rPr>
          <t xml:space="preserve">を入力して下さい。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t>
        </r>
        <r>
          <rPr>
            <b/>
            <sz val="9"/>
            <color indexed="14"/>
            <rFont val="ＭＳ Ｐ明朝"/>
            <family val="1"/>
            <charset val="128"/>
          </rPr>
          <t xml:space="preserve">
</t>
        </r>
        <r>
          <rPr>
            <sz val="9"/>
            <color indexed="81"/>
            <rFont val="ＭＳ 明朝"/>
            <family val="1"/>
            <charset val="128"/>
          </rPr>
          <t>　 右欄セルNo.</t>
        </r>
        <r>
          <rPr>
            <sz val="9"/>
            <color indexed="14"/>
            <rFont val="ＭＳ 明朝"/>
            <family val="1"/>
            <charset val="128"/>
          </rPr>
          <t>AG3～AG10</t>
        </r>
        <r>
          <rPr>
            <sz val="9"/>
            <color indexed="81"/>
            <rFont val="ＭＳ 明朝"/>
            <family val="1"/>
            <charset val="128"/>
          </rPr>
          <t>のUSER</t>
        </r>
        <r>
          <rPr>
            <sz val="14"/>
            <color indexed="81"/>
            <rFont val="ＭＳ 明朝"/>
            <family val="1"/>
            <charset val="128"/>
          </rPr>
          <t xml:space="preserve"> </t>
        </r>
        <r>
          <rPr>
            <sz val="9"/>
            <color indexed="81"/>
            <rFont val="ＭＳ 明朝"/>
            <family val="1"/>
            <charset val="128"/>
          </rPr>
          <t xml:space="preserve">
　 Reg.を修正して、新規データ
　 を登録して下さい。
　 なお、</t>
        </r>
        <r>
          <rPr>
            <sz val="9"/>
            <color indexed="14"/>
            <rFont val="ＭＳ 明朝"/>
            <family val="1"/>
            <charset val="128"/>
          </rPr>
          <t>DATAシート</t>
        </r>
        <r>
          <rPr>
            <sz val="9"/>
            <color indexed="81"/>
            <rFont val="ＭＳ 明朝"/>
            <family val="1"/>
            <charset val="128"/>
          </rPr>
          <t>もあわせて
　 登録して下さい。</t>
        </r>
      </text>
    </comment>
    <comment ref="K7" authorId="0">
      <text>
        <r>
          <rPr>
            <sz val="9"/>
            <color indexed="81"/>
            <rFont val="ＭＳ 明朝"/>
            <family val="1"/>
            <charset val="128"/>
          </rPr>
          <t xml:space="preserve"> 　　　 </t>
        </r>
        <r>
          <rPr>
            <b/>
            <sz val="9"/>
            <color indexed="53"/>
            <rFont val="ＭＳ 明朝"/>
            <family val="1"/>
            <charset val="128"/>
          </rPr>
          <t>合計の組数入力例</t>
        </r>
        <r>
          <rPr>
            <sz val="14"/>
            <color indexed="81"/>
            <rFont val="ＭＳ 明朝"/>
            <family val="1"/>
            <charset val="128"/>
          </rPr>
          <t xml:space="preserve">　
</t>
        </r>
        <r>
          <rPr>
            <sz val="9"/>
            <color indexed="81"/>
            <rFont val="ＭＳ 明朝"/>
            <family val="1"/>
            <charset val="128"/>
          </rPr>
          <t>　高圧２回線 6KV OC×3×</t>
        </r>
        <r>
          <rPr>
            <sz val="9"/>
            <color indexed="10"/>
            <rFont val="ＭＳ 明朝"/>
            <family val="1"/>
            <charset val="128"/>
          </rPr>
          <t>2</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600V CV-T 200sq (MW38)×</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text>
    </comment>
    <comment ref="L8" authorId="0">
      <text>
        <r>
          <rPr>
            <b/>
            <sz val="9"/>
            <color indexed="53"/>
            <rFont val="ＭＳ 明朝"/>
            <family val="1"/>
            <charset val="128"/>
          </rPr>
          <t>　 多条張架ケーブル</t>
        </r>
        <r>
          <rPr>
            <b/>
            <sz val="14"/>
            <color indexed="53"/>
            <rFont val="ＭＳ 明朝"/>
            <family val="1"/>
            <charset val="128"/>
          </rPr>
          <t>　</t>
        </r>
        <r>
          <rPr>
            <b/>
            <sz val="9"/>
            <color indexed="53"/>
            <rFont val="ＭＳ 明朝"/>
            <family val="1"/>
            <charset val="128"/>
          </rPr>
          <t xml:space="preserve">
　 の平均外径(ｄ) 
</t>
        </r>
        <r>
          <rPr>
            <sz val="9"/>
            <color indexed="81"/>
            <rFont val="ＭＳ 明朝"/>
            <family val="1"/>
            <charset val="128"/>
          </rPr>
          <t>　Ｎ本のケーブルの外径</t>
        </r>
        <r>
          <rPr>
            <sz val="14"/>
            <color indexed="81"/>
            <rFont val="ＭＳ 明朝"/>
            <family val="1"/>
            <charset val="128"/>
          </rPr>
          <t xml:space="preserve"> </t>
        </r>
        <r>
          <rPr>
            <sz val="9"/>
            <color indexed="81"/>
            <rFont val="ＭＳ 明朝"/>
            <family val="1"/>
            <charset val="128"/>
          </rPr>
          <t xml:space="preserve">
　の平均値を</t>
        </r>
        <r>
          <rPr>
            <sz val="9"/>
            <color indexed="12"/>
            <rFont val="ＭＳ 明朝"/>
            <family val="1"/>
            <charset val="128"/>
          </rPr>
          <t>da</t>
        </r>
        <r>
          <rPr>
            <sz val="9"/>
            <color indexed="81"/>
            <rFont val="ＭＳ 明朝"/>
            <family val="1"/>
            <charset val="128"/>
          </rPr>
          <t xml:space="preserve">とすると、
　 </t>
        </r>
        <r>
          <rPr>
            <sz val="9"/>
            <color indexed="12"/>
            <rFont val="ＭＳ 明朝"/>
            <family val="1"/>
            <charset val="128"/>
          </rPr>
          <t>ｄ=ｄa×(Ｎ＾0.55)
　</t>
        </r>
        <r>
          <rPr>
            <sz val="9"/>
            <color indexed="81"/>
            <rFont val="ＭＳ 明朝"/>
            <family val="1"/>
            <charset val="128"/>
          </rPr>
          <t>として算出します。</t>
        </r>
        <r>
          <rPr>
            <sz val="9"/>
            <color indexed="12"/>
            <rFont val="ＭＳ 明朝"/>
            <family val="1"/>
            <charset val="128"/>
          </rPr>
          <t>　</t>
        </r>
      </text>
    </comment>
    <comment ref="M8" authorId="0">
      <text>
        <r>
          <rPr>
            <sz val="9"/>
            <color indexed="81"/>
            <rFont val="ＭＳ 明朝"/>
            <family val="1"/>
            <charset val="128"/>
          </rPr>
          <t xml:space="preserve"> 　　　 </t>
        </r>
        <r>
          <rPr>
            <b/>
            <sz val="9"/>
            <color indexed="53"/>
            <rFont val="ＭＳ 明朝"/>
            <family val="1"/>
            <charset val="128"/>
          </rPr>
          <t>断面積の表示</t>
        </r>
        <r>
          <rPr>
            <sz val="14"/>
            <color indexed="81"/>
            <rFont val="ＭＳ 明朝"/>
            <family val="1"/>
            <charset val="128"/>
          </rPr>
          <t xml:space="preserve">　
</t>
        </r>
        <r>
          <rPr>
            <sz val="9"/>
            <color indexed="81"/>
            <rFont val="ＭＳ 明朝"/>
            <family val="1"/>
            <charset val="128"/>
          </rPr>
          <t>　電線の種類を入力して"</t>
        </r>
        <r>
          <rPr>
            <sz val="9"/>
            <color indexed="12"/>
            <rFont val="ＭＳ 明朝"/>
            <family val="1"/>
            <charset val="128"/>
          </rPr>
          <t>0.00</t>
        </r>
        <r>
          <rPr>
            <sz val="9"/>
            <color indexed="81"/>
            <rFont val="ＭＳ 明朝"/>
            <family val="1"/>
            <charset val="128"/>
          </rPr>
          <t>"と</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xml:space="preserve">　表示された場合には、メッセン
　ジャ・ワイヤを選択し入力して
　下さい。
</t>
        </r>
        <r>
          <rPr>
            <sz val="9"/>
            <color indexed="14"/>
            <rFont val="ＭＳ 明朝"/>
            <family val="1"/>
            <charset val="128"/>
          </rPr>
          <t>　【注】メッセンジャ・ワイヤの</t>
        </r>
        <r>
          <rPr>
            <sz val="14"/>
            <color indexed="14"/>
            <rFont val="ＭＳ 明朝"/>
            <family val="1"/>
            <charset val="128"/>
          </rPr>
          <t xml:space="preserve"> </t>
        </r>
        <r>
          <rPr>
            <sz val="9"/>
            <color indexed="14"/>
            <rFont val="ＭＳ 明朝"/>
            <family val="1"/>
            <charset val="128"/>
          </rPr>
          <t xml:space="preserve">
　　　　外径は、表示されません。</t>
        </r>
      </text>
    </comment>
  </commentList>
</comments>
</file>

<file path=xl/comments5.xml><?xml version="1.0" encoding="utf-8"?>
<comments xmlns="http://schemas.openxmlformats.org/spreadsheetml/2006/main">
  <authors>
    <author>ESE Service</author>
  </authors>
  <commentList>
    <comment ref="T2" authorId="0">
      <text>
        <r>
          <rPr>
            <sz val="9"/>
            <color indexed="81"/>
            <rFont val="ＭＳ 明朝"/>
            <family val="1"/>
            <charset val="128"/>
          </rPr>
          <t xml:space="preserve"> 　</t>
        </r>
        <r>
          <rPr>
            <b/>
            <sz val="9"/>
            <color indexed="53"/>
            <rFont val="ＭＳ Ｐ明朝"/>
            <family val="1"/>
            <charset val="128"/>
          </rPr>
          <t>Ｕｓｅｒ Ｒｅｇ.（</t>
        </r>
        <r>
          <rPr>
            <b/>
            <sz val="9"/>
            <color indexed="53"/>
            <rFont val="ＭＳ 明朝"/>
            <family val="1"/>
            <charset val="128"/>
          </rPr>
          <t>登録)の方法</t>
        </r>
        <r>
          <rPr>
            <sz val="14"/>
            <color indexed="81"/>
            <rFont val="ＭＳ 明朝"/>
            <family val="1"/>
            <charset val="128"/>
          </rPr>
          <t xml:space="preserve">　
</t>
        </r>
        <r>
          <rPr>
            <sz val="9"/>
            <color indexed="81"/>
            <rFont val="ＭＳ 明朝"/>
            <family val="1"/>
            <charset val="128"/>
          </rPr>
          <t>　24-USER Reg.にCVVS-3Cを登録</t>
        </r>
        <r>
          <rPr>
            <sz val="11"/>
            <color indexed="81"/>
            <rFont val="ＭＳ 明朝"/>
            <family val="1"/>
            <charset val="128"/>
          </rPr>
          <t>　</t>
        </r>
        <r>
          <rPr>
            <sz val="9"/>
            <color indexed="81"/>
            <rFont val="ＭＳ 明朝"/>
            <family val="1"/>
            <charset val="128"/>
          </rPr>
          <t xml:space="preserve">
　する場合"24-"は、消去せずに
　"USER REG."のみを消去して、
　"CVVS-3C"と修正して下さい。</t>
        </r>
      </text>
    </comment>
    <comment ref="K6" authorId="0">
      <text>
        <r>
          <rPr>
            <sz val="9"/>
            <color indexed="81"/>
            <rFont val="ＭＳ 明朝"/>
            <family val="1"/>
            <charset val="128"/>
          </rPr>
          <t xml:space="preserve"> 　　　　　</t>
        </r>
        <r>
          <rPr>
            <b/>
            <sz val="9"/>
            <color indexed="53"/>
            <rFont val="ＭＳ 明朝"/>
            <family val="1"/>
            <charset val="128"/>
          </rPr>
          <t>基準弛度の入力</t>
        </r>
        <r>
          <rPr>
            <sz val="14"/>
            <color indexed="81"/>
            <rFont val="ＭＳ 明朝"/>
            <family val="1"/>
            <charset val="128"/>
          </rPr>
          <t xml:space="preserve">　
</t>
        </r>
        <r>
          <rPr>
            <sz val="9"/>
            <color indexed="81"/>
            <rFont val="ＭＳ 明朝"/>
            <family val="1"/>
            <charset val="128"/>
          </rPr>
          <t>　基準径間長４０[ｍ]、温度１５[℃]、</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無風時において、
　</t>
        </r>
        <r>
          <rPr>
            <sz val="9"/>
            <color indexed="12"/>
            <rFont val="ＭＳ 明朝"/>
            <family val="1"/>
            <charset val="128"/>
          </rPr>
          <t>基準弛度</t>
        </r>
        <r>
          <rPr>
            <sz val="9"/>
            <color indexed="81"/>
            <rFont val="ＭＳ 明朝"/>
            <family val="1"/>
            <charset val="128"/>
          </rPr>
          <t>＝0.5[ｍ]：ＯＷ，ＡＣＳＲ-ＯＷ</t>
        </r>
        <r>
          <rPr>
            <sz val="14"/>
            <color indexed="81"/>
            <rFont val="ＭＳ 明朝"/>
            <family val="1"/>
            <charset val="128"/>
          </rPr>
          <t xml:space="preserve"> </t>
        </r>
        <r>
          <rPr>
            <sz val="9"/>
            <color indexed="81"/>
            <rFont val="ＭＳ 明朝"/>
            <family val="1"/>
            <charset val="128"/>
          </rPr>
          <t xml:space="preserve">
　</t>
        </r>
        <r>
          <rPr>
            <sz val="9"/>
            <color indexed="12"/>
            <rFont val="ＭＳ 明朝"/>
            <family val="1"/>
            <charset val="128"/>
          </rPr>
          <t>基準弛度</t>
        </r>
        <r>
          <rPr>
            <sz val="9"/>
            <color indexed="81"/>
            <rFont val="ＭＳ 明朝"/>
            <family val="1"/>
            <charset val="128"/>
          </rPr>
          <t>＝0.6[ｍ]：その他の電線
　ただし、メッセンジャ・ワイヤによるケー
　ブルの多条張架をする場合等は、張力合計
　値から判断して、</t>
        </r>
        <r>
          <rPr>
            <sz val="9"/>
            <color indexed="14"/>
            <rFont val="ＭＳ 明朝"/>
            <family val="1"/>
            <charset val="128"/>
          </rPr>
          <t>弛度を基準弛度より大</t>
        </r>
        <r>
          <rPr>
            <sz val="9"/>
            <color indexed="81"/>
            <rFont val="ＭＳ 明朝"/>
            <family val="1"/>
            <charset val="128"/>
          </rPr>
          <t>き
　く設定しなければ支線(Stay)の強度がとれ
　ない事例もあります。
　また､安全率についても2.5以上が望ましく、
　</t>
        </r>
        <r>
          <rPr>
            <sz val="9"/>
            <color indexed="14"/>
            <rFont val="ＭＳ 明朝"/>
            <family val="1"/>
            <charset val="128"/>
          </rPr>
          <t>弛度の補正</t>
        </r>
        <r>
          <rPr>
            <sz val="9"/>
            <color indexed="81"/>
            <rFont val="ＭＳ 明朝"/>
            <family val="1"/>
            <charset val="128"/>
          </rPr>
          <t>で調整して下さい。</t>
        </r>
      </text>
    </comment>
    <comment ref="B7" authorId="0">
      <text>
        <r>
          <rPr>
            <sz val="9"/>
            <color indexed="81"/>
            <rFont val="ＭＳ 明朝"/>
            <family val="1"/>
            <charset val="128"/>
          </rPr>
          <t xml:space="preserve"> 　 　  </t>
        </r>
        <r>
          <rPr>
            <b/>
            <sz val="9"/>
            <color indexed="53"/>
            <rFont val="ＭＳ 明朝"/>
            <family val="1"/>
            <charset val="128"/>
          </rPr>
          <t>使用電線表示</t>
        </r>
        <r>
          <rPr>
            <sz val="14"/>
            <color indexed="81"/>
            <rFont val="ＭＳ 明朝"/>
            <family val="1"/>
            <charset val="128"/>
          </rPr>
          <t xml:space="preserve">　
</t>
        </r>
        <r>
          <rPr>
            <sz val="9"/>
            <color indexed="81"/>
            <rFont val="ＭＳ 明朝"/>
            <family val="1"/>
            <charset val="128"/>
          </rPr>
          <t>　電線の種類、サイズ、条数、</t>
        </r>
        <r>
          <rPr>
            <sz val="14"/>
            <color indexed="81"/>
            <rFont val="ＭＳ 明朝"/>
            <family val="1"/>
            <charset val="128"/>
          </rPr>
          <t>　</t>
        </r>
        <r>
          <rPr>
            <sz val="9"/>
            <color indexed="81"/>
            <rFont val="ＭＳ 明朝"/>
            <family val="1"/>
            <charset val="128"/>
          </rPr>
          <t xml:space="preserve">
　組数の入力が完了すると-1
　から-5の順に表示されます。
　</t>
        </r>
        <r>
          <rPr>
            <sz val="9"/>
            <color indexed="14"/>
            <rFont val="ＭＳ 明朝"/>
            <family val="1"/>
            <charset val="128"/>
          </rPr>
          <t>ただし、計算の種類が６以上</t>
        </r>
        <r>
          <rPr>
            <sz val="16"/>
            <color indexed="14"/>
            <rFont val="ＭＳ 明朝"/>
            <family val="1"/>
            <charset val="128"/>
          </rPr>
          <t xml:space="preserve"> </t>
        </r>
        <r>
          <rPr>
            <sz val="9"/>
            <color indexed="14"/>
            <rFont val="ＭＳ 明朝"/>
            <family val="1"/>
            <charset val="128"/>
          </rPr>
          <t xml:space="preserve">
　になると"計算不可"となり、
　残りは、次頁のシートに入力
　して下さい。</t>
        </r>
      </text>
    </comment>
    <comment ref="E7" authorId="0">
      <text>
        <r>
          <rPr>
            <sz val="9"/>
            <color indexed="81"/>
            <rFont val="ＭＳ 明朝"/>
            <family val="1"/>
            <charset val="128"/>
          </rPr>
          <t xml:space="preserve"> 　　</t>
        </r>
        <r>
          <rPr>
            <b/>
            <sz val="9"/>
            <color indexed="53"/>
            <rFont val="ＭＳ 明朝"/>
            <family val="1"/>
            <charset val="128"/>
          </rPr>
          <t>電線の種類入力</t>
        </r>
        <r>
          <rPr>
            <sz val="14"/>
            <color indexed="81"/>
            <rFont val="ＭＳ 明朝"/>
            <family val="1"/>
            <charset val="128"/>
          </rPr>
          <t xml:space="preserve">　
</t>
        </r>
        <r>
          <rPr>
            <sz val="9"/>
            <color indexed="81"/>
            <rFont val="ＭＳ 明朝"/>
            <family val="1"/>
            <charset val="128"/>
          </rPr>
          <t>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
　</t>
        </r>
        <r>
          <rPr>
            <b/>
            <sz val="9"/>
            <color indexed="81"/>
            <rFont val="ＭＳ 明朝"/>
            <family val="1"/>
            <charset val="128"/>
          </rPr>
          <t xml:space="preserve">【注】空欄を設けずに
　 上から順に入力して
　 下さい。
</t>
        </r>
        <r>
          <rPr>
            <b/>
            <sz val="9"/>
            <color indexed="14"/>
            <rFont val="ＭＳ 明朝"/>
            <family val="1"/>
            <charset val="128"/>
          </rPr>
          <t xml:space="preserve">　 </t>
        </r>
        <r>
          <rPr>
            <sz val="9"/>
            <color indexed="81"/>
            <rFont val="ＭＳ 明朝"/>
            <family val="1"/>
            <charset val="128"/>
          </rPr>
          <t>右欄セルNo.</t>
        </r>
        <r>
          <rPr>
            <sz val="9"/>
            <color indexed="14"/>
            <rFont val="ＭＳ 明朝"/>
            <family val="1"/>
            <charset val="128"/>
          </rPr>
          <t>AE3～44</t>
        </r>
        <r>
          <rPr>
            <sz val="9"/>
            <color indexed="81"/>
            <rFont val="ＭＳ 明朝"/>
            <family val="1"/>
            <charset val="128"/>
          </rPr>
          <t>の</t>
        </r>
        <r>
          <rPr>
            <sz val="14"/>
            <color indexed="81"/>
            <rFont val="ＭＳ 明朝"/>
            <family val="1"/>
            <charset val="128"/>
          </rPr>
          <t xml:space="preserve"> </t>
        </r>
        <r>
          <rPr>
            <sz val="9"/>
            <color indexed="81"/>
            <rFont val="ＭＳ 明朝"/>
            <family val="1"/>
            <charset val="128"/>
          </rPr>
          <t xml:space="preserve">
　 USER Reg. を修正して、
　 新規データを登録して
　 下さい。
　 なお、</t>
        </r>
        <r>
          <rPr>
            <sz val="9"/>
            <color indexed="14"/>
            <rFont val="ＭＳ 明朝"/>
            <family val="1"/>
            <charset val="128"/>
          </rPr>
          <t>DATAシート</t>
        </r>
        <r>
          <rPr>
            <sz val="9"/>
            <color indexed="81"/>
            <rFont val="ＭＳ 明朝"/>
            <family val="1"/>
            <charset val="128"/>
          </rPr>
          <t>もあ
　 わせて登録して下さい。</t>
        </r>
      </text>
    </comment>
    <comment ref="G7" authorId="0">
      <text>
        <r>
          <rPr>
            <sz val="9"/>
            <color indexed="81"/>
            <rFont val="ＭＳ 明朝"/>
            <family val="1"/>
            <charset val="128"/>
          </rPr>
          <t xml:space="preserve"> 　 </t>
        </r>
        <r>
          <rPr>
            <b/>
            <sz val="9"/>
            <color indexed="53"/>
            <rFont val="ＭＳ 明朝"/>
            <family val="1"/>
            <charset val="128"/>
          </rPr>
          <t>電線のサイズ入力</t>
        </r>
        <r>
          <rPr>
            <sz val="14"/>
            <color indexed="81"/>
            <rFont val="ＭＳ 明朝"/>
            <family val="1"/>
            <charset val="128"/>
          </rPr>
          <t xml:space="preserve">　
</t>
        </r>
        <r>
          <rPr>
            <sz val="9"/>
            <color indexed="81"/>
            <rFont val="ＭＳ 明朝"/>
            <family val="1"/>
            <charset val="128"/>
          </rPr>
          <t>　公称値を入力して下さい。</t>
        </r>
        <r>
          <rPr>
            <sz val="14"/>
            <color indexed="81"/>
            <rFont val="ＭＳ 明朝"/>
            <family val="1"/>
            <charset val="128"/>
          </rPr>
          <t xml:space="preserve"> 
</t>
        </r>
      </text>
    </comment>
    <comment ref="I7" authorId="0">
      <text>
        <r>
          <rPr>
            <sz val="9"/>
            <color indexed="81"/>
            <rFont val="ＭＳ 明朝"/>
            <family val="1"/>
            <charset val="128"/>
          </rPr>
          <t xml:space="preserve"> 　　 </t>
        </r>
        <r>
          <rPr>
            <b/>
            <sz val="9"/>
            <color indexed="53"/>
            <rFont val="ＭＳ 明朝"/>
            <family val="1"/>
            <charset val="128"/>
          </rPr>
          <t>電線の条数入力例</t>
        </r>
        <r>
          <rPr>
            <sz val="14"/>
            <color indexed="81"/>
            <rFont val="ＭＳ 明朝"/>
            <family val="1"/>
            <charset val="128"/>
          </rPr>
          <t xml:space="preserve">　
</t>
        </r>
        <r>
          <rPr>
            <sz val="9"/>
            <color indexed="81"/>
            <rFont val="ＭＳ 明朝"/>
            <family val="1"/>
            <charset val="128"/>
          </rPr>
          <t>　高圧１回線 6KV OC×</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CVV 2sq-15C×</t>
        </r>
        <r>
          <rPr>
            <sz val="9"/>
            <color indexed="10"/>
            <rFont val="ＭＳ 明朝"/>
            <family val="1"/>
            <charset val="128"/>
          </rPr>
          <t>2</t>
        </r>
        <r>
          <rPr>
            <sz val="9"/>
            <color indexed="81"/>
            <rFont val="ＭＳ 明朝"/>
            <family val="1"/>
            <charset val="128"/>
          </rPr>
          <t xml:space="preserve"> (MW38)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text>
    </comment>
    <comment ref="J7" authorId="0">
      <text>
        <r>
          <rPr>
            <sz val="9"/>
            <color indexed="81"/>
            <rFont val="ＭＳ 明朝"/>
            <family val="1"/>
            <charset val="128"/>
          </rPr>
          <t xml:space="preserve"> 　</t>
        </r>
        <r>
          <rPr>
            <b/>
            <sz val="9"/>
            <color indexed="53"/>
            <rFont val="ＭＳ 明朝"/>
            <family val="1"/>
            <charset val="128"/>
          </rPr>
          <t>メッセンジャワイヤ入力例</t>
        </r>
        <r>
          <rPr>
            <sz val="14"/>
            <color indexed="81"/>
            <rFont val="ＭＳ 明朝"/>
            <family val="1"/>
            <charset val="128"/>
          </rPr>
          <t xml:space="preserve">　
</t>
        </r>
        <r>
          <rPr>
            <sz val="9"/>
            <color indexed="81"/>
            <rFont val="ＭＳ 明朝"/>
            <family val="1"/>
            <charset val="128"/>
          </rPr>
          <t>　電線･ケーブル-1,-2,-3 を MW38</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１本に多条張架する場合には、
　電線･ケーブル-1欄に､MW 38sqを
　入力し､</t>
        </r>
        <r>
          <rPr>
            <sz val="9"/>
            <color indexed="12"/>
            <rFont val="ＭＳ 明朝"/>
            <family val="1"/>
            <charset val="128"/>
          </rPr>
          <t>-2,-3欄には､"---〃---"
　</t>
        </r>
        <r>
          <rPr>
            <sz val="9"/>
            <color indexed="81"/>
            <rFont val="ＭＳ 明朝"/>
            <family val="1"/>
            <charset val="128"/>
          </rPr>
          <t xml:space="preserve">を入力して下さい。
　　 </t>
        </r>
        <r>
          <rPr>
            <b/>
            <sz val="9"/>
            <color indexed="14"/>
            <rFont val="ＭＳ 明朝"/>
            <family val="1"/>
            <charset val="128"/>
          </rPr>
          <t>プルダウンリストから</t>
        </r>
        <r>
          <rPr>
            <b/>
            <sz val="14"/>
            <color indexed="14"/>
            <rFont val="ＭＳ 明朝"/>
            <family val="1"/>
            <charset val="128"/>
          </rPr>
          <t>　</t>
        </r>
        <r>
          <rPr>
            <b/>
            <sz val="9"/>
            <color indexed="14"/>
            <rFont val="ＭＳ 明朝"/>
            <family val="1"/>
            <charset val="128"/>
          </rPr>
          <t xml:space="preserve">
　　 選択して下さい。</t>
        </r>
        <r>
          <rPr>
            <b/>
            <sz val="9"/>
            <color indexed="14"/>
            <rFont val="ＭＳ Ｐ明朝"/>
            <family val="1"/>
            <charset val="128"/>
          </rPr>
          <t xml:space="preserve">
</t>
        </r>
        <r>
          <rPr>
            <sz val="9"/>
            <color indexed="81"/>
            <rFont val="ＭＳ 明朝"/>
            <family val="1"/>
            <charset val="128"/>
          </rPr>
          <t>　 右欄セルNo.</t>
        </r>
        <r>
          <rPr>
            <sz val="9"/>
            <color indexed="14"/>
            <rFont val="ＭＳ 明朝"/>
            <family val="1"/>
            <charset val="128"/>
          </rPr>
          <t>AG3～AG10</t>
        </r>
        <r>
          <rPr>
            <sz val="9"/>
            <color indexed="81"/>
            <rFont val="ＭＳ 明朝"/>
            <family val="1"/>
            <charset val="128"/>
          </rPr>
          <t>のUSER</t>
        </r>
        <r>
          <rPr>
            <sz val="14"/>
            <color indexed="81"/>
            <rFont val="ＭＳ 明朝"/>
            <family val="1"/>
            <charset val="128"/>
          </rPr>
          <t xml:space="preserve"> </t>
        </r>
        <r>
          <rPr>
            <sz val="9"/>
            <color indexed="81"/>
            <rFont val="ＭＳ 明朝"/>
            <family val="1"/>
            <charset val="128"/>
          </rPr>
          <t xml:space="preserve">
　 Reg.を修正して、新規データ
　 を登録して下さい。
　 なお、</t>
        </r>
        <r>
          <rPr>
            <sz val="9"/>
            <color indexed="14"/>
            <rFont val="ＭＳ 明朝"/>
            <family val="1"/>
            <charset val="128"/>
          </rPr>
          <t>DATAシート</t>
        </r>
        <r>
          <rPr>
            <sz val="9"/>
            <color indexed="81"/>
            <rFont val="ＭＳ 明朝"/>
            <family val="1"/>
            <charset val="128"/>
          </rPr>
          <t>もあわせて
　 登録して下さい。</t>
        </r>
      </text>
    </comment>
    <comment ref="K7" authorId="0">
      <text>
        <r>
          <rPr>
            <sz val="9"/>
            <color indexed="81"/>
            <rFont val="ＭＳ 明朝"/>
            <family val="1"/>
            <charset val="128"/>
          </rPr>
          <t xml:space="preserve"> 　　　 </t>
        </r>
        <r>
          <rPr>
            <b/>
            <sz val="9"/>
            <color indexed="53"/>
            <rFont val="ＭＳ 明朝"/>
            <family val="1"/>
            <charset val="128"/>
          </rPr>
          <t>合計の組数入力例</t>
        </r>
        <r>
          <rPr>
            <sz val="14"/>
            <color indexed="81"/>
            <rFont val="ＭＳ 明朝"/>
            <family val="1"/>
            <charset val="128"/>
          </rPr>
          <t xml:space="preserve">　
</t>
        </r>
        <r>
          <rPr>
            <sz val="9"/>
            <color indexed="81"/>
            <rFont val="ＭＳ 明朝"/>
            <family val="1"/>
            <charset val="128"/>
          </rPr>
          <t>　高圧２回線 6KV OC×3×</t>
        </r>
        <r>
          <rPr>
            <sz val="9"/>
            <color indexed="10"/>
            <rFont val="ＭＳ 明朝"/>
            <family val="1"/>
            <charset val="128"/>
          </rPr>
          <t>2</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２</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600V CV-T 200sq (MW38)×</t>
        </r>
        <r>
          <rPr>
            <sz val="9"/>
            <color indexed="10"/>
            <rFont val="ＭＳ 明朝"/>
            <family val="1"/>
            <charset val="128"/>
          </rPr>
          <t>3</t>
        </r>
        <r>
          <rPr>
            <sz val="9"/>
            <color indexed="81"/>
            <rFont val="ＭＳ 明朝"/>
            <family val="1"/>
            <charset val="128"/>
          </rPr>
          <t xml:space="preserve"> </t>
        </r>
        <r>
          <rPr>
            <b/>
            <sz val="9"/>
            <color indexed="81"/>
            <rFont val="ＭＳ 明朝"/>
            <family val="1"/>
            <charset val="128"/>
          </rPr>
          <t>→</t>
        </r>
        <r>
          <rPr>
            <sz val="9"/>
            <color indexed="81"/>
            <rFont val="ＭＳ 明朝"/>
            <family val="1"/>
            <charset val="128"/>
          </rPr>
          <t xml:space="preserve"> </t>
        </r>
        <r>
          <rPr>
            <b/>
            <sz val="9"/>
            <color indexed="10"/>
            <rFont val="ＭＳ 明朝"/>
            <family val="1"/>
            <charset val="128"/>
          </rPr>
          <t>３</t>
        </r>
      </text>
    </comment>
    <comment ref="L8" authorId="0">
      <text>
        <r>
          <rPr>
            <b/>
            <sz val="9"/>
            <color indexed="53"/>
            <rFont val="ＭＳ 明朝"/>
            <family val="1"/>
            <charset val="128"/>
          </rPr>
          <t>　 多条張架ケーブル</t>
        </r>
        <r>
          <rPr>
            <b/>
            <sz val="14"/>
            <color indexed="53"/>
            <rFont val="ＭＳ 明朝"/>
            <family val="1"/>
            <charset val="128"/>
          </rPr>
          <t>　</t>
        </r>
        <r>
          <rPr>
            <b/>
            <sz val="9"/>
            <color indexed="53"/>
            <rFont val="ＭＳ 明朝"/>
            <family val="1"/>
            <charset val="128"/>
          </rPr>
          <t xml:space="preserve">
　 の平均外径(ｄ) 
</t>
        </r>
        <r>
          <rPr>
            <sz val="9"/>
            <color indexed="81"/>
            <rFont val="ＭＳ 明朝"/>
            <family val="1"/>
            <charset val="128"/>
          </rPr>
          <t>　Ｎ本のケーブルの外径</t>
        </r>
        <r>
          <rPr>
            <sz val="14"/>
            <color indexed="81"/>
            <rFont val="ＭＳ 明朝"/>
            <family val="1"/>
            <charset val="128"/>
          </rPr>
          <t xml:space="preserve"> </t>
        </r>
        <r>
          <rPr>
            <sz val="9"/>
            <color indexed="81"/>
            <rFont val="ＭＳ 明朝"/>
            <family val="1"/>
            <charset val="128"/>
          </rPr>
          <t xml:space="preserve">
　の平均値を</t>
        </r>
        <r>
          <rPr>
            <sz val="9"/>
            <color indexed="12"/>
            <rFont val="ＭＳ 明朝"/>
            <family val="1"/>
            <charset val="128"/>
          </rPr>
          <t>da</t>
        </r>
        <r>
          <rPr>
            <sz val="9"/>
            <color indexed="81"/>
            <rFont val="ＭＳ 明朝"/>
            <family val="1"/>
            <charset val="128"/>
          </rPr>
          <t xml:space="preserve">とすると、
　 </t>
        </r>
        <r>
          <rPr>
            <sz val="9"/>
            <color indexed="12"/>
            <rFont val="ＭＳ 明朝"/>
            <family val="1"/>
            <charset val="128"/>
          </rPr>
          <t>ｄ=ｄa×(Ｎ＾0.55)
　</t>
        </r>
        <r>
          <rPr>
            <sz val="9"/>
            <color indexed="81"/>
            <rFont val="ＭＳ 明朝"/>
            <family val="1"/>
            <charset val="128"/>
          </rPr>
          <t>として算出します。</t>
        </r>
        <r>
          <rPr>
            <sz val="9"/>
            <color indexed="12"/>
            <rFont val="ＭＳ 明朝"/>
            <family val="1"/>
            <charset val="128"/>
          </rPr>
          <t>　</t>
        </r>
      </text>
    </comment>
    <comment ref="M8" authorId="0">
      <text>
        <r>
          <rPr>
            <sz val="9"/>
            <color indexed="81"/>
            <rFont val="ＭＳ 明朝"/>
            <family val="1"/>
            <charset val="128"/>
          </rPr>
          <t xml:space="preserve"> 　　　 </t>
        </r>
        <r>
          <rPr>
            <b/>
            <sz val="9"/>
            <color indexed="53"/>
            <rFont val="ＭＳ 明朝"/>
            <family val="1"/>
            <charset val="128"/>
          </rPr>
          <t>断面積の表示</t>
        </r>
        <r>
          <rPr>
            <sz val="14"/>
            <color indexed="81"/>
            <rFont val="ＭＳ 明朝"/>
            <family val="1"/>
            <charset val="128"/>
          </rPr>
          <t xml:space="preserve">　
</t>
        </r>
        <r>
          <rPr>
            <sz val="9"/>
            <color indexed="81"/>
            <rFont val="ＭＳ 明朝"/>
            <family val="1"/>
            <charset val="128"/>
          </rPr>
          <t>　電線の種類を入力して"</t>
        </r>
        <r>
          <rPr>
            <sz val="9"/>
            <color indexed="12"/>
            <rFont val="ＭＳ 明朝"/>
            <family val="1"/>
            <charset val="128"/>
          </rPr>
          <t>0.00</t>
        </r>
        <r>
          <rPr>
            <sz val="9"/>
            <color indexed="81"/>
            <rFont val="ＭＳ 明朝"/>
            <family val="1"/>
            <charset val="128"/>
          </rPr>
          <t>"と</t>
        </r>
        <r>
          <rPr>
            <sz val="11"/>
            <color indexed="81"/>
            <rFont val="ＭＳ 明朝"/>
            <family val="1"/>
            <charset val="128"/>
          </rPr>
          <t xml:space="preserve"> </t>
        </r>
        <r>
          <rPr>
            <sz val="9"/>
            <color indexed="81"/>
            <rFont val="ＭＳ Ｐゴシック"/>
            <family val="3"/>
            <charset val="128"/>
          </rPr>
          <t xml:space="preserve">
</t>
        </r>
        <r>
          <rPr>
            <sz val="9"/>
            <color indexed="81"/>
            <rFont val="ＭＳ 明朝"/>
            <family val="1"/>
            <charset val="128"/>
          </rPr>
          <t xml:space="preserve">　表示された場合には、メッセン
　ジャ・ワイヤを選択し入力して
　下さい。
</t>
        </r>
        <r>
          <rPr>
            <sz val="9"/>
            <color indexed="14"/>
            <rFont val="ＭＳ 明朝"/>
            <family val="1"/>
            <charset val="128"/>
          </rPr>
          <t>　【注】メッセンジャ・ワイヤの</t>
        </r>
        <r>
          <rPr>
            <sz val="14"/>
            <color indexed="14"/>
            <rFont val="ＭＳ 明朝"/>
            <family val="1"/>
            <charset val="128"/>
          </rPr>
          <t xml:space="preserve"> </t>
        </r>
        <r>
          <rPr>
            <sz val="9"/>
            <color indexed="14"/>
            <rFont val="ＭＳ 明朝"/>
            <family val="1"/>
            <charset val="128"/>
          </rPr>
          <t xml:space="preserve">
　　　　外径は、表示されません。</t>
        </r>
      </text>
    </comment>
  </commentList>
</comments>
</file>

<file path=xl/sharedStrings.xml><?xml version="1.0" encoding="utf-8"?>
<sst xmlns="http://schemas.openxmlformats.org/spreadsheetml/2006/main" count="795" uniqueCount="133">
  <si>
    <t>電線の種類</t>
    <rPh sb="0" eb="2">
      <t>デンセン</t>
    </rPh>
    <rPh sb="3" eb="5">
      <t>シュルイ</t>
    </rPh>
    <phoneticPr fontId="3"/>
  </si>
  <si>
    <t>ﾒｯｾﾝｼﾞｬ･ﾜｲﾔ</t>
    <phoneticPr fontId="3"/>
  </si>
  <si>
    <t>サイズ</t>
    <phoneticPr fontId="3"/>
  </si>
  <si>
    <t>条数</t>
    <rPh sb="0" eb="2">
      <t>ジョウスウ</t>
    </rPh>
    <phoneticPr fontId="3"/>
  </si>
  <si>
    <t>MW  38sq</t>
    <phoneticPr fontId="3"/>
  </si>
  <si>
    <t>外径</t>
    <rPh sb="0" eb="1">
      <t>ソト</t>
    </rPh>
    <rPh sb="1" eb="2">
      <t>ケイ</t>
    </rPh>
    <phoneticPr fontId="3"/>
  </si>
  <si>
    <t>[mm]</t>
    <phoneticPr fontId="3"/>
  </si>
  <si>
    <t>断面積</t>
    <rPh sb="0" eb="3">
      <t>ダンメンセキ</t>
    </rPh>
    <phoneticPr fontId="3"/>
  </si>
  <si>
    <t>[sqmm]</t>
    <phoneticPr fontId="3"/>
  </si>
  <si>
    <t>質量</t>
    <rPh sb="0" eb="2">
      <t>シツリョウ</t>
    </rPh>
    <phoneticPr fontId="3"/>
  </si>
  <si>
    <t>[Kg/m]</t>
    <phoneticPr fontId="3"/>
  </si>
  <si>
    <t>引張荷重</t>
    <rPh sb="0" eb="2">
      <t>ヒッパ</t>
    </rPh>
    <rPh sb="2" eb="4">
      <t>カジュウ</t>
    </rPh>
    <phoneticPr fontId="3"/>
  </si>
  <si>
    <t>ﾒｯｾﾝｼﾞｬ
ﾜｲﾔ</t>
    <phoneticPr fontId="3"/>
  </si>
  <si>
    <t>甲 種</t>
    <rPh sb="0" eb="1">
      <t>コウ</t>
    </rPh>
    <rPh sb="2" eb="3">
      <t>シュ</t>
    </rPh>
    <phoneticPr fontId="3"/>
  </si>
  <si>
    <t>乙 種</t>
    <rPh sb="0" eb="1">
      <t>オツ</t>
    </rPh>
    <rPh sb="2" eb="3">
      <t>シュ</t>
    </rPh>
    <phoneticPr fontId="3"/>
  </si>
  <si>
    <t>丙 種</t>
    <rPh sb="0" eb="1">
      <t>ヘイ</t>
    </rPh>
    <rPh sb="2" eb="3">
      <t>シュ</t>
    </rPh>
    <phoneticPr fontId="3"/>
  </si>
  <si>
    <t>電 線･ケーブル</t>
    <rPh sb="0" eb="1">
      <t>デン</t>
    </rPh>
    <rPh sb="2" eb="3">
      <t>セン</t>
    </rPh>
    <phoneticPr fontId="3"/>
  </si>
  <si>
    <t>基準弛度[ｍ]＝</t>
    <rPh sb="0" eb="2">
      <t>キジュン</t>
    </rPh>
    <rPh sb="2" eb="4">
      <t>シド</t>
    </rPh>
    <phoneticPr fontId="3"/>
  </si>
  <si>
    <t>---〃---</t>
    <phoneticPr fontId="3"/>
  </si>
  <si>
    <t>C</t>
    <phoneticPr fontId="3"/>
  </si>
  <si>
    <t>M</t>
    <phoneticPr fontId="3"/>
  </si>
  <si>
    <t>使用電線</t>
    <phoneticPr fontId="3"/>
  </si>
  <si>
    <t>風圧合成荷重Ｗ[Kg/m]</t>
    <rPh sb="0" eb="2">
      <t>フウアツ</t>
    </rPh>
    <rPh sb="2" eb="4">
      <t>ゴウセイ</t>
    </rPh>
    <rPh sb="4" eb="6">
      <t>カジュウ</t>
    </rPh>
    <phoneticPr fontId="3"/>
  </si>
  <si>
    <t>使用電線</t>
    <rPh sb="0" eb="2">
      <t>シヨウ</t>
    </rPh>
    <rPh sb="2" eb="4">
      <t>デンセン</t>
    </rPh>
    <phoneticPr fontId="3"/>
  </si>
  <si>
    <t>組数</t>
    <rPh sb="0" eb="1">
      <t>クミ</t>
    </rPh>
    <rPh sb="1" eb="2">
      <t>スウ</t>
    </rPh>
    <phoneticPr fontId="3"/>
  </si>
  <si>
    <t xml:space="preserve">USER Reg. </t>
    <phoneticPr fontId="3"/>
  </si>
  <si>
    <t>980[Pa]</t>
    <phoneticPr fontId="3"/>
  </si>
  <si>
    <t>490[Pa]</t>
    <phoneticPr fontId="3"/>
  </si>
  <si>
    <t>490[Pa]</t>
    <phoneticPr fontId="3"/>
  </si>
  <si>
    <t>[Kg]</t>
    <phoneticPr fontId="3"/>
  </si>
  <si>
    <t>△</t>
    <phoneticPr fontId="3"/>
  </si>
  <si>
    <t>MW  55sq</t>
    <phoneticPr fontId="3"/>
  </si>
  <si>
    <t>MW  90sq</t>
    <phoneticPr fontId="3"/>
  </si>
  <si>
    <t>MW 110sq</t>
    <phoneticPr fontId="3"/>
  </si>
  <si>
    <t>Electro Systems Engineering SERVICE</t>
    <phoneticPr fontId="3"/>
  </si>
  <si>
    <t>　架線弛度計算</t>
    <rPh sb="1" eb="3">
      <t>カセン</t>
    </rPh>
    <rPh sb="3" eb="4">
      <t>タル</t>
    </rPh>
    <rPh sb="4" eb="5">
      <t>ド</t>
    </rPh>
    <rPh sb="5" eb="7">
      <t>ケイサン</t>
    </rPh>
    <phoneticPr fontId="3"/>
  </si>
  <si>
    <t>MW  22sq</t>
  </si>
  <si>
    <t>---〃---</t>
  </si>
  <si>
    <t>28-CVVS-12C</t>
  </si>
  <si>
    <t>03-6KV ＯＥ</t>
  </si>
  <si>
    <r>
      <rPr>
        <sz val="11"/>
        <color theme="9" tint="0.59999389629810485"/>
        <rFont val="メイリオ"/>
        <family val="3"/>
        <charset val="128"/>
      </rPr>
      <t>■</t>
    </r>
    <r>
      <rPr>
        <sz val="9"/>
        <color theme="1"/>
        <rFont val="メイリオ"/>
        <family val="3"/>
        <charset val="128"/>
      </rPr>
      <t>：出力項目 (自動計算)</t>
    </r>
    <phoneticPr fontId="3"/>
  </si>
  <si>
    <r>
      <rPr>
        <sz val="11"/>
        <color theme="0" tint="-0.14999847407452621"/>
        <rFont val="メイリオ"/>
        <family val="3"/>
        <charset val="128"/>
      </rPr>
      <t>■</t>
    </r>
    <r>
      <rPr>
        <sz val="9"/>
        <color theme="1"/>
        <rFont val="メイリオ"/>
        <family val="3"/>
        <charset val="128"/>
      </rPr>
      <t>：プルダウンリスト入力</t>
    </r>
    <rPh sb="10" eb="12">
      <t>ニュウリョク</t>
    </rPh>
    <phoneticPr fontId="47"/>
  </si>
  <si>
    <r>
      <rPr>
        <sz val="11"/>
        <color theme="8"/>
        <rFont val="メイリオ"/>
        <family val="3"/>
        <charset val="128"/>
      </rPr>
      <t>■</t>
    </r>
    <r>
      <rPr>
        <sz val="9"/>
        <color theme="1"/>
        <rFont val="メイリオ"/>
        <family val="3"/>
        <charset val="128"/>
      </rPr>
      <t>：入力項目</t>
    </r>
    <rPh sb="2" eb="4">
      <t>ニュウリョク</t>
    </rPh>
    <rPh sb="4" eb="6">
      <t>コウモク</t>
    </rPh>
    <phoneticPr fontId="47"/>
  </si>
  <si>
    <t>WireDip 入力シート</t>
    <rPh sb="8" eb="10">
      <t>ニュウリョク</t>
    </rPh>
    <phoneticPr fontId="3"/>
  </si>
  <si>
    <r>
      <t xml:space="preserve"> </t>
    </r>
    <r>
      <rPr>
        <i/>
        <sz val="8"/>
        <rFont val="Times New Roman"/>
        <family val="1"/>
      </rPr>
      <t>Electro Systems Engineering SERVICE</t>
    </r>
    <phoneticPr fontId="47"/>
  </si>
  <si>
    <t>ソ フ ト ウ ェ ア 使 用 権 許 諾 契 約 書</t>
    <phoneticPr fontId="47"/>
  </si>
  <si>
    <r>
      <t>　</t>
    </r>
    <r>
      <rPr>
        <sz val="10"/>
        <color theme="1" tint="4.9989318521683403E-2"/>
        <rFont val="HGP明朝B"/>
        <family val="1"/>
        <charset val="128"/>
      </rPr>
      <t>ＥＳＥ  SERVICE</t>
    </r>
    <r>
      <rPr>
        <sz val="10"/>
        <color theme="1" tint="4.9989318521683403E-2"/>
        <rFont val="HG明朝B"/>
        <family val="1"/>
        <charset val="128"/>
      </rPr>
      <t>（以下「弊社」といいます）は、お客様が以下の条項に同意する場合において、下記に示され</t>
    </r>
    <phoneticPr fontId="47"/>
  </si>
  <si>
    <t>た弊社の ソフトウェアおよびそれに関連するすべての製品（以下「本ソフトウェア製品」といいます）の使用</t>
    <phoneticPr fontId="47"/>
  </si>
  <si>
    <t>を許諾します。</t>
    <phoneticPr fontId="47"/>
  </si>
  <si>
    <t>製品ライセンス</t>
    <phoneticPr fontId="47"/>
  </si>
  <si>
    <t>製 　品 　名： 架線弛度計算</t>
    <phoneticPr fontId="47"/>
  </si>
  <si>
    <t>製 品 受渡し： 電子メールによる送信</t>
    <phoneticPr fontId="47"/>
  </si>
  <si>
    <t>ライセンス数： １</t>
    <phoneticPr fontId="47"/>
  </si>
  <si>
    <t>1. 本ソフトウェア製品は、１ライセンスにつき複数のコンピュータもしくは複数の端末において、複数のユーザーが</t>
    <phoneticPr fontId="47"/>
  </si>
  <si>
    <t xml:space="preserve">   使用することを認めます。 </t>
    <phoneticPr fontId="47"/>
  </si>
  <si>
    <t xml:space="preserve">2. 本ソフトウェア製品は、下記[ご使用上の注意]の記載内容による部分を操作不能にして出荷します。 </t>
    <phoneticPr fontId="47"/>
  </si>
  <si>
    <t xml:space="preserve">3. 本ソフトウェア製品の入力欄以外の部分を変更、修正してはなりません。 </t>
    <phoneticPr fontId="47"/>
  </si>
  <si>
    <t>4. 本ソフトウェア製品やその一部もしくはそれらのコピーを、変更、修正、解析、リバースエンジニアリング、翻訳、</t>
    <phoneticPr fontId="47"/>
  </si>
  <si>
    <t xml:space="preserve">   譲渡、貸与、リース、ローン等をしてはなりません。また、弊社の著作権、商標表記を変更、削除、隠蔽をしては</t>
    <phoneticPr fontId="47"/>
  </si>
  <si>
    <t xml:space="preserve">   なりません。 </t>
    <phoneticPr fontId="47"/>
  </si>
  <si>
    <t>5. 本ソフトウェア製品は、多岐にわたるデ－タをもとに動作確認を行っておりますが、これは本ソフトウェアの動作</t>
    <phoneticPr fontId="47"/>
  </si>
  <si>
    <t xml:space="preserve">   の正確さを保証するものではありません。 </t>
    <phoneticPr fontId="47"/>
  </si>
  <si>
    <t>6. 本ソフトウェア製品を直接もしくは間接的に使用したことにより発生したすべての賠償請求、責任、障害等につい</t>
    <phoneticPr fontId="47"/>
  </si>
  <si>
    <t xml:space="preserve">   て弊社はいかなる保証も責任も負いません。 </t>
    <phoneticPr fontId="47"/>
  </si>
  <si>
    <t>［ご使用上の注意］</t>
    <phoneticPr fontId="47"/>
  </si>
  <si>
    <t xml:space="preserve">1. 本ソフトウェア製品は、米国マイクロソフト社のエクセル（製品バージョン 10.0.2614）を使用しています。 </t>
    <phoneticPr fontId="47"/>
  </si>
  <si>
    <t>2. 本ソフトウェア製品のフォントは、ＭＳ明朝、ＭＳＰ明朝、ＭＳゴシック、ＭＳＰゴシック、Times New Roman を</t>
    <phoneticPr fontId="47"/>
  </si>
  <si>
    <t xml:space="preserve">   使用しています。 </t>
    <phoneticPr fontId="47"/>
  </si>
  <si>
    <t>3. 技術計算Ｕｓｅｒ入力シートに下記の項目を入力して下さい。</t>
    <phoneticPr fontId="47"/>
  </si>
  <si>
    <t xml:space="preserve">   3-1.会社名、物件名、担当者名。</t>
    <phoneticPr fontId="47"/>
  </si>
  <si>
    <t xml:space="preserve">   3-2.径間長、基準弛度、電線の種類、サイズ、条数、組数。</t>
    <phoneticPr fontId="47"/>
  </si>
  <si>
    <t xml:space="preserve">   3-3.データシートにない電線等の必要データ。</t>
    <phoneticPr fontId="47"/>
  </si>
  <si>
    <t>4. 本ソフトウェア製品は、下記の部分が操作不能です。</t>
    <phoneticPr fontId="47"/>
  </si>
  <si>
    <t xml:space="preserve">   4-1.物件名。物件名が入力されていないと、お客さまは物件名を入力することができません。</t>
    <phoneticPr fontId="47"/>
  </si>
  <si>
    <t xml:space="preserve">   4-2.径間長、電線の種類、サイズ、条数、組数。</t>
    <phoneticPr fontId="47"/>
  </si>
  <si>
    <t xml:space="preserve">   4-3.お客様が入力した計算に必要な項目以外の項目。</t>
    <phoneticPr fontId="47"/>
  </si>
  <si>
    <t>5. 本ソフトウェア製品を不正に入手した場合、本ソフトウェア製品にウィルスが入っている可能性もあります。この</t>
    <phoneticPr fontId="47"/>
  </si>
  <si>
    <t xml:space="preserve">   場合は、弊社は一切の責任を負いませんし、質問も受け付けません。 </t>
    <phoneticPr fontId="47"/>
  </si>
  <si>
    <t>2006.07.20 制定</t>
    <phoneticPr fontId="47"/>
  </si>
  <si>
    <t>Electro Systems Engineering SERVICE</t>
    <phoneticPr fontId="47"/>
  </si>
  <si>
    <t>01-600V ＯＷ</t>
    <phoneticPr fontId="3"/>
  </si>
  <si>
    <t>02-6KV ＯＣ</t>
    <phoneticPr fontId="3"/>
  </si>
  <si>
    <t>03-6KV ＯＥ</t>
    <phoneticPr fontId="3"/>
  </si>
  <si>
    <t>04-6KV ＯＰ</t>
    <phoneticPr fontId="3"/>
  </si>
  <si>
    <t>05-6KV ACSR-OC</t>
    <phoneticPr fontId="3"/>
  </si>
  <si>
    <t>06-6KV ACSR-OE</t>
    <phoneticPr fontId="3"/>
  </si>
  <si>
    <t>07-6KV AAAC-OC</t>
    <phoneticPr fontId="3"/>
  </si>
  <si>
    <t>08-6KV CV-T</t>
    <phoneticPr fontId="3"/>
  </si>
  <si>
    <t>09-600V CV-2C</t>
    <phoneticPr fontId="3"/>
  </si>
  <si>
    <t>10-600V CV-3C</t>
    <phoneticPr fontId="3"/>
  </si>
  <si>
    <t>11-600V CV-T</t>
    <phoneticPr fontId="3"/>
  </si>
  <si>
    <t>12-CVV- 2C</t>
    <phoneticPr fontId="3"/>
  </si>
  <si>
    <t>13-CVV- 3C</t>
    <phoneticPr fontId="3"/>
  </si>
  <si>
    <t>14-CVV- 4C</t>
    <phoneticPr fontId="3"/>
  </si>
  <si>
    <t>15-CVV－5C</t>
    <phoneticPr fontId="3"/>
  </si>
  <si>
    <t>16-CVV- 6C</t>
    <phoneticPr fontId="3"/>
  </si>
  <si>
    <t>17-CVV- 7C</t>
    <phoneticPr fontId="3"/>
  </si>
  <si>
    <t>18-CVV- 8C</t>
    <phoneticPr fontId="3"/>
  </si>
  <si>
    <t>19-CVV-10C</t>
    <phoneticPr fontId="3"/>
  </si>
  <si>
    <t>20-CVV-12C</t>
    <phoneticPr fontId="3"/>
  </si>
  <si>
    <t>21-CVV-15C</t>
    <phoneticPr fontId="3"/>
  </si>
  <si>
    <t>22-CVV-20C</t>
    <phoneticPr fontId="3"/>
  </si>
  <si>
    <t>23-CVV-30C</t>
    <phoneticPr fontId="3"/>
  </si>
  <si>
    <t xml:space="preserve">24-USER Reg. </t>
    <phoneticPr fontId="3"/>
  </si>
  <si>
    <t xml:space="preserve">25-USER Reg. </t>
    <phoneticPr fontId="3"/>
  </si>
  <si>
    <t xml:space="preserve">26-USER Reg. </t>
    <phoneticPr fontId="3"/>
  </si>
  <si>
    <t xml:space="preserve">27-USER Reg. </t>
    <phoneticPr fontId="3"/>
  </si>
  <si>
    <t xml:space="preserve">28-USER Reg. </t>
    <phoneticPr fontId="3"/>
  </si>
  <si>
    <t xml:space="preserve">29-USER Reg. </t>
    <phoneticPr fontId="3"/>
  </si>
  <si>
    <t xml:space="preserve">30-USER Reg. </t>
    <phoneticPr fontId="3"/>
  </si>
  <si>
    <t xml:space="preserve">31-USER Reg. </t>
    <phoneticPr fontId="3"/>
  </si>
  <si>
    <t xml:space="preserve">32-USER Reg. </t>
    <phoneticPr fontId="3"/>
  </si>
  <si>
    <t xml:space="preserve">33-USER Reg. </t>
    <phoneticPr fontId="3"/>
  </si>
  <si>
    <t xml:space="preserve">34-USER Reg. </t>
    <phoneticPr fontId="3"/>
  </si>
  <si>
    <t xml:space="preserve">35-USER Reg. </t>
    <phoneticPr fontId="3"/>
  </si>
  <si>
    <t xml:space="preserve">36-USER Reg. </t>
    <phoneticPr fontId="3"/>
  </si>
  <si>
    <t xml:space="preserve">37-USER Reg. </t>
    <phoneticPr fontId="3"/>
  </si>
  <si>
    <t xml:space="preserve">38-USER Reg. </t>
    <phoneticPr fontId="3"/>
  </si>
  <si>
    <t>39-USER Reg.</t>
    <phoneticPr fontId="3"/>
  </si>
  <si>
    <t>MW  22sq</t>
    <phoneticPr fontId="3"/>
  </si>
  <si>
    <t>～ 径間長Ｓ＝</t>
    <rPh sb="2" eb="3">
      <t>ケイ</t>
    </rPh>
    <rPh sb="3" eb="4">
      <t>カン</t>
    </rPh>
    <rPh sb="4" eb="5">
      <t>チョウ</t>
    </rPh>
    <phoneticPr fontId="3"/>
  </si>
  <si>
    <t>No. 01</t>
    <phoneticPr fontId="3"/>
  </si>
  <si>
    <t>No. 02</t>
    <phoneticPr fontId="3"/>
  </si>
  <si>
    <t>No. 03</t>
    <phoneticPr fontId="3"/>
  </si>
  <si>
    <t>No. 04</t>
    <phoneticPr fontId="3"/>
  </si>
  <si>
    <t>02-6KV ＯＣ</t>
  </si>
  <si>
    <t>09-600V CV-2C</t>
  </si>
  <si>
    <t>No. 05</t>
    <phoneticPr fontId="3"/>
  </si>
  <si>
    <t>No. 1</t>
    <phoneticPr fontId="3"/>
  </si>
  <si>
    <t>No. 2</t>
    <phoneticPr fontId="3"/>
  </si>
  <si>
    <t>No. 3</t>
    <phoneticPr fontId="3"/>
  </si>
  <si>
    <t>No. 4</t>
    <phoneticPr fontId="3"/>
  </si>
  <si>
    <t>No. 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</si>
</sst>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 m&quot;"/>
    <numFmt numFmtId="177" formatCode="0.0_ "/>
    <numFmt numFmtId="178" formatCode="0_ "/>
    <numFmt numFmtId="179" formatCode="0.00_ "/>
    <numFmt numFmtId="180" formatCode="0.000_ "/>
    <numFmt numFmtId="181" formatCode="0_);[Red]\(0\)"/>
    <numFmt numFmtId="182" formatCode="#,##0_);[Red]\(#,##0\)"/>
    <numFmt numFmtId="183" formatCode="0.000_);[Red]\(0.000\)"/>
    <numFmt numFmtId="184" formatCode="0.00_);[Red]\(0.00\)"/>
    <numFmt numFmtId="185" formatCode="0.00&quot;m&quot;"/>
    <numFmt numFmtId="186" formatCode="0.000000000000000000000000_ "/>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b/>
      <sz val="12"/>
      <color indexed="9"/>
      <name val="ＭＳ 明朝"/>
      <family val="1"/>
      <charset val="128"/>
    </font>
    <font>
      <sz val="11"/>
      <name val="ＭＳ 明朝"/>
      <family val="1"/>
      <charset val="128"/>
    </font>
    <font>
      <sz val="9"/>
      <name val="ＭＳ 明朝"/>
      <family val="1"/>
      <charset val="128"/>
    </font>
    <font>
      <sz val="9"/>
      <name val="ＭＳ ゴシック"/>
      <family val="3"/>
      <charset val="128"/>
    </font>
    <font>
      <sz val="8"/>
      <name val="ＭＳ ゴシック"/>
      <family val="3"/>
      <charset val="128"/>
    </font>
    <font>
      <sz val="8"/>
      <name val="ＭＳ 明朝"/>
      <family val="1"/>
      <charset val="128"/>
    </font>
    <font>
      <b/>
      <sz val="11"/>
      <name val="ＭＳ Ｐ明朝"/>
      <family val="1"/>
      <charset val="128"/>
    </font>
    <font>
      <u/>
      <sz val="11"/>
      <name val="ＭＳ 明朝"/>
      <family val="1"/>
      <charset val="128"/>
    </font>
    <font>
      <b/>
      <u/>
      <sz val="10"/>
      <name val="ＭＳ 明朝"/>
      <family val="1"/>
      <charset val="128"/>
    </font>
    <font>
      <b/>
      <u/>
      <sz val="9"/>
      <name val="ＭＳ 明朝"/>
      <family val="1"/>
      <charset val="128"/>
    </font>
    <font>
      <sz val="9"/>
      <color indexed="81"/>
      <name val="ＭＳ Ｐゴシック"/>
      <family val="3"/>
      <charset val="128"/>
    </font>
    <font>
      <sz val="9"/>
      <name val="ＭＳ Ｐゴシック"/>
      <family val="3"/>
      <charset val="128"/>
    </font>
    <font>
      <sz val="9"/>
      <color indexed="81"/>
      <name val="ＭＳ 明朝"/>
      <family val="1"/>
      <charset val="128"/>
    </font>
    <font>
      <sz val="14"/>
      <color indexed="81"/>
      <name val="ＭＳ 明朝"/>
      <family val="1"/>
      <charset val="128"/>
    </font>
    <font>
      <b/>
      <sz val="9"/>
      <color indexed="81"/>
      <name val="ＭＳ 明朝"/>
      <family val="1"/>
      <charset val="128"/>
    </font>
    <font>
      <b/>
      <sz val="9"/>
      <color indexed="53"/>
      <name val="ＭＳ 明朝"/>
      <family val="1"/>
      <charset val="128"/>
    </font>
    <font>
      <sz val="11"/>
      <color indexed="81"/>
      <name val="ＭＳ 明朝"/>
      <family val="1"/>
      <charset val="128"/>
    </font>
    <font>
      <b/>
      <sz val="9"/>
      <color indexed="10"/>
      <name val="ＭＳ 明朝"/>
      <family val="1"/>
      <charset val="128"/>
    </font>
    <font>
      <sz val="9"/>
      <color indexed="10"/>
      <name val="ＭＳ 明朝"/>
      <family val="1"/>
      <charset val="128"/>
    </font>
    <font>
      <sz val="9"/>
      <color indexed="12"/>
      <name val="ＭＳ 明朝"/>
      <family val="1"/>
      <charset val="128"/>
    </font>
    <font>
      <sz val="9"/>
      <color indexed="14"/>
      <name val="ＭＳ 明朝"/>
      <family val="1"/>
      <charset val="128"/>
    </font>
    <font>
      <sz val="9"/>
      <color indexed="12"/>
      <name val="ＭＳ Ｐ明朝"/>
      <family val="1"/>
      <charset val="128"/>
    </font>
    <font>
      <b/>
      <sz val="9"/>
      <color indexed="14"/>
      <name val="ＭＳ Ｐ明朝"/>
      <family val="1"/>
      <charset val="128"/>
    </font>
    <font>
      <b/>
      <sz val="9"/>
      <color indexed="14"/>
      <name val="ＭＳ 明朝"/>
      <family val="1"/>
      <charset val="128"/>
    </font>
    <font>
      <b/>
      <sz val="14"/>
      <color indexed="14"/>
      <name val="ＭＳ 明朝"/>
      <family val="1"/>
      <charset val="128"/>
    </font>
    <font>
      <sz val="16"/>
      <color indexed="14"/>
      <name val="ＭＳ 明朝"/>
      <family val="1"/>
      <charset val="128"/>
    </font>
    <font>
      <b/>
      <sz val="14"/>
      <color indexed="53"/>
      <name val="ＭＳ 明朝"/>
      <family val="1"/>
      <charset val="128"/>
    </font>
    <font>
      <sz val="1"/>
      <color indexed="9"/>
      <name val="ＭＳ ゴシック"/>
      <family val="3"/>
      <charset val="128"/>
    </font>
    <font>
      <sz val="10"/>
      <name val="ＭＳ Ｐゴシック"/>
      <family val="3"/>
      <charset val="128"/>
    </font>
    <font>
      <sz val="14"/>
      <color indexed="14"/>
      <name val="ＭＳ 明朝"/>
      <family val="1"/>
      <charset val="128"/>
    </font>
    <font>
      <sz val="8"/>
      <name val="ＭＳ Ｐゴシック"/>
      <family val="3"/>
      <charset val="128"/>
    </font>
    <font>
      <b/>
      <sz val="10"/>
      <color indexed="53"/>
      <name val="ＭＳ Ｐゴシック"/>
      <family val="3"/>
      <charset val="128"/>
    </font>
    <font>
      <b/>
      <sz val="9"/>
      <color indexed="53"/>
      <name val="ＭＳ Ｐ明朝"/>
      <family val="1"/>
      <charset val="128"/>
    </font>
    <font>
      <b/>
      <sz val="20"/>
      <color indexed="14"/>
      <name val="ＭＳ Ｐ明朝"/>
      <family val="1"/>
      <charset val="128"/>
    </font>
    <font>
      <sz val="11"/>
      <color indexed="14"/>
      <name val="ＭＳ Ｐ明朝"/>
      <family val="1"/>
      <charset val="128"/>
    </font>
    <font>
      <b/>
      <sz val="10"/>
      <color indexed="9"/>
      <name val="Times New Roman"/>
      <family val="1"/>
    </font>
    <font>
      <b/>
      <u/>
      <sz val="9"/>
      <name val="ＭＳ Ｐ明朝"/>
      <family val="1"/>
      <charset val="128"/>
    </font>
    <font>
      <b/>
      <sz val="14"/>
      <color indexed="10"/>
      <name val="ＭＳ 明朝"/>
      <family val="1"/>
      <charset val="128"/>
    </font>
    <font>
      <b/>
      <sz val="11"/>
      <color indexed="10"/>
      <name val="ＭＳ 明朝"/>
      <family val="1"/>
      <charset val="128"/>
    </font>
    <font>
      <b/>
      <sz val="14"/>
      <color indexed="10"/>
      <name val="ＭＳ Ｐ明朝"/>
      <family val="1"/>
      <charset val="128"/>
    </font>
    <font>
      <sz val="8"/>
      <color theme="1"/>
      <name val="メイリオ"/>
      <family val="3"/>
      <charset val="128"/>
    </font>
    <font>
      <sz val="11"/>
      <color theme="8"/>
      <name val="メイリオ"/>
      <family val="3"/>
      <charset val="128"/>
    </font>
    <font>
      <sz val="6"/>
      <name val="ＭＳ Ｐゴシック"/>
      <family val="2"/>
      <charset val="128"/>
      <scheme val="minor"/>
    </font>
    <font>
      <sz val="11"/>
      <color theme="0" tint="-0.14999847407452621"/>
      <name val="メイリオ"/>
      <family val="3"/>
      <charset val="128"/>
    </font>
    <font>
      <sz val="11"/>
      <name val="メイリオ"/>
      <family val="3"/>
      <charset val="128"/>
    </font>
    <font>
      <sz val="11"/>
      <color theme="9" tint="0.59999389629810485"/>
      <name val="メイリオ"/>
      <family val="3"/>
      <charset val="128"/>
    </font>
    <font>
      <sz val="9"/>
      <color theme="1"/>
      <name val="メイリオ"/>
      <family val="3"/>
      <charset val="128"/>
    </font>
    <font>
      <sz val="16"/>
      <name val="メイリオ"/>
      <family val="3"/>
      <charset val="128"/>
    </font>
    <font>
      <sz val="11"/>
      <name val="ＭＳ Ｐゴシック"/>
      <family val="2"/>
      <charset val="128"/>
      <scheme val="minor"/>
    </font>
    <font>
      <i/>
      <sz val="8"/>
      <name val="Times New Roman"/>
      <family val="1"/>
    </font>
    <font>
      <sz val="14"/>
      <color theme="1"/>
      <name val="HGP明朝B"/>
      <family val="1"/>
      <charset val="128"/>
    </font>
    <font>
      <sz val="10"/>
      <color theme="1" tint="4.9989318521683403E-2"/>
      <name val="HG明朝B"/>
      <family val="1"/>
      <charset val="128"/>
    </font>
    <font>
      <sz val="10"/>
      <color theme="1" tint="4.9989318521683403E-2"/>
      <name val="HGP明朝B"/>
      <family val="1"/>
      <charset val="128"/>
    </font>
    <font>
      <sz val="11"/>
      <color theme="1" tint="4.9989318521683403E-2"/>
      <name val="ＭＳ Ｐゴシック"/>
      <family val="2"/>
      <charset val="128"/>
      <scheme val="minor"/>
    </font>
    <font>
      <sz val="11"/>
      <color theme="1" tint="4.9989318521683403E-2"/>
      <name val="HG明朝B"/>
      <family val="1"/>
      <charset val="128"/>
    </font>
    <font>
      <sz val="9"/>
      <color theme="1" tint="4.9989318521683403E-2"/>
      <name val="ＭＳ 明朝"/>
      <family val="1"/>
      <charset val="128"/>
    </font>
    <font>
      <sz val="11"/>
      <color theme="1" tint="0.249977111117893"/>
      <name val="ＭＳ Ｐゴシック"/>
      <family val="2"/>
      <charset val="128"/>
      <scheme val="minor"/>
    </font>
    <font>
      <sz val="9"/>
      <color theme="1" tint="0.249977111117893"/>
      <name val="ＭＳ 明朝"/>
      <family val="1"/>
      <charset val="128"/>
    </font>
    <font>
      <sz val="8"/>
      <color theme="1" tint="4.9989318521683403E-2"/>
      <name val="ＭＳ 明朝"/>
      <family val="1"/>
      <charset val="128"/>
    </font>
    <font>
      <i/>
      <sz val="8"/>
      <color theme="1" tint="4.9989318521683403E-2"/>
      <name val="Times New Roman"/>
      <family val="1"/>
    </font>
    <font>
      <b/>
      <sz val="9"/>
      <name val="メイリオ"/>
      <family val="3"/>
      <charset val="128"/>
    </font>
    <font>
      <b/>
      <i/>
      <sz val="10"/>
      <color indexed="9"/>
      <name val="Times New Roman"/>
      <family val="1"/>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mediumGray">
        <fgColor indexed="22"/>
        <bgColor indexed="9"/>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90">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theme="0" tint="-0.24994659260841701"/>
      </top>
      <bottom/>
      <diagonal/>
    </border>
    <border>
      <left/>
      <right/>
      <top/>
      <bottom style="thick">
        <color theme="0" tint="-0.24994659260841701"/>
      </bottom>
      <diagonal/>
    </border>
    <border>
      <left/>
      <right/>
      <top style="thick">
        <color theme="0" tint="-0.24994659260841701"/>
      </top>
      <bottom/>
      <diagonal/>
    </border>
    <border>
      <left/>
      <right/>
      <top/>
      <bottom style="thick">
        <color theme="0" tint="-0.34998626667073579"/>
      </bottom>
      <diagonal/>
    </border>
    <border>
      <left/>
      <right/>
      <top/>
      <bottom style="medium">
        <color theme="0" tint="-0.34998626667073579"/>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thin">
        <color indexed="64"/>
      </left>
      <right style="hair">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s>
  <cellStyleXfs count="3">
    <xf numFmtId="0" fontId="0" fillId="0" borderId="0">
      <alignment vertical="center"/>
    </xf>
    <xf numFmtId="0" fontId="2" fillId="0" borderId="0"/>
    <xf numFmtId="0" fontId="1" fillId="0" borderId="0">
      <alignment vertical="center"/>
    </xf>
  </cellStyleXfs>
  <cellXfs count="232">
    <xf numFmtId="0" fontId="0" fillId="0" borderId="0" xfId="0">
      <alignment vertical="center"/>
    </xf>
    <xf numFmtId="0" fontId="0" fillId="2" borderId="0" xfId="0" applyFill="1" applyProtection="1">
      <alignment vertical="center"/>
      <protection hidden="1"/>
    </xf>
    <xf numFmtId="0" fontId="0" fillId="2" borderId="0" xfId="0" applyFill="1" applyBorder="1" applyProtection="1">
      <alignment vertical="center"/>
      <protection hidden="1"/>
    </xf>
    <xf numFmtId="0" fontId="0" fillId="2" borderId="4" xfId="0" applyFill="1" applyBorder="1" applyProtection="1">
      <alignment vertical="center"/>
      <protection hidden="1"/>
    </xf>
    <xf numFmtId="0" fontId="0" fillId="2" borderId="5" xfId="0" applyFill="1" applyBorder="1" applyProtection="1">
      <alignment vertical="center"/>
      <protection hidden="1"/>
    </xf>
    <xf numFmtId="0" fontId="0" fillId="2" borderId="6" xfId="0" applyFill="1" applyBorder="1" applyProtection="1">
      <alignment vertical="center"/>
      <protection hidden="1"/>
    </xf>
    <xf numFmtId="0" fontId="5" fillId="3" borderId="8" xfId="0" applyFont="1" applyFill="1" applyBorder="1" applyAlignment="1" applyProtection="1">
      <alignment horizontal="left" vertical="center"/>
      <protection hidden="1"/>
    </xf>
    <xf numFmtId="0" fontId="0" fillId="3" borderId="9" xfId="0" applyFill="1" applyBorder="1" applyProtection="1">
      <alignment vertical="center"/>
      <protection hidden="1"/>
    </xf>
    <xf numFmtId="0" fontId="8" fillId="2" borderId="0" xfId="0" applyFont="1" applyFill="1" applyBorder="1" applyProtection="1">
      <alignment vertical="center"/>
      <protection hidden="1"/>
    </xf>
    <xf numFmtId="0" fontId="8" fillId="2" borderId="0" xfId="0" applyFont="1" applyFill="1" applyBorder="1" applyAlignment="1" applyProtection="1">
      <alignment vertical="top"/>
      <protection hidden="1"/>
    </xf>
    <xf numFmtId="22" fontId="14" fillId="2" borderId="0" xfId="0" applyNumberFormat="1" applyFont="1" applyFill="1" applyAlignment="1" applyProtection="1">
      <alignment horizontal="center" shrinkToFit="1"/>
      <protection hidden="1"/>
    </xf>
    <xf numFmtId="0" fontId="0" fillId="2" borderId="0" xfId="0" applyFill="1" applyBorder="1" applyAlignment="1" applyProtection="1">
      <alignment horizontal="center" vertical="center"/>
      <protection hidden="1"/>
    </xf>
    <xf numFmtId="49" fontId="11" fillId="2" borderId="0" xfId="0" applyNumberFormat="1" applyFont="1" applyFill="1" applyBorder="1" applyAlignment="1" applyProtection="1">
      <alignment horizontal="right" vertical="center"/>
      <protection hidden="1"/>
    </xf>
    <xf numFmtId="0" fontId="7" fillId="2" borderId="0" xfId="0" applyFont="1" applyFill="1" applyBorder="1" applyAlignment="1" applyProtection="1">
      <alignment horizontal="center" vertical="center" shrinkToFit="1"/>
      <protection hidden="1"/>
    </xf>
    <xf numFmtId="0" fontId="0" fillId="2" borderId="9" xfId="0" applyFill="1" applyBorder="1" applyProtection="1">
      <alignment vertical="center"/>
      <protection hidden="1"/>
    </xf>
    <xf numFmtId="49" fontId="11" fillId="2" borderId="10" xfId="0" applyNumberFormat="1" applyFont="1" applyFill="1" applyBorder="1" applyAlignment="1" applyProtection="1">
      <alignment horizontal="right" vertical="center"/>
      <protection hidden="1"/>
    </xf>
    <xf numFmtId="49" fontId="4" fillId="4" borderId="7" xfId="0" applyNumberFormat="1" applyFont="1" applyFill="1" applyBorder="1" applyAlignment="1" applyProtection="1">
      <alignment horizontal="center" vertical="center" shrinkToFit="1"/>
      <protection hidden="1"/>
    </xf>
    <xf numFmtId="178" fontId="9" fillId="2" borderId="13" xfId="0" applyNumberFormat="1" applyFont="1" applyFill="1" applyBorder="1" applyAlignment="1" applyProtection="1">
      <alignment horizontal="right" vertical="center" shrinkToFit="1"/>
      <protection hidden="1"/>
    </xf>
    <xf numFmtId="180" fontId="9" fillId="2" borderId="0" xfId="0" applyNumberFormat="1" applyFont="1" applyFill="1" applyBorder="1" applyAlignment="1" applyProtection="1">
      <alignment horizontal="right" vertical="center" shrinkToFit="1"/>
      <protection hidden="1"/>
    </xf>
    <xf numFmtId="177" fontId="8" fillId="2" borderId="0"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horizontal="center" shrinkToFit="1"/>
      <protection hidden="1"/>
    </xf>
    <xf numFmtId="0" fontId="7" fillId="2" borderId="0" xfId="0" applyFont="1" applyFill="1" applyBorder="1" applyAlignment="1" applyProtection="1">
      <alignment horizontal="center" vertical="top" shrinkToFit="1"/>
      <protection hidden="1"/>
    </xf>
    <xf numFmtId="49" fontId="8" fillId="2" borderId="13" xfId="0" applyNumberFormat="1" applyFont="1" applyFill="1" applyBorder="1" applyAlignment="1" applyProtection="1">
      <alignment vertical="center" shrinkToFit="1"/>
      <protection locked="0"/>
    </xf>
    <xf numFmtId="183" fontId="9" fillId="2" borderId="0" xfId="0" applyNumberFormat="1" applyFont="1" applyFill="1" applyBorder="1" applyAlignment="1" applyProtection="1">
      <alignment horizontal="right" vertical="center" shrinkToFit="1"/>
      <protection hidden="1"/>
    </xf>
    <xf numFmtId="182" fontId="0" fillId="2" borderId="0" xfId="0" applyNumberFormat="1" applyFill="1" applyProtection="1">
      <alignment vertical="center"/>
      <protection hidden="1"/>
    </xf>
    <xf numFmtId="0" fontId="5" fillId="3" borderId="9" xfId="0" applyFont="1" applyFill="1" applyBorder="1" applyAlignment="1" applyProtection="1">
      <alignment horizontal="left" vertical="center"/>
      <protection hidden="1"/>
    </xf>
    <xf numFmtId="0" fontId="36" fillId="2" borderId="9" xfId="0" applyFont="1" applyFill="1" applyBorder="1" applyProtection="1">
      <alignment vertical="center"/>
      <protection hidden="1"/>
    </xf>
    <xf numFmtId="0" fontId="38" fillId="2" borderId="0" xfId="0" applyFont="1" applyFill="1" applyAlignment="1" applyProtection="1">
      <alignment horizontal="center" vertical="center"/>
      <protection hidden="1"/>
    </xf>
    <xf numFmtId="0" fontId="39" fillId="2" borderId="0" xfId="0" applyFont="1" applyFill="1" applyAlignment="1" applyProtection="1">
      <alignment horizontal="center" vertical="center"/>
      <protection hidden="1"/>
    </xf>
    <xf numFmtId="0" fontId="40" fillId="3" borderId="0" xfId="0" applyFont="1" applyFill="1" applyBorder="1" applyAlignment="1" applyProtection="1">
      <alignment horizontal="right" vertical="center"/>
      <protection hidden="1"/>
    </xf>
    <xf numFmtId="180" fontId="35" fillId="2" borderId="0" xfId="0" applyNumberFormat="1" applyFont="1" applyFill="1" applyBorder="1" applyAlignment="1" applyProtection="1">
      <alignment horizontal="right" vertical="center" shrinkToFit="1"/>
      <protection hidden="1"/>
    </xf>
    <xf numFmtId="184" fontId="35" fillId="2" borderId="0" xfId="0" applyNumberFormat="1" applyFont="1" applyFill="1" applyBorder="1" applyAlignment="1" applyProtection="1">
      <alignment vertical="center" shrinkToFit="1"/>
      <protection hidden="1"/>
    </xf>
    <xf numFmtId="184" fontId="35" fillId="2" borderId="0" xfId="0" applyNumberFormat="1" applyFont="1" applyFill="1" applyBorder="1" applyAlignment="1" applyProtection="1">
      <alignment horizontal="right" vertical="center" shrinkToFit="1"/>
      <protection hidden="1"/>
    </xf>
    <xf numFmtId="184" fontId="35" fillId="5" borderId="0" xfId="0" applyNumberFormat="1" applyFont="1" applyFill="1" applyBorder="1" applyAlignment="1" applyProtection="1">
      <alignment horizontal="right" vertical="center" shrinkToFit="1"/>
      <protection hidden="1"/>
    </xf>
    <xf numFmtId="49" fontId="8" fillId="2" borderId="15" xfId="0" applyNumberFormat="1" applyFont="1" applyFill="1" applyBorder="1" applyAlignment="1" applyProtection="1">
      <alignment horizontal="center" vertical="center" shrinkToFit="1"/>
      <protection hidden="1"/>
    </xf>
    <xf numFmtId="178" fontId="9" fillId="2" borderId="74" xfId="0" applyNumberFormat="1" applyFont="1" applyFill="1" applyBorder="1" applyAlignment="1" applyProtection="1">
      <alignment horizontal="right" vertical="center" shrinkToFit="1"/>
      <protection hidden="1"/>
    </xf>
    <xf numFmtId="178" fontId="9" fillId="2" borderId="72" xfId="0" applyNumberFormat="1" applyFont="1" applyFill="1" applyBorder="1" applyAlignment="1" applyProtection="1">
      <alignment horizontal="right" vertical="center" shrinkToFit="1"/>
      <protection hidden="1"/>
    </xf>
    <xf numFmtId="178" fontId="9" fillId="2" borderId="75" xfId="0" applyNumberFormat="1" applyFont="1" applyFill="1" applyBorder="1" applyAlignment="1" applyProtection="1">
      <alignment horizontal="right" vertical="center" shrinkToFit="1"/>
      <protection hidden="1"/>
    </xf>
    <xf numFmtId="178" fontId="9" fillId="2" borderId="21" xfId="0" applyNumberFormat="1" applyFont="1" applyFill="1" applyBorder="1" applyAlignment="1" applyProtection="1">
      <alignment horizontal="right" vertical="center" shrinkToFit="1"/>
      <protection hidden="1"/>
    </xf>
    <xf numFmtId="178" fontId="9" fillId="2" borderId="76" xfId="0" applyNumberFormat="1" applyFont="1" applyFill="1" applyBorder="1" applyAlignment="1" applyProtection="1">
      <alignment horizontal="right" vertical="center" shrinkToFit="1"/>
      <protection hidden="1"/>
    </xf>
    <xf numFmtId="178" fontId="9" fillId="2" borderId="29" xfId="0" applyNumberFormat="1" applyFont="1" applyFill="1" applyBorder="1" applyAlignment="1" applyProtection="1">
      <alignment horizontal="right" vertical="center" shrinkToFit="1"/>
      <protection hidden="1"/>
    </xf>
    <xf numFmtId="178" fontId="9" fillId="2" borderId="30" xfId="0" applyNumberFormat="1" applyFont="1" applyFill="1" applyBorder="1" applyAlignment="1" applyProtection="1">
      <alignment horizontal="right" vertical="center" shrinkToFit="1"/>
      <protection hidden="1"/>
    </xf>
    <xf numFmtId="178" fontId="9" fillId="2" borderId="77" xfId="0" applyNumberFormat="1" applyFont="1" applyFill="1" applyBorder="1" applyAlignment="1" applyProtection="1">
      <alignment horizontal="right" vertical="center" shrinkToFit="1"/>
      <protection hidden="1"/>
    </xf>
    <xf numFmtId="49" fontId="4" fillId="4" borderId="0" xfId="0" applyNumberFormat="1" applyFont="1" applyFill="1" applyBorder="1" applyAlignment="1" applyProtection="1">
      <alignment horizontal="center" vertical="center" shrinkToFit="1"/>
      <protection hidden="1"/>
    </xf>
    <xf numFmtId="0" fontId="44" fillId="2" borderId="28" xfId="0" applyFont="1" applyFill="1" applyBorder="1" applyAlignment="1" applyProtection="1">
      <alignment vertical="center" shrinkToFit="1"/>
      <protection hidden="1"/>
    </xf>
    <xf numFmtId="0" fontId="0" fillId="2" borderId="70" xfId="0" applyFill="1" applyBorder="1" applyProtection="1">
      <alignment vertical="center"/>
      <protection hidden="1"/>
    </xf>
    <xf numFmtId="49" fontId="16" fillId="4" borderId="7" xfId="0" applyNumberFormat="1" applyFont="1" applyFill="1" applyBorder="1" applyAlignment="1" applyProtection="1">
      <alignment horizontal="center" vertical="center"/>
      <protection hidden="1"/>
    </xf>
    <xf numFmtId="185" fontId="33" fillId="6" borderId="35" xfId="0" applyNumberFormat="1" applyFont="1" applyFill="1" applyBorder="1" applyAlignment="1" applyProtection="1">
      <alignment horizontal="center" vertical="center" shrinkToFit="1"/>
      <protection locked="0"/>
    </xf>
    <xf numFmtId="179" fontId="35" fillId="6" borderId="57" xfId="0" applyNumberFormat="1" applyFont="1" applyFill="1" applyBorder="1" applyAlignment="1" applyProtection="1">
      <alignment horizontal="right" vertical="center" shrinkToFit="1"/>
      <protection locked="0"/>
    </xf>
    <xf numFmtId="178" fontId="8" fillId="6" borderId="72" xfId="0" applyNumberFormat="1" applyFont="1" applyFill="1" applyBorder="1" applyAlignment="1" applyProtection="1">
      <alignment horizontal="right" vertical="center" shrinkToFit="1"/>
      <protection locked="0"/>
    </xf>
    <xf numFmtId="49" fontId="9" fillId="6" borderId="72" xfId="0" applyNumberFormat="1" applyFont="1" applyFill="1" applyBorder="1" applyAlignment="1" applyProtection="1">
      <alignment horizontal="center" vertical="center" shrinkToFit="1"/>
      <protection locked="0"/>
    </xf>
    <xf numFmtId="178" fontId="8" fillId="6" borderId="57" xfId="0" applyNumberFormat="1" applyFont="1" applyFill="1" applyBorder="1" applyAlignment="1" applyProtection="1">
      <alignment horizontal="right" vertical="center" shrinkToFit="1"/>
      <protection locked="0"/>
    </xf>
    <xf numFmtId="179" fontId="35" fillId="6" borderId="19" xfId="0" applyNumberFormat="1" applyFont="1" applyFill="1" applyBorder="1" applyAlignment="1" applyProtection="1">
      <alignment horizontal="right" vertical="center" shrinkToFit="1"/>
      <protection locked="0"/>
    </xf>
    <xf numFmtId="178" fontId="8" fillId="6" borderId="13" xfId="0" applyNumberFormat="1" applyFont="1" applyFill="1" applyBorder="1" applyAlignment="1" applyProtection="1">
      <alignment horizontal="right" vertical="center" shrinkToFit="1"/>
      <protection locked="0"/>
    </xf>
    <xf numFmtId="49" fontId="9" fillId="6" borderId="13" xfId="0" applyNumberFormat="1" applyFont="1" applyFill="1" applyBorder="1" applyAlignment="1" applyProtection="1">
      <alignment horizontal="center" vertical="center" shrinkToFit="1"/>
      <protection locked="0"/>
    </xf>
    <xf numFmtId="178" fontId="8" fillId="6" borderId="19" xfId="0" applyNumberFormat="1" applyFont="1" applyFill="1" applyBorder="1" applyAlignment="1" applyProtection="1">
      <alignment horizontal="right" vertical="center" shrinkToFit="1"/>
      <protection locked="0"/>
    </xf>
    <xf numFmtId="179" fontId="35" fillId="6" borderId="34" xfId="0" applyNumberFormat="1" applyFont="1" applyFill="1" applyBorder="1" applyAlignment="1" applyProtection="1">
      <alignment horizontal="right" vertical="center" shrinkToFit="1"/>
      <protection locked="0"/>
    </xf>
    <xf numFmtId="178" fontId="8" fillId="6" borderId="30" xfId="0" applyNumberFormat="1" applyFont="1" applyFill="1" applyBorder="1" applyAlignment="1" applyProtection="1">
      <alignment horizontal="right" vertical="center" shrinkToFit="1"/>
      <protection locked="0"/>
    </xf>
    <xf numFmtId="49" fontId="9" fillId="6" borderId="30" xfId="0" applyNumberFormat="1" applyFont="1" applyFill="1" applyBorder="1" applyAlignment="1" applyProtection="1">
      <alignment horizontal="center" vertical="center" shrinkToFit="1"/>
      <protection locked="0"/>
    </xf>
    <xf numFmtId="178" fontId="8" fillId="6" borderId="34" xfId="0" applyNumberFormat="1" applyFont="1" applyFill="1" applyBorder="1" applyAlignment="1" applyProtection="1">
      <alignment horizontal="right" vertical="center" shrinkToFit="1"/>
      <protection locked="0"/>
    </xf>
    <xf numFmtId="176" fontId="33" fillId="6" borderId="44" xfId="0" applyNumberFormat="1" applyFont="1" applyFill="1" applyBorder="1" applyAlignment="1" applyProtection="1">
      <alignment horizontal="center" vertical="center" shrinkToFit="1"/>
      <protection locked="0"/>
    </xf>
    <xf numFmtId="0" fontId="45" fillId="9" borderId="0" xfId="0" applyFont="1" applyFill="1" applyBorder="1" applyAlignment="1" applyProtection="1">
      <alignment vertical="center"/>
      <protection hidden="1"/>
    </xf>
    <xf numFmtId="0" fontId="7" fillId="9" borderId="14" xfId="0" applyFont="1" applyFill="1" applyBorder="1" applyAlignment="1" applyProtection="1">
      <alignment horizontal="center" vertical="center" shrinkToFit="1"/>
      <protection hidden="1"/>
    </xf>
    <xf numFmtId="0" fontId="7" fillId="9" borderId="15" xfId="0" applyFont="1" applyFill="1" applyBorder="1" applyAlignment="1" applyProtection="1">
      <alignment horizontal="center" vertical="center" shrinkToFit="1"/>
      <protection hidden="1"/>
    </xf>
    <xf numFmtId="0" fontId="7" fillId="9" borderId="17" xfId="0" applyFont="1" applyFill="1" applyBorder="1" applyAlignment="1" applyProtection="1">
      <alignment horizontal="center" vertical="center" shrinkToFit="1"/>
      <protection hidden="1"/>
    </xf>
    <xf numFmtId="0" fontId="7" fillId="9" borderId="12" xfId="0" applyFont="1" applyFill="1" applyBorder="1" applyAlignment="1" applyProtection="1">
      <alignment horizontal="center" vertical="center" shrinkToFit="1"/>
      <protection hidden="1"/>
    </xf>
    <xf numFmtId="0" fontId="7" fillId="9" borderId="16"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center" vertical="center" shrinkToFit="1"/>
      <protection hidden="1"/>
    </xf>
    <xf numFmtId="0" fontId="1" fillId="0" borderId="0" xfId="2">
      <alignment vertical="center"/>
    </xf>
    <xf numFmtId="0" fontId="1" fillId="9" borderId="0" xfId="2" applyFill="1" applyBorder="1">
      <alignment vertical="center"/>
    </xf>
    <xf numFmtId="0" fontId="53" fillId="9" borderId="0" xfId="2" applyFont="1" applyFill="1" applyBorder="1">
      <alignment vertical="center"/>
    </xf>
    <xf numFmtId="0" fontId="55" fillId="9" borderId="80" xfId="2" applyFont="1" applyFill="1" applyBorder="1" applyAlignment="1">
      <alignment horizontal="center" vertical="center"/>
    </xf>
    <xf numFmtId="0" fontId="58" fillId="9" borderId="0" xfId="2" applyFont="1" applyFill="1" applyBorder="1">
      <alignment vertical="center"/>
    </xf>
    <xf numFmtId="0" fontId="59" fillId="9" borderId="0" xfId="2" applyFont="1" applyFill="1" applyBorder="1">
      <alignment vertical="center"/>
    </xf>
    <xf numFmtId="0" fontId="56" fillId="9" borderId="0" xfId="2" applyFont="1" applyFill="1" applyBorder="1">
      <alignment vertical="center"/>
    </xf>
    <xf numFmtId="0" fontId="61" fillId="9" borderId="81" xfId="2" applyFont="1" applyFill="1" applyBorder="1">
      <alignment vertical="center"/>
    </xf>
    <xf numFmtId="0" fontId="61" fillId="9" borderId="0" xfId="2" applyFont="1" applyFill="1" applyBorder="1">
      <alignment vertical="center"/>
    </xf>
    <xf numFmtId="0" fontId="10" fillId="9" borderId="0" xfId="2" applyFont="1" applyFill="1" applyBorder="1" applyAlignment="1">
      <alignment horizontal="left" vertical="center"/>
    </xf>
    <xf numFmtId="0" fontId="61" fillId="9" borderId="82" xfId="2" applyFont="1" applyFill="1" applyBorder="1">
      <alignment vertical="center"/>
    </xf>
    <xf numFmtId="0" fontId="65" fillId="8" borderId="83" xfId="0" applyNumberFormat="1" applyFont="1" applyFill="1" applyBorder="1" applyAlignment="1" applyProtection="1">
      <alignment horizontal="center" vertical="top" shrinkToFit="1"/>
      <protection hidden="1"/>
    </xf>
    <xf numFmtId="0" fontId="65" fillId="8" borderId="71" xfId="0" applyNumberFormat="1" applyFont="1" applyFill="1" applyBorder="1" applyAlignment="1" applyProtection="1">
      <alignment horizontal="center" vertical="top" shrinkToFit="1"/>
      <protection hidden="1"/>
    </xf>
    <xf numFmtId="0" fontId="65" fillId="8" borderId="40" xfId="0" applyNumberFormat="1" applyFont="1" applyFill="1" applyBorder="1" applyAlignment="1" applyProtection="1">
      <alignment horizontal="center" vertical="top" shrinkToFit="1"/>
      <protection hidden="1"/>
    </xf>
    <xf numFmtId="22" fontId="41" fillId="2" borderId="0" xfId="0" applyNumberFormat="1" applyFont="1" applyFill="1" applyAlignment="1" applyProtection="1">
      <alignment horizontal="center" shrinkToFit="1"/>
      <protection hidden="1"/>
    </xf>
    <xf numFmtId="0" fontId="9" fillId="6" borderId="19" xfId="0" applyFont="1" applyFill="1" applyBorder="1" applyAlignment="1" applyProtection="1">
      <alignment horizontal="left" vertical="center" shrinkToFit="1"/>
      <protection locked="0"/>
    </xf>
    <xf numFmtId="0" fontId="9" fillId="6" borderId="18" xfId="0" applyFont="1" applyFill="1" applyBorder="1" applyAlignment="1" applyProtection="1">
      <alignment horizontal="left" vertical="center" shrinkToFit="1"/>
      <protection locked="0"/>
    </xf>
    <xf numFmtId="49" fontId="7" fillId="9" borderId="1" xfId="0" applyNumberFormat="1" applyFont="1" applyFill="1" applyBorder="1" applyAlignment="1" applyProtection="1">
      <alignment horizontal="center" vertical="center" shrinkToFit="1"/>
      <protection hidden="1"/>
    </xf>
    <xf numFmtId="49" fontId="7" fillId="9" borderId="41" xfId="0" applyNumberFormat="1" applyFont="1" applyFill="1" applyBorder="1" applyAlignment="1" applyProtection="1">
      <alignment horizontal="center" vertical="center" shrinkToFit="1"/>
      <protection hidden="1"/>
    </xf>
    <xf numFmtId="49" fontId="7" fillId="9" borderId="55" xfId="0" applyNumberFormat="1" applyFont="1" applyFill="1" applyBorder="1" applyAlignment="1" applyProtection="1">
      <alignment horizontal="center" vertical="center" shrinkToFit="1"/>
      <protection hidden="1"/>
    </xf>
    <xf numFmtId="49" fontId="7" fillId="9" borderId="3" xfId="0" applyNumberFormat="1" applyFont="1" applyFill="1" applyBorder="1" applyAlignment="1" applyProtection="1">
      <alignment horizontal="center" vertical="center" shrinkToFit="1"/>
      <protection hidden="1"/>
    </xf>
    <xf numFmtId="49" fontId="7" fillId="9" borderId="0" xfId="0" applyNumberFormat="1" applyFont="1" applyFill="1" applyBorder="1" applyAlignment="1" applyProtection="1">
      <alignment horizontal="center" vertical="center" shrinkToFit="1"/>
      <protection hidden="1"/>
    </xf>
    <xf numFmtId="49" fontId="7" fillId="9" borderId="49" xfId="0" applyNumberFormat="1" applyFont="1" applyFill="1" applyBorder="1" applyAlignment="1" applyProtection="1">
      <alignment horizontal="center" vertical="center" shrinkToFit="1"/>
      <protection hidden="1"/>
    </xf>
    <xf numFmtId="49" fontId="7" fillId="9" borderId="66" xfId="0" applyNumberFormat="1" applyFont="1" applyFill="1" applyBorder="1" applyAlignment="1" applyProtection="1">
      <alignment horizontal="center" vertical="center" shrinkToFit="1"/>
      <protection hidden="1"/>
    </xf>
    <xf numFmtId="49" fontId="7" fillId="9" borderId="43" xfId="0" applyNumberFormat="1" applyFont="1" applyFill="1" applyBorder="1" applyAlignment="1" applyProtection="1">
      <alignment horizontal="center" vertical="center" shrinkToFit="1"/>
      <protection hidden="1"/>
    </xf>
    <xf numFmtId="49" fontId="7" fillId="9" borderId="31" xfId="0" applyNumberFormat="1" applyFont="1" applyFill="1" applyBorder="1" applyAlignment="1" applyProtection="1">
      <alignment horizontal="center" vertical="center" shrinkToFit="1"/>
      <protection hidden="1"/>
    </xf>
    <xf numFmtId="22" fontId="41" fillId="2" borderId="0" xfId="0" applyNumberFormat="1" applyFont="1" applyFill="1" applyAlignment="1" applyProtection="1">
      <alignment horizontal="center" shrinkToFit="1"/>
      <protection hidden="1"/>
    </xf>
    <xf numFmtId="0" fontId="7" fillId="9" borderId="67" xfId="0" applyFont="1" applyFill="1" applyBorder="1" applyAlignment="1" applyProtection="1">
      <alignment horizontal="center" vertical="center" shrinkToFit="1"/>
      <protection hidden="1"/>
    </xf>
    <xf numFmtId="0" fontId="7" fillId="9" borderId="52" xfId="0" applyFont="1" applyFill="1" applyBorder="1" applyAlignment="1" applyProtection="1">
      <alignment horizontal="center" vertical="center" shrinkToFit="1"/>
      <protection hidden="1"/>
    </xf>
    <xf numFmtId="0" fontId="7" fillId="9" borderId="68" xfId="0" applyFont="1" applyFill="1" applyBorder="1" applyAlignment="1" applyProtection="1">
      <alignment horizontal="center" vertical="center" shrinkToFit="1"/>
      <protection hidden="1"/>
    </xf>
    <xf numFmtId="0" fontId="26" fillId="8" borderId="60" xfId="0" applyNumberFormat="1" applyFont="1" applyFill="1" applyBorder="1" applyAlignment="1" applyProtection="1">
      <alignment horizontal="center" vertical="center" shrinkToFit="1"/>
      <protection hidden="1"/>
    </xf>
    <xf numFmtId="0" fontId="26" fillId="8" borderId="47" xfId="0" applyNumberFormat="1" applyFont="1" applyFill="1" applyBorder="1" applyAlignment="1" applyProtection="1">
      <alignment horizontal="center" vertical="center" shrinkToFit="1"/>
      <protection hidden="1"/>
    </xf>
    <xf numFmtId="0" fontId="65" fillId="8" borderId="83" xfId="0" applyNumberFormat="1" applyFont="1" applyFill="1" applyBorder="1" applyAlignment="1" applyProtection="1">
      <alignment horizontal="center" vertical="top" shrinkToFit="1"/>
      <protection hidden="1"/>
    </xf>
    <xf numFmtId="0" fontId="65" fillId="8" borderId="71" xfId="0" applyNumberFormat="1" applyFont="1" applyFill="1" applyBorder="1" applyAlignment="1" applyProtection="1">
      <alignment horizontal="center" vertical="top" shrinkToFit="1"/>
      <protection hidden="1"/>
    </xf>
    <xf numFmtId="0" fontId="65" fillId="8" borderId="40" xfId="0" applyNumberFormat="1" applyFont="1" applyFill="1" applyBorder="1" applyAlignment="1" applyProtection="1">
      <alignment horizontal="center" vertical="top" shrinkToFit="1"/>
      <protection hidden="1"/>
    </xf>
    <xf numFmtId="0" fontId="26" fillId="8" borderId="37" xfId="0" applyNumberFormat="1" applyFont="1" applyFill="1" applyBorder="1" applyAlignment="1" applyProtection="1">
      <alignment horizontal="center" vertical="center" shrinkToFit="1"/>
      <protection hidden="1"/>
    </xf>
    <xf numFmtId="0" fontId="26" fillId="8" borderId="58" xfId="0" applyNumberFormat="1" applyFont="1" applyFill="1" applyBorder="1" applyAlignment="1" applyProtection="1">
      <alignment horizontal="center" vertical="center" shrinkToFit="1"/>
      <protection hidden="1"/>
    </xf>
    <xf numFmtId="0" fontId="26" fillId="8" borderId="38" xfId="0" applyNumberFormat="1" applyFont="1" applyFill="1" applyBorder="1" applyAlignment="1" applyProtection="1">
      <alignment horizontal="center" vertical="center" shrinkToFit="1"/>
      <protection hidden="1"/>
    </xf>
    <xf numFmtId="0" fontId="26" fillId="8" borderId="18" xfId="0" applyNumberFormat="1" applyFont="1" applyFill="1" applyBorder="1" applyAlignment="1" applyProtection="1">
      <alignment horizontal="center" vertical="center" shrinkToFit="1"/>
      <protection hidden="1"/>
    </xf>
    <xf numFmtId="49" fontId="7" fillId="9" borderId="54" xfId="0" applyNumberFormat="1" applyFont="1" applyFill="1" applyBorder="1" applyAlignment="1" applyProtection="1">
      <alignment horizontal="center" vertical="center" shrinkToFit="1"/>
      <protection hidden="1"/>
    </xf>
    <xf numFmtId="49" fontId="7" fillId="9" borderId="45" xfId="0" applyNumberFormat="1" applyFont="1" applyFill="1" applyBorder="1" applyAlignment="1" applyProtection="1">
      <alignment horizontal="center" vertical="center" shrinkToFit="1"/>
      <protection hidden="1"/>
    </xf>
    <xf numFmtId="49" fontId="7" fillId="9" borderId="56" xfId="0" applyNumberFormat="1" applyFont="1" applyFill="1" applyBorder="1" applyAlignment="1" applyProtection="1">
      <alignment horizontal="center" vertical="center" shrinkToFit="1"/>
      <protection hidden="1"/>
    </xf>
    <xf numFmtId="49" fontId="7" fillId="9" borderId="50" xfId="0" applyNumberFormat="1" applyFont="1" applyFill="1" applyBorder="1" applyAlignment="1" applyProtection="1">
      <alignment horizontal="center" vertical="center" shrinkToFit="1"/>
      <protection hidden="1"/>
    </xf>
    <xf numFmtId="49" fontId="7" fillId="9" borderId="33" xfId="0" applyNumberFormat="1" applyFont="1" applyFill="1" applyBorder="1" applyAlignment="1" applyProtection="1">
      <alignment horizontal="center" vertical="center" shrinkToFit="1"/>
      <protection hidden="1"/>
    </xf>
    <xf numFmtId="49" fontId="7" fillId="9" borderId="16" xfId="0" applyNumberFormat="1" applyFont="1" applyFill="1" applyBorder="1" applyAlignment="1" applyProtection="1">
      <alignment horizontal="center" vertical="center" shrinkToFit="1"/>
      <protection hidden="1"/>
    </xf>
    <xf numFmtId="0" fontId="4" fillId="2" borderId="0" xfId="0" applyFont="1" applyFill="1" applyAlignment="1" applyProtection="1">
      <alignment horizontal="center" vertical="center" textRotation="180"/>
      <protection hidden="1"/>
    </xf>
    <xf numFmtId="49" fontId="7" fillId="7" borderId="50" xfId="0" applyNumberFormat="1" applyFont="1" applyFill="1" applyBorder="1" applyAlignment="1" applyProtection="1">
      <alignment horizontal="center" vertical="center" wrapText="1"/>
      <protection hidden="1"/>
    </xf>
    <xf numFmtId="49" fontId="7" fillId="7" borderId="33" xfId="0" applyNumberFormat="1" applyFont="1" applyFill="1" applyBorder="1" applyAlignment="1" applyProtection="1">
      <alignment horizontal="center" vertical="center"/>
      <protection hidden="1"/>
    </xf>
    <xf numFmtId="49" fontId="7" fillId="7" borderId="16" xfId="0" applyNumberFormat="1" applyFont="1" applyFill="1" applyBorder="1" applyAlignment="1" applyProtection="1">
      <alignment horizontal="center" vertical="center"/>
      <protection hidden="1"/>
    </xf>
    <xf numFmtId="0" fontId="7" fillId="9" borderId="51" xfId="0" applyFont="1" applyFill="1" applyBorder="1" applyAlignment="1" applyProtection="1">
      <alignment horizontal="center" vertical="center" shrinkToFit="1"/>
      <protection hidden="1"/>
    </xf>
    <xf numFmtId="0" fontId="7" fillId="9" borderId="53" xfId="0" applyFont="1" applyFill="1" applyBorder="1" applyAlignment="1" applyProtection="1">
      <alignment horizontal="center" vertical="center" shrinkToFit="1"/>
      <protection hidden="1"/>
    </xf>
    <xf numFmtId="0" fontId="8" fillId="2" borderId="61" xfId="0" applyFont="1" applyFill="1" applyBorder="1" applyAlignment="1" applyProtection="1">
      <alignment horizontal="right" vertical="center" shrinkToFit="1"/>
      <protection hidden="1"/>
    </xf>
    <xf numFmtId="0" fontId="8" fillId="2" borderId="62" xfId="0" applyFont="1" applyFill="1" applyBorder="1" applyAlignment="1" applyProtection="1">
      <alignment horizontal="right" vertical="center" shrinkToFit="1"/>
      <protection hidden="1"/>
    </xf>
    <xf numFmtId="49" fontId="7" fillId="9" borderId="63" xfId="0" applyNumberFormat="1" applyFont="1" applyFill="1" applyBorder="1" applyAlignment="1" applyProtection="1">
      <alignment horizontal="center" vertical="center" shrinkToFit="1"/>
      <protection hidden="1"/>
    </xf>
    <xf numFmtId="49" fontId="7" fillId="9" borderId="64" xfId="0" applyNumberFormat="1" applyFont="1" applyFill="1" applyBorder="1" applyAlignment="1" applyProtection="1">
      <alignment horizontal="center" vertical="center" shrinkToFit="1"/>
      <protection hidden="1"/>
    </xf>
    <xf numFmtId="49" fontId="7" fillId="9" borderId="36" xfId="0" applyNumberFormat="1" applyFont="1" applyFill="1" applyBorder="1" applyAlignment="1" applyProtection="1">
      <alignment horizontal="center" vertical="center" shrinkToFit="1"/>
      <protection hidden="1"/>
    </xf>
    <xf numFmtId="49" fontId="8" fillId="2" borderId="59" xfId="0" applyNumberFormat="1" applyFont="1" applyFill="1" applyBorder="1" applyAlignment="1" applyProtection="1">
      <alignment horizontal="right" vertical="center" shrinkToFit="1"/>
      <protection hidden="1"/>
    </xf>
    <xf numFmtId="49" fontId="8" fillId="2" borderId="62" xfId="0" applyNumberFormat="1" applyFont="1" applyFill="1" applyBorder="1" applyAlignment="1" applyProtection="1">
      <alignment horizontal="right" vertical="center" shrinkToFit="1"/>
      <protection hidden="1"/>
    </xf>
    <xf numFmtId="49" fontId="7" fillId="7" borderId="54" xfId="0" applyNumberFormat="1" applyFont="1" applyFill="1" applyBorder="1" applyAlignment="1" applyProtection="1">
      <alignment horizontal="center" vertical="center" shrinkToFit="1"/>
      <protection hidden="1"/>
    </xf>
    <xf numFmtId="49" fontId="7" fillId="7" borderId="55" xfId="0" applyNumberFormat="1" applyFont="1" applyFill="1" applyBorder="1" applyAlignment="1" applyProtection="1">
      <alignment horizontal="center" vertical="center" shrinkToFit="1"/>
      <protection hidden="1"/>
    </xf>
    <xf numFmtId="49" fontId="7" fillId="7" borderId="45" xfId="0" applyNumberFormat="1" applyFont="1" applyFill="1" applyBorder="1" applyAlignment="1" applyProtection="1">
      <alignment horizontal="center" vertical="center" shrinkToFit="1"/>
      <protection hidden="1"/>
    </xf>
    <xf numFmtId="49" fontId="7" fillId="7" borderId="49" xfId="0" applyNumberFormat="1" applyFont="1" applyFill="1" applyBorder="1" applyAlignment="1" applyProtection="1">
      <alignment horizontal="center" vertical="center" shrinkToFit="1"/>
      <protection hidden="1"/>
    </xf>
    <xf numFmtId="49" fontId="7" fillId="7" borderId="56" xfId="0" applyNumberFormat="1" applyFont="1" applyFill="1" applyBorder="1" applyAlignment="1" applyProtection="1">
      <alignment horizontal="center" vertical="center" shrinkToFit="1"/>
      <protection hidden="1"/>
    </xf>
    <xf numFmtId="49" fontId="7" fillId="7" borderId="31" xfId="0" applyNumberFormat="1" applyFont="1" applyFill="1" applyBorder="1" applyAlignment="1" applyProtection="1">
      <alignment horizontal="center" vertical="center" shrinkToFit="1"/>
      <protection hidden="1"/>
    </xf>
    <xf numFmtId="0" fontId="9" fillId="6" borderId="34" xfId="0" applyFont="1" applyFill="1" applyBorder="1" applyAlignment="1" applyProtection="1">
      <alignment horizontal="left" vertical="center" shrinkToFit="1"/>
      <protection locked="0"/>
    </xf>
    <xf numFmtId="0" fontId="9" fillId="6" borderId="47" xfId="0" applyFont="1" applyFill="1" applyBorder="1" applyAlignment="1" applyProtection="1">
      <alignment horizontal="left" vertical="center" shrinkToFit="1"/>
      <protection locked="0"/>
    </xf>
    <xf numFmtId="0" fontId="9" fillId="6" borderId="65" xfId="0" applyFont="1" applyFill="1" applyBorder="1" applyAlignment="1" applyProtection="1">
      <alignment horizontal="left" vertical="center" shrinkToFit="1"/>
      <protection locked="0"/>
    </xf>
    <xf numFmtId="0" fontId="9" fillId="6" borderId="48" xfId="0" applyFont="1" applyFill="1" applyBorder="1" applyAlignment="1" applyProtection="1">
      <alignment horizontal="left" vertical="center" shrinkToFit="1"/>
      <protection locked="0"/>
    </xf>
    <xf numFmtId="0" fontId="44" fillId="2" borderId="32" xfId="0" applyFont="1" applyFill="1" applyBorder="1" applyAlignment="1" applyProtection="1">
      <alignment horizontal="center" vertical="center" shrinkToFit="1"/>
      <protection hidden="1"/>
    </xf>
    <xf numFmtId="0" fontId="44" fillId="2" borderId="27" xfId="0" applyFont="1" applyFill="1" applyBorder="1" applyAlignment="1" applyProtection="1">
      <alignment horizontal="center" vertical="center" shrinkToFit="1"/>
      <protection hidden="1"/>
    </xf>
    <xf numFmtId="0" fontId="44" fillId="2" borderId="12" xfId="0" applyFont="1" applyFill="1" applyBorder="1" applyAlignment="1" applyProtection="1">
      <alignment horizontal="center" vertical="center" shrinkToFit="1"/>
      <protection hidden="1"/>
    </xf>
    <xf numFmtId="0" fontId="44" fillId="2" borderId="69" xfId="0" applyFont="1" applyFill="1" applyBorder="1" applyAlignment="1" applyProtection="1">
      <alignment horizontal="center" vertical="center" shrinkToFit="1"/>
      <protection hidden="1"/>
    </xf>
    <xf numFmtId="0" fontId="45" fillId="9" borderId="0" xfId="0" applyFont="1" applyFill="1" applyBorder="1" applyAlignment="1" applyProtection="1">
      <alignment horizontal="center" vertical="center"/>
      <protection hidden="1"/>
    </xf>
    <xf numFmtId="0" fontId="45" fillId="9" borderId="0" xfId="0" applyFont="1" applyFill="1" applyBorder="1" applyAlignment="1" applyProtection="1">
      <alignment horizontal="left" vertical="center"/>
      <protection hidden="1"/>
    </xf>
    <xf numFmtId="0" fontId="45" fillId="9" borderId="2" xfId="0" applyFont="1" applyFill="1" applyBorder="1" applyAlignment="1" applyProtection="1">
      <alignment horizontal="left" vertical="center"/>
      <protection hidden="1"/>
    </xf>
    <xf numFmtId="0" fontId="60" fillId="9" borderId="0" xfId="2" applyFont="1" applyFill="1" applyBorder="1" applyAlignment="1">
      <alignment horizontal="left" vertical="center"/>
    </xf>
    <xf numFmtId="0" fontId="55" fillId="9" borderId="78" xfId="2" applyFont="1" applyFill="1" applyBorder="1" applyAlignment="1">
      <alignment horizontal="center" vertical="center"/>
    </xf>
    <xf numFmtId="0" fontId="55" fillId="9" borderId="79" xfId="2" applyFont="1" applyFill="1" applyBorder="1" applyAlignment="1">
      <alignment horizontal="center" vertical="center"/>
    </xf>
    <xf numFmtId="0" fontId="56" fillId="9" borderId="0" xfId="2" applyFont="1" applyFill="1" applyBorder="1" applyAlignment="1">
      <alignment horizontal="left" vertical="center" wrapText="1" shrinkToFit="1"/>
    </xf>
    <xf numFmtId="0" fontId="56" fillId="9" borderId="0" xfId="2" applyFont="1" applyFill="1" applyBorder="1" applyAlignment="1">
      <alignment horizontal="left" vertical="center" shrinkToFit="1"/>
    </xf>
    <xf numFmtId="0" fontId="56" fillId="9" borderId="0" xfId="2" applyFont="1" applyFill="1" applyBorder="1" applyAlignment="1">
      <alignment horizontal="left" vertical="center"/>
    </xf>
    <xf numFmtId="0" fontId="60" fillId="9" borderId="0" xfId="2" applyFont="1" applyFill="1" applyBorder="1" applyAlignment="1">
      <alignment horizontal="left" vertical="center" wrapText="1"/>
    </xf>
    <xf numFmtId="0" fontId="60" fillId="9" borderId="0" xfId="2" applyFont="1" applyFill="1" applyBorder="1" applyAlignment="1">
      <alignment horizontal="left" vertical="center" shrinkToFit="1"/>
    </xf>
    <xf numFmtId="0" fontId="62" fillId="9" borderId="81" xfId="2" applyFont="1" applyFill="1" applyBorder="1" applyAlignment="1">
      <alignment horizontal="left" vertical="center"/>
    </xf>
    <xf numFmtId="0" fontId="54" fillId="9" borderId="82" xfId="2" applyFont="1" applyFill="1" applyBorder="1" applyAlignment="1">
      <alignment horizontal="left" vertical="top"/>
    </xf>
    <xf numFmtId="0" fontId="63" fillId="9" borderId="0" xfId="2" applyFont="1" applyFill="1" applyBorder="1" applyAlignment="1">
      <alignment horizontal="left" vertical="center"/>
    </xf>
    <xf numFmtId="0" fontId="64" fillId="9" borderId="0" xfId="2" applyFont="1" applyFill="1" applyBorder="1" applyAlignment="1">
      <alignment horizontal="left" vertical="center"/>
    </xf>
    <xf numFmtId="179" fontId="35" fillId="6" borderId="45" xfId="0" applyNumberFormat="1" applyFont="1" applyFill="1" applyBorder="1" applyAlignment="1" applyProtection="1">
      <alignment horizontal="right" vertical="center" shrinkToFit="1"/>
      <protection locked="0"/>
    </xf>
    <xf numFmtId="178" fontId="8" fillId="6" borderId="33" xfId="0" applyNumberFormat="1" applyFont="1" applyFill="1" applyBorder="1" applyAlignment="1" applyProtection="1">
      <alignment horizontal="right" vertical="center" shrinkToFit="1"/>
      <protection locked="0"/>
    </xf>
    <xf numFmtId="49" fontId="9" fillId="6" borderId="33" xfId="0" applyNumberFormat="1" applyFont="1" applyFill="1" applyBorder="1" applyAlignment="1" applyProtection="1">
      <alignment horizontal="center" vertical="center" shrinkToFit="1"/>
      <protection locked="0"/>
    </xf>
    <xf numFmtId="178" fontId="8" fillId="6" borderId="45" xfId="0" applyNumberFormat="1" applyFont="1" applyFill="1" applyBorder="1" applyAlignment="1" applyProtection="1">
      <alignment horizontal="right" vertical="center" shrinkToFit="1"/>
      <protection locked="0"/>
    </xf>
    <xf numFmtId="178" fontId="9" fillId="2" borderId="26" xfId="0" applyNumberFormat="1" applyFont="1" applyFill="1" applyBorder="1" applyAlignment="1" applyProtection="1">
      <alignment horizontal="right" vertical="center" shrinkToFit="1"/>
      <protection hidden="1"/>
    </xf>
    <xf numFmtId="178" fontId="9" fillId="2" borderId="0" xfId="0" applyNumberFormat="1" applyFont="1" applyFill="1" applyBorder="1" applyAlignment="1" applyProtection="1">
      <alignment horizontal="right" vertical="center" shrinkToFit="1"/>
      <protection hidden="1"/>
    </xf>
    <xf numFmtId="178" fontId="9" fillId="2" borderId="43" xfId="0" applyNumberFormat="1" applyFont="1" applyFill="1" applyBorder="1" applyAlignment="1" applyProtection="1">
      <alignment horizontal="right" vertical="center" shrinkToFit="1"/>
      <protection hidden="1"/>
    </xf>
    <xf numFmtId="0" fontId="7" fillId="7" borderId="8" xfId="0" applyNumberFormat="1" applyFont="1" applyFill="1" applyBorder="1" applyAlignment="1" applyProtection="1">
      <alignment horizontal="center" vertical="center" shrinkToFit="1"/>
      <protection locked="0"/>
    </xf>
    <xf numFmtId="0" fontId="7" fillId="7" borderId="9" xfId="0" applyNumberFormat="1" applyFont="1" applyFill="1" applyBorder="1" applyAlignment="1" applyProtection="1">
      <alignment horizontal="center" vertical="center" shrinkToFit="1"/>
      <protection locked="0"/>
    </xf>
    <xf numFmtId="0" fontId="7" fillId="7" borderId="62" xfId="0" applyNumberFormat="1" applyFont="1" applyFill="1" applyBorder="1" applyAlignment="1" applyProtection="1">
      <alignment horizontal="center" vertical="center" shrinkToFit="1"/>
      <protection locked="0"/>
    </xf>
    <xf numFmtId="0" fontId="7" fillId="7" borderId="44" xfId="0" applyNumberFormat="1" applyFont="1" applyFill="1" applyBorder="1" applyAlignment="1" applyProtection="1">
      <alignment horizontal="center" vertical="center" shrinkToFit="1"/>
      <protection locked="0"/>
    </xf>
    <xf numFmtId="0" fontId="7" fillId="7" borderId="59" xfId="0" applyNumberFormat="1" applyFont="1" applyFill="1" applyBorder="1" applyAlignment="1" applyProtection="1">
      <alignment horizontal="center" vertical="center" shrinkToFit="1"/>
      <protection locked="0"/>
    </xf>
    <xf numFmtId="177" fontId="35" fillId="8" borderId="73" xfId="0" applyNumberFormat="1" applyFont="1" applyFill="1" applyBorder="1" applyAlignment="1" applyProtection="1">
      <alignment horizontal="right" vertical="center" shrinkToFit="1"/>
      <protection hidden="1"/>
    </xf>
    <xf numFmtId="179" fontId="35" fillId="8" borderId="72" xfId="0" applyNumberFormat="1" applyFont="1" applyFill="1" applyBorder="1" applyAlignment="1" applyProtection="1">
      <alignment horizontal="right" vertical="center" shrinkToFit="1"/>
      <protection hidden="1"/>
    </xf>
    <xf numFmtId="180" fontId="35" fillId="8" borderId="72" xfId="0" applyNumberFormat="1" applyFont="1" applyFill="1" applyBorder="1" applyAlignment="1" applyProtection="1">
      <alignment horizontal="right" vertical="center" shrinkToFit="1"/>
      <protection hidden="1"/>
    </xf>
    <xf numFmtId="181" fontId="35" fillId="8" borderId="72" xfId="0" applyNumberFormat="1" applyFont="1" applyFill="1" applyBorder="1" applyAlignment="1" applyProtection="1">
      <alignment horizontal="right" vertical="center"/>
      <protection hidden="1"/>
    </xf>
    <xf numFmtId="180" fontId="35" fillId="8" borderId="23" xfId="0" applyNumberFormat="1" applyFont="1" applyFill="1" applyBorder="1" applyAlignment="1" applyProtection="1">
      <alignment horizontal="right" vertical="center" shrinkToFit="1"/>
      <protection hidden="1"/>
    </xf>
    <xf numFmtId="177" fontId="35" fillId="8" borderId="25" xfId="0" applyNumberFormat="1" applyFont="1" applyFill="1" applyBorder="1" applyAlignment="1" applyProtection="1">
      <alignment horizontal="right" vertical="center" shrinkToFit="1"/>
      <protection hidden="1"/>
    </xf>
    <xf numFmtId="179" fontId="35" fillId="8" borderId="13" xfId="0" applyNumberFormat="1" applyFont="1" applyFill="1" applyBorder="1" applyAlignment="1" applyProtection="1">
      <alignment horizontal="right" vertical="center" shrinkToFit="1"/>
      <protection hidden="1"/>
    </xf>
    <xf numFmtId="180" fontId="35" fillId="8" borderId="13" xfId="0" applyNumberFormat="1" applyFont="1" applyFill="1" applyBorder="1" applyAlignment="1" applyProtection="1">
      <alignment horizontal="right" vertical="center" shrinkToFit="1"/>
      <protection hidden="1"/>
    </xf>
    <xf numFmtId="181" fontId="35" fillId="8" borderId="13" xfId="0" applyNumberFormat="1" applyFont="1" applyFill="1" applyBorder="1" applyAlignment="1" applyProtection="1">
      <alignment horizontal="right" vertical="center"/>
      <protection hidden="1"/>
    </xf>
    <xf numFmtId="180" fontId="35" fillId="8" borderId="20" xfId="0" applyNumberFormat="1" applyFont="1" applyFill="1" applyBorder="1" applyAlignment="1" applyProtection="1">
      <alignment horizontal="right" vertical="center" shrinkToFit="1"/>
      <protection hidden="1"/>
    </xf>
    <xf numFmtId="177" fontId="35" fillId="8" borderId="46" xfId="0" applyNumberFormat="1" applyFont="1" applyFill="1" applyBorder="1" applyAlignment="1" applyProtection="1">
      <alignment horizontal="right" vertical="center" shrinkToFit="1"/>
      <protection hidden="1"/>
    </xf>
    <xf numFmtId="179" fontId="35" fillId="8" borderId="30" xfId="0" applyNumberFormat="1" applyFont="1" applyFill="1" applyBorder="1" applyAlignment="1" applyProtection="1">
      <alignment horizontal="right" vertical="center" shrinkToFit="1"/>
      <protection hidden="1"/>
    </xf>
    <xf numFmtId="180" fontId="35" fillId="8" borderId="30" xfId="0" applyNumberFormat="1" applyFont="1" applyFill="1" applyBorder="1" applyAlignment="1" applyProtection="1">
      <alignment horizontal="right" vertical="center" shrinkToFit="1"/>
      <protection hidden="1"/>
    </xf>
    <xf numFmtId="181" fontId="35" fillId="8" borderId="30" xfId="0" applyNumberFormat="1" applyFont="1" applyFill="1" applyBorder="1" applyAlignment="1" applyProtection="1">
      <alignment horizontal="right" vertical="center"/>
      <protection hidden="1"/>
    </xf>
    <xf numFmtId="180" fontId="35" fillId="8" borderId="24" xfId="0" applyNumberFormat="1" applyFont="1" applyFill="1" applyBorder="1" applyAlignment="1" applyProtection="1">
      <alignment horizontal="right" vertical="center" shrinkToFit="1"/>
      <protection hidden="1"/>
    </xf>
    <xf numFmtId="22" fontId="13" fillId="2" borderId="0" xfId="0" applyNumberFormat="1" applyFont="1" applyFill="1" applyAlignment="1" applyProtection="1">
      <alignment horizontal="center" shrinkToFit="1"/>
      <protection hidden="1"/>
    </xf>
    <xf numFmtId="0" fontId="52" fillId="2" borderId="1" xfId="0" applyFont="1" applyFill="1" applyBorder="1" applyAlignment="1" applyProtection="1">
      <alignment horizontal="center"/>
      <protection hidden="1"/>
    </xf>
    <xf numFmtId="0" fontId="52" fillId="2" borderId="41" xfId="0" applyFont="1" applyFill="1" applyBorder="1" applyAlignment="1" applyProtection="1">
      <alignment horizontal="center"/>
      <protection hidden="1"/>
    </xf>
    <xf numFmtId="0" fontId="42" fillId="2" borderId="41" xfId="0" applyFont="1" applyFill="1" applyBorder="1" applyAlignment="1" applyProtection="1">
      <alignment vertical="center"/>
      <protection hidden="1"/>
    </xf>
    <xf numFmtId="0" fontId="42" fillId="2" borderId="42" xfId="0" applyFont="1" applyFill="1" applyBorder="1" applyAlignment="1" applyProtection="1">
      <alignment vertical="center"/>
      <protection hidden="1"/>
    </xf>
    <xf numFmtId="0" fontId="42" fillId="2" borderId="0" xfId="0" applyFont="1" applyFill="1" applyBorder="1" applyAlignment="1" applyProtection="1">
      <alignment horizontal="center" vertical="center"/>
      <protection hidden="1"/>
    </xf>
    <xf numFmtId="0" fontId="52" fillId="2" borderId="3" xfId="0" applyFont="1" applyFill="1" applyBorder="1" applyAlignment="1" applyProtection="1">
      <alignment horizontal="center"/>
      <protection hidden="1"/>
    </xf>
    <xf numFmtId="0" fontId="52" fillId="2" borderId="0" xfId="0" applyFont="1" applyFill="1" applyBorder="1" applyAlignment="1" applyProtection="1">
      <alignment horizontal="center"/>
      <protection hidden="1"/>
    </xf>
    <xf numFmtId="49" fontId="8" fillId="2" borderId="13" xfId="0" applyNumberFormat="1" applyFont="1" applyFill="1" applyBorder="1" applyAlignment="1" applyProtection="1">
      <alignment vertical="center" shrinkToFit="1"/>
      <protection hidden="1"/>
    </xf>
    <xf numFmtId="49" fontId="32" fillId="2" borderId="0" xfId="0" applyNumberFormat="1" applyFont="1" applyFill="1" applyBorder="1" applyAlignment="1" applyProtection="1">
      <alignment vertical="center" shrinkToFit="1"/>
      <protection hidden="1"/>
    </xf>
    <xf numFmtId="0" fontId="52" fillId="2" borderId="4" xfId="0" applyFont="1" applyFill="1" applyBorder="1" applyAlignment="1" applyProtection="1">
      <alignment vertical="center"/>
      <protection hidden="1"/>
    </xf>
    <xf numFmtId="0" fontId="52" fillId="2" borderId="5" xfId="0" applyFont="1" applyFill="1" applyBorder="1" applyAlignment="1" applyProtection="1">
      <alignment vertical="center"/>
      <protection hidden="1"/>
    </xf>
    <xf numFmtId="0" fontId="49" fillId="2" borderId="5" xfId="0" applyFont="1" applyFill="1" applyBorder="1" applyAlignment="1" applyProtection="1">
      <alignment horizontal="center" vertical="center"/>
      <protection hidden="1"/>
    </xf>
    <xf numFmtId="0" fontId="42" fillId="2" borderId="5" xfId="0" applyFont="1" applyFill="1" applyBorder="1" applyAlignment="1" applyProtection="1">
      <alignment vertical="center"/>
      <protection hidden="1"/>
    </xf>
    <xf numFmtId="0" fontId="42" fillId="2" borderId="6" xfId="0" applyFont="1" applyFill="1" applyBorder="1" applyAlignment="1" applyProtection="1">
      <alignment vertical="center"/>
      <protection hidden="1"/>
    </xf>
    <xf numFmtId="0" fontId="43" fillId="2" borderId="0" xfId="0" applyFont="1" applyFill="1" applyBorder="1" applyAlignment="1" applyProtection="1">
      <alignment horizontal="center" vertical="center"/>
      <protection hidden="1"/>
    </xf>
    <xf numFmtId="0" fontId="7" fillId="7" borderId="8" xfId="0" applyNumberFormat="1" applyFont="1" applyFill="1" applyBorder="1" applyAlignment="1" applyProtection="1">
      <alignment horizontal="center" vertical="center" shrinkToFit="1"/>
      <protection hidden="1"/>
    </xf>
    <xf numFmtId="0" fontId="7" fillId="7" borderId="9" xfId="0" applyNumberFormat="1" applyFont="1" applyFill="1" applyBorder="1" applyAlignment="1" applyProtection="1">
      <alignment horizontal="center" vertical="center" shrinkToFit="1"/>
      <protection hidden="1"/>
    </xf>
    <xf numFmtId="0" fontId="7" fillId="7" borderId="62" xfId="0" applyNumberFormat="1" applyFont="1" applyFill="1" applyBorder="1" applyAlignment="1" applyProtection="1">
      <alignment horizontal="center" vertical="center" shrinkToFit="1"/>
      <protection hidden="1"/>
    </xf>
    <xf numFmtId="0" fontId="7" fillId="7" borderId="44" xfId="0" applyNumberFormat="1" applyFont="1" applyFill="1" applyBorder="1" applyAlignment="1" applyProtection="1">
      <alignment horizontal="center" vertical="center" shrinkToFit="1"/>
      <protection hidden="1"/>
    </xf>
    <xf numFmtId="0" fontId="7" fillId="7" borderId="59" xfId="0" applyNumberFormat="1" applyFont="1" applyFill="1" applyBorder="1" applyAlignment="1" applyProtection="1">
      <alignment horizontal="center" vertical="center" shrinkToFit="1"/>
      <protection hidden="1"/>
    </xf>
    <xf numFmtId="49" fontId="32" fillId="2" borderId="39" xfId="0" applyNumberFormat="1" applyFont="1" applyFill="1" applyBorder="1" applyAlignment="1" applyProtection="1">
      <alignment vertical="center" shrinkToFit="1"/>
      <protection hidden="1"/>
    </xf>
    <xf numFmtId="49" fontId="8" fillId="2" borderId="22" xfId="0" applyNumberFormat="1" applyFont="1" applyFill="1" applyBorder="1" applyAlignment="1" applyProtection="1">
      <alignment vertical="center" shrinkToFit="1"/>
      <protection hidden="1"/>
    </xf>
    <xf numFmtId="49" fontId="8" fillId="2" borderId="39" xfId="0" applyNumberFormat="1" applyFont="1" applyFill="1" applyBorder="1" applyAlignment="1" applyProtection="1">
      <alignment vertical="center" shrinkToFit="1"/>
      <protection hidden="1"/>
    </xf>
    <xf numFmtId="49" fontId="8" fillId="2" borderId="0" xfId="0" applyNumberFormat="1" applyFont="1" applyFill="1" applyBorder="1" applyAlignment="1" applyProtection="1">
      <alignment vertical="center" shrinkToFit="1"/>
      <protection hidden="1"/>
    </xf>
    <xf numFmtId="0" fontId="9" fillId="6" borderId="57" xfId="0" applyFont="1" applyFill="1" applyBorder="1" applyAlignment="1" applyProtection="1">
      <alignment horizontal="center" vertical="center" shrinkToFit="1"/>
      <protection locked="0"/>
    </xf>
    <xf numFmtId="0" fontId="9" fillId="6" borderId="58" xfId="0" applyFont="1" applyFill="1" applyBorder="1" applyAlignment="1" applyProtection="1">
      <alignment horizontal="center" vertical="center" shrinkToFit="1"/>
      <protection locked="0"/>
    </xf>
    <xf numFmtId="0" fontId="9" fillId="6" borderId="19" xfId="0" applyFont="1" applyFill="1" applyBorder="1" applyAlignment="1" applyProtection="1">
      <alignment horizontal="center" vertical="center" shrinkToFit="1"/>
      <protection locked="0"/>
    </xf>
    <xf numFmtId="0" fontId="9" fillId="6" borderId="18" xfId="0" applyFont="1" applyFill="1" applyBorder="1" applyAlignment="1" applyProtection="1">
      <alignment horizontal="center" vertical="center" shrinkToFit="1"/>
      <protection locked="0"/>
    </xf>
    <xf numFmtId="0" fontId="66" fillId="3" borderId="10" xfId="0" applyFont="1" applyFill="1" applyBorder="1" applyAlignment="1" applyProtection="1">
      <alignment horizontal="right" vertical="center"/>
      <protection hidden="1"/>
    </xf>
    <xf numFmtId="0" fontId="65" fillId="8" borderId="71" xfId="0" applyNumberFormat="1" applyFont="1" applyFill="1" applyBorder="1" applyAlignment="1" applyProtection="1">
      <alignment vertical="top" shrinkToFit="1"/>
      <protection hidden="1"/>
    </xf>
    <xf numFmtId="0" fontId="65" fillId="8" borderId="86" xfId="0" applyNumberFormat="1" applyFont="1" applyFill="1" applyBorder="1" applyAlignment="1" applyProtection="1">
      <alignment vertical="top" shrinkToFit="1"/>
      <protection hidden="1"/>
    </xf>
    <xf numFmtId="0" fontId="65" fillId="8" borderId="86" xfId="0" applyNumberFormat="1" applyFont="1" applyFill="1" applyBorder="1" applyAlignment="1" applyProtection="1">
      <alignment horizontal="center" vertical="top" shrinkToFit="1"/>
      <protection hidden="1"/>
    </xf>
    <xf numFmtId="177" fontId="35" fillId="8" borderId="87" xfId="0" applyNumberFormat="1" applyFont="1" applyFill="1" applyBorder="1" applyAlignment="1" applyProtection="1">
      <alignment horizontal="right" vertical="center" shrinkToFit="1"/>
      <protection hidden="1"/>
    </xf>
    <xf numFmtId="177" fontId="35" fillId="8" borderId="88" xfId="0" applyNumberFormat="1" applyFont="1" applyFill="1" applyBorder="1" applyAlignment="1" applyProtection="1">
      <alignment horizontal="right" vertical="center" shrinkToFit="1"/>
      <protection hidden="1"/>
    </xf>
    <xf numFmtId="177" fontId="35" fillId="8" borderId="89" xfId="0" applyNumberFormat="1" applyFont="1" applyFill="1" applyBorder="1" applyAlignment="1" applyProtection="1">
      <alignment horizontal="right" vertical="center" shrinkToFit="1"/>
      <protection hidden="1"/>
    </xf>
    <xf numFmtId="177" fontId="35" fillId="8" borderId="21" xfId="0" applyNumberFormat="1" applyFont="1" applyFill="1" applyBorder="1" applyAlignment="1" applyProtection="1">
      <alignment horizontal="right" vertical="center" shrinkToFit="1"/>
      <protection hidden="1"/>
    </xf>
    <xf numFmtId="177" fontId="35" fillId="8" borderId="13" xfId="0" applyNumberFormat="1" applyFont="1" applyFill="1" applyBorder="1" applyAlignment="1" applyProtection="1">
      <alignment horizontal="right" vertical="center" shrinkToFit="1"/>
      <protection hidden="1"/>
    </xf>
    <xf numFmtId="177" fontId="35" fillId="8" borderId="20" xfId="0" applyNumberFormat="1" applyFont="1" applyFill="1" applyBorder="1" applyAlignment="1" applyProtection="1">
      <alignment horizontal="right" vertical="center" shrinkToFit="1"/>
      <protection hidden="1"/>
    </xf>
    <xf numFmtId="177" fontId="35" fillId="8" borderId="85" xfId="0" applyNumberFormat="1" applyFont="1" applyFill="1" applyBorder="1" applyAlignment="1" applyProtection="1">
      <alignment horizontal="right" vertical="center" shrinkToFit="1"/>
      <protection hidden="1"/>
    </xf>
    <xf numFmtId="177" fontId="35" fillId="8" borderId="33" xfId="0" applyNumberFormat="1" applyFont="1" applyFill="1" applyBorder="1" applyAlignment="1" applyProtection="1">
      <alignment horizontal="right" vertical="center" shrinkToFit="1"/>
      <protection hidden="1"/>
    </xf>
    <xf numFmtId="186" fontId="0" fillId="2" borderId="0" xfId="0" applyNumberFormat="1" applyFill="1" applyAlignment="1" applyProtection="1">
      <alignment vertical="center" shrinkToFit="1"/>
      <protection hidden="1"/>
    </xf>
    <xf numFmtId="0" fontId="9" fillId="9" borderId="84" xfId="0" applyNumberFormat="1" applyFont="1" applyFill="1" applyBorder="1" applyAlignment="1" applyProtection="1">
      <alignment horizontal="center" vertical="center" shrinkToFit="1"/>
      <protection hidden="1"/>
    </xf>
    <xf numFmtId="0" fontId="9" fillId="9" borderId="18" xfId="0" applyNumberFormat="1" applyFont="1" applyFill="1" applyBorder="1" applyAlignment="1" applyProtection="1">
      <alignment horizontal="center" vertical="center" shrinkToFit="1"/>
      <protection hidden="1"/>
    </xf>
    <xf numFmtId="0" fontId="9" fillId="9" borderId="48" xfId="0" applyNumberFormat="1" applyFont="1" applyFill="1" applyBorder="1" applyAlignment="1" applyProtection="1">
      <alignment horizontal="center" vertical="center" shrinkToFit="1"/>
      <protection hidden="1"/>
    </xf>
    <xf numFmtId="0" fontId="9" fillId="9" borderId="47" xfId="0" applyNumberFormat="1" applyFont="1" applyFill="1" applyBorder="1" applyAlignment="1" applyProtection="1">
      <alignment horizontal="center" vertical="center" shrinkToFit="1"/>
      <protection hidden="1"/>
    </xf>
    <xf numFmtId="0" fontId="0" fillId="2" borderId="0" xfId="0" applyFill="1" applyAlignment="1" applyProtection="1">
      <alignment horizontal="center" vertical="center"/>
      <protection hidden="1"/>
    </xf>
    <xf numFmtId="0" fontId="6" fillId="2" borderId="5" xfId="0" applyFont="1" applyFill="1" applyBorder="1" applyAlignment="1" applyProtection="1">
      <alignment vertical="center"/>
      <protection locked="0"/>
    </xf>
    <xf numFmtId="0" fontId="6" fillId="2" borderId="5" xfId="0" applyFont="1" applyFill="1" applyBorder="1" applyAlignment="1" applyProtection="1">
      <alignment horizontal="center" vertical="center" shrinkToFit="1"/>
      <protection hidden="1"/>
    </xf>
    <xf numFmtId="0" fontId="12" fillId="2" borderId="5" xfId="0" applyFont="1" applyFill="1" applyBorder="1" applyAlignment="1" applyProtection="1">
      <alignment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_RECS/10_&#26360;&#39006;/52_HPage-Excel/12_Excel-&#27491;&#35215;&#29256;/OVHD-W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reDip-01"/>
      <sheetName val="WireDip-02"/>
      <sheetName val="WireDip-03"/>
      <sheetName val="WireDip-04"/>
      <sheetName val="WireDip-05"/>
      <sheetName val="A4-Total"/>
      <sheetName val="DATA"/>
      <sheetName val="使用権許諾契約書"/>
      <sheetName val="請求書"/>
    </sheetNames>
    <sheetDataSet>
      <sheetData sheetId="0">
        <row r="23">
          <cell r="K23">
            <v>12</v>
          </cell>
          <cell r="L23">
            <v>37.164999999999999</v>
          </cell>
          <cell r="M23">
            <v>0.4</v>
          </cell>
          <cell r="N23">
            <v>1480</v>
          </cell>
          <cell r="O23">
            <v>1.2649110640673518</v>
          </cell>
          <cell r="P23">
            <v>1.3919542663549833</v>
          </cell>
          <cell r="Q23">
            <v>0.72111025509279791</v>
          </cell>
        </row>
        <row r="24">
          <cell r="K24" t="str">
            <v/>
          </cell>
          <cell r="L24" t="str">
            <v/>
          </cell>
          <cell r="M24" t="str">
            <v/>
          </cell>
          <cell r="N24" t="str">
            <v/>
          </cell>
          <cell r="O24" t="str">
            <v/>
          </cell>
          <cell r="P24" t="str">
            <v/>
          </cell>
          <cell r="Q24" t="str">
            <v/>
          </cell>
        </row>
        <row r="25">
          <cell r="K25" t="str">
            <v/>
          </cell>
          <cell r="L25" t="str">
            <v/>
          </cell>
          <cell r="M25" t="str">
            <v/>
          </cell>
          <cell r="N25" t="str">
            <v/>
          </cell>
          <cell r="O25" t="str">
            <v/>
          </cell>
          <cell r="P25" t="str">
            <v/>
          </cell>
          <cell r="Q25" t="str">
            <v/>
          </cell>
        </row>
        <row r="26">
          <cell r="K26" t="str">
            <v/>
          </cell>
          <cell r="L26" t="str">
            <v/>
          </cell>
          <cell r="M26" t="str">
            <v/>
          </cell>
          <cell r="N26" t="str">
            <v/>
          </cell>
          <cell r="O26" t="str">
            <v/>
          </cell>
          <cell r="P26" t="str">
            <v/>
          </cell>
          <cell r="Q26" t="str">
            <v/>
          </cell>
        </row>
        <row r="27">
          <cell r="K27" t="str">
            <v/>
          </cell>
          <cell r="L27" t="str">
            <v/>
          </cell>
          <cell r="M27" t="str">
            <v/>
          </cell>
          <cell r="N27" t="str">
            <v/>
          </cell>
          <cell r="O27" t="str">
            <v/>
          </cell>
          <cell r="P27" t="str">
            <v/>
          </cell>
          <cell r="Q27" t="str">
            <v/>
          </cell>
        </row>
        <row r="28">
          <cell r="K28" t="str">
            <v/>
          </cell>
          <cell r="L28" t="str">
            <v/>
          </cell>
          <cell r="M28" t="str">
            <v/>
          </cell>
          <cell r="N28" t="str">
            <v/>
          </cell>
          <cell r="O28" t="str">
            <v/>
          </cell>
          <cell r="P28" t="str">
            <v/>
          </cell>
          <cell r="Q28" t="str">
            <v/>
          </cell>
        </row>
        <row r="29">
          <cell r="K29" t="str">
            <v/>
          </cell>
          <cell r="L29" t="str">
            <v/>
          </cell>
          <cell r="M29" t="str">
            <v/>
          </cell>
          <cell r="N29" t="str">
            <v/>
          </cell>
          <cell r="O29" t="str">
            <v/>
          </cell>
          <cell r="P29" t="str">
            <v/>
          </cell>
          <cell r="Q29" t="str">
            <v/>
          </cell>
        </row>
      </sheetData>
      <sheetData sheetId="1">
        <row r="23">
          <cell r="K23">
            <v>12</v>
          </cell>
          <cell r="L23">
            <v>37.164999999999999</v>
          </cell>
          <cell r="M23">
            <v>1.2000000000000002</v>
          </cell>
          <cell r="N23">
            <v>1480</v>
          </cell>
          <cell r="O23">
            <v>1.6970562748477143</v>
          </cell>
          <cell r="P23">
            <v>1.9251278294242804</v>
          </cell>
          <cell r="Q23">
            <v>1.3416407864998738</v>
          </cell>
        </row>
        <row r="24">
          <cell r="K24">
            <v>11.5</v>
          </cell>
          <cell r="L24">
            <v>21.991</v>
          </cell>
          <cell r="M24">
            <v>0.16</v>
          </cell>
          <cell r="N24">
            <v>2520</v>
          </cell>
          <cell r="O24">
            <v>1.4800310849453822</v>
          </cell>
          <cell r="P24">
            <v>2.1747956132028077</v>
          </cell>
          <cell r="Q24">
            <v>0.79454075614542974</v>
          </cell>
        </row>
        <row r="25">
          <cell r="K25">
            <v>0</v>
          </cell>
          <cell r="L25">
            <v>0</v>
          </cell>
          <cell r="M25">
            <v>1.0000000000000001E-5</v>
          </cell>
          <cell r="N25" t="str">
            <v/>
          </cell>
          <cell r="O25" t="str">
            <v/>
          </cell>
          <cell r="P25" t="str">
            <v/>
          </cell>
          <cell r="Q25" t="str">
            <v/>
          </cell>
        </row>
        <row r="26">
          <cell r="K26" t="str">
            <v/>
          </cell>
          <cell r="L26" t="str">
            <v/>
          </cell>
          <cell r="M26" t="str">
            <v/>
          </cell>
          <cell r="N26" t="str">
            <v/>
          </cell>
          <cell r="O26" t="str">
            <v/>
          </cell>
          <cell r="P26" t="str">
            <v/>
          </cell>
          <cell r="Q26" t="str">
            <v/>
          </cell>
        </row>
        <row r="27">
          <cell r="K27" t="str">
            <v/>
          </cell>
          <cell r="L27" t="str">
            <v/>
          </cell>
          <cell r="M27" t="str">
            <v/>
          </cell>
          <cell r="N27" t="str">
            <v/>
          </cell>
          <cell r="O27" t="str">
            <v/>
          </cell>
          <cell r="P27" t="str">
            <v/>
          </cell>
          <cell r="Q27" t="str">
            <v/>
          </cell>
        </row>
        <row r="28">
          <cell r="K28" t="str">
            <v/>
          </cell>
          <cell r="L28" t="str">
            <v/>
          </cell>
          <cell r="M28" t="str">
            <v/>
          </cell>
          <cell r="N28" t="str">
            <v/>
          </cell>
          <cell r="O28" t="str">
            <v/>
          </cell>
          <cell r="P28" t="str">
            <v/>
          </cell>
          <cell r="Q28" t="str">
            <v/>
          </cell>
        </row>
        <row r="29">
          <cell r="K29" t="str">
            <v/>
          </cell>
          <cell r="L29" t="str">
            <v/>
          </cell>
          <cell r="M29" t="str">
            <v/>
          </cell>
          <cell r="N29" t="str">
            <v/>
          </cell>
          <cell r="O29" t="str">
            <v/>
          </cell>
          <cell r="P29" t="str">
            <v/>
          </cell>
          <cell r="Q29" t="str">
            <v/>
          </cell>
        </row>
      </sheetData>
      <sheetData sheetId="2">
        <row r="23">
          <cell r="K23" t="str">
            <v/>
          </cell>
          <cell r="L23" t="str">
            <v/>
          </cell>
          <cell r="M23" t="str">
            <v/>
          </cell>
          <cell r="N23" t="str">
            <v/>
          </cell>
          <cell r="O23" t="str">
            <v/>
          </cell>
          <cell r="P23" t="str">
            <v/>
          </cell>
          <cell r="Q23" t="str">
            <v/>
          </cell>
        </row>
        <row r="24">
          <cell r="K24" t="str">
            <v/>
          </cell>
          <cell r="L24" t="str">
            <v/>
          </cell>
          <cell r="M24" t="str">
            <v/>
          </cell>
          <cell r="N24" t="str">
            <v/>
          </cell>
          <cell r="O24" t="str">
            <v/>
          </cell>
          <cell r="P24" t="str">
            <v/>
          </cell>
          <cell r="Q24" t="str">
            <v/>
          </cell>
        </row>
        <row r="25">
          <cell r="K25" t="str">
            <v/>
          </cell>
          <cell r="L25" t="str">
            <v/>
          </cell>
          <cell r="M25" t="str">
            <v/>
          </cell>
          <cell r="N25" t="str">
            <v/>
          </cell>
          <cell r="O25" t="str">
            <v/>
          </cell>
          <cell r="P25" t="str">
            <v/>
          </cell>
          <cell r="Q25" t="str">
            <v/>
          </cell>
        </row>
        <row r="26">
          <cell r="K26" t="str">
            <v/>
          </cell>
          <cell r="L26" t="str">
            <v/>
          </cell>
          <cell r="M26" t="str">
            <v/>
          </cell>
          <cell r="N26" t="str">
            <v/>
          </cell>
          <cell r="O26" t="str">
            <v/>
          </cell>
          <cell r="P26" t="str">
            <v/>
          </cell>
          <cell r="Q26" t="str">
            <v/>
          </cell>
        </row>
        <row r="27">
          <cell r="K27" t="str">
            <v/>
          </cell>
          <cell r="L27" t="str">
            <v/>
          </cell>
          <cell r="M27" t="str">
            <v/>
          </cell>
          <cell r="N27" t="str">
            <v/>
          </cell>
          <cell r="O27" t="str">
            <v/>
          </cell>
          <cell r="P27" t="str">
            <v/>
          </cell>
          <cell r="Q27" t="str">
            <v/>
          </cell>
        </row>
        <row r="28">
          <cell r="K28" t="str">
            <v/>
          </cell>
          <cell r="L28" t="str">
            <v/>
          </cell>
          <cell r="M28" t="str">
            <v/>
          </cell>
          <cell r="N28" t="str">
            <v/>
          </cell>
          <cell r="O28" t="str">
            <v/>
          </cell>
          <cell r="P28" t="str">
            <v/>
          </cell>
          <cell r="Q28" t="str">
            <v/>
          </cell>
        </row>
        <row r="29">
          <cell r="K29" t="str">
            <v/>
          </cell>
          <cell r="L29" t="str">
            <v/>
          </cell>
          <cell r="M29" t="str">
            <v/>
          </cell>
          <cell r="N29" t="str">
            <v/>
          </cell>
          <cell r="O29" t="str">
            <v/>
          </cell>
          <cell r="P29" t="str">
            <v/>
          </cell>
          <cell r="Q29" t="str">
            <v/>
          </cell>
        </row>
      </sheetData>
      <sheetData sheetId="3">
        <row r="23">
          <cell r="K23" t="str">
            <v/>
          </cell>
          <cell r="L23" t="str">
            <v/>
          </cell>
          <cell r="M23" t="str">
            <v/>
          </cell>
          <cell r="N23" t="str">
            <v/>
          </cell>
          <cell r="O23" t="str">
            <v/>
          </cell>
          <cell r="P23" t="str">
            <v/>
          </cell>
          <cell r="Q23" t="str">
            <v/>
          </cell>
        </row>
        <row r="24">
          <cell r="K24" t="str">
            <v/>
          </cell>
          <cell r="L24" t="str">
            <v/>
          </cell>
          <cell r="M24" t="str">
            <v/>
          </cell>
          <cell r="N24" t="str">
            <v/>
          </cell>
          <cell r="O24" t="str">
            <v/>
          </cell>
          <cell r="P24" t="str">
            <v/>
          </cell>
          <cell r="Q24" t="str">
            <v/>
          </cell>
        </row>
        <row r="25">
          <cell r="K25" t="str">
            <v/>
          </cell>
          <cell r="L25" t="str">
            <v/>
          </cell>
          <cell r="M25" t="str">
            <v/>
          </cell>
          <cell r="N25" t="str">
            <v/>
          </cell>
          <cell r="O25" t="str">
            <v/>
          </cell>
          <cell r="P25" t="str">
            <v/>
          </cell>
          <cell r="Q25" t="str">
            <v/>
          </cell>
        </row>
        <row r="26">
          <cell r="K26" t="str">
            <v/>
          </cell>
          <cell r="L26" t="str">
            <v/>
          </cell>
          <cell r="M26" t="str">
            <v/>
          </cell>
          <cell r="N26" t="str">
            <v/>
          </cell>
          <cell r="O26" t="str">
            <v/>
          </cell>
          <cell r="P26" t="str">
            <v/>
          </cell>
          <cell r="Q26" t="str">
            <v/>
          </cell>
        </row>
        <row r="27">
          <cell r="K27" t="str">
            <v/>
          </cell>
          <cell r="L27" t="str">
            <v/>
          </cell>
          <cell r="M27" t="str">
            <v/>
          </cell>
          <cell r="N27" t="str">
            <v/>
          </cell>
          <cell r="O27" t="str">
            <v/>
          </cell>
          <cell r="P27" t="str">
            <v/>
          </cell>
          <cell r="Q27" t="str">
            <v/>
          </cell>
        </row>
        <row r="28">
          <cell r="K28" t="str">
            <v/>
          </cell>
          <cell r="L28" t="str">
            <v/>
          </cell>
          <cell r="M28" t="str">
            <v/>
          </cell>
          <cell r="N28" t="str">
            <v/>
          </cell>
          <cell r="O28" t="str">
            <v/>
          </cell>
          <cell r="P28" t="str">
            <v/>
          </cell>
          <cell r="Q28" t="str">
            <v/>
          </cell>
        </row>
        <row r="29">
          <cell r="K29" t="str">
            <v/>
          </cell>
          <cell r="L29" t="str">
            <v/>
          </cell>
          <cell r="M29" t="str">
            <v/>
          </cell>
          <cell r="N29" t="str">
            <v/>
          </cell>
          <cell r="O29" t="str">
            <v/>
          </cell>
          <cell r="P29" t="str">
            <v/>
          </cell>
          <cell r="Q29" t="str">
            <v/>
          </cell>
        </row>
      </sheetData>
      <sheetData sheetId="4">
        <row r="23">
          <cell r="K23" t="str">
            <v/>
          </cell>
          <cell r="L23" t="str">
            <v/>
          </cell>
          <cell r="M23" t="str">
            <v/>
          </cell>
          <cell r="N23" t="str">
            <v/>
          </cell>
          <cell r="O23" t="str">
            <v/>
          </cell>
          <cell r="P23" t="str">
            <v/>
          </cell>
          <cell r="Q23" t="str">
            <v/>
          </cell>
        </row>
        <row r="24">
          <cell r="K24" t="str">
            <v/>
          </cell>
          <cell r="L24" t="str">
            <v/>
          </cell>
          <cell r="M24" t="str">
            <v/>
          </cell>
          <cell r="N24" t="str">
            <v/>
          </cell>
          <cell r="O24" t="str">
            <v/>
          </cell>
          <cell r="P24" t="str">
            <v/>
          </cell>
          <cell r="Q24" t="str">
            <v/>
          </cell>
        </row>
        <row r="25">
          <cell r="K25" t="str">
            <v/>
          </cell>
          <cell r="L25" t="str">
            <v/>
          </cell>
          <cell r="M25" t="str">
            <v/>
          </cell>
          <cell r="N25" t="str">
            <v/>
          </cell>
          <cell r="O25" t="str">
            <v/>
          </cell>
          <cell r="P25" t="str">
            <v/>
          </cell>
          <cell r="Q25" t="str">
            <v/>
          </cell>
        </row>
        <row r="26">
          <cell r="K26" t="str">
            <v/>
          </cell>
          <cell r="L26" t="str">
            <v/>
          </cell>
          <cell r="M26" t="str">
            <v/>
          </cell>
          <cell r="N26" t="str">
            <v/>
          </cell>
          <cell r="O26" t="str">
            <v/>
          </cell>
          <cell r="P26" t="str">
            <v/>
          </cell>
          <cell r="Q26" t="str">
            <v/>
          </cell>
        </row>
        <row r="27">
          <cell r="K27" t="str">
            <v/>
          </cell>
          <cell r="L27" t="str">
            <v/>
          </cell>
          <cell r="M27" t="str">
            <v/>
          </cell>
          <cell r="N27" t="str">
            <v/>
          </cell>
          <cell r="O27" t="str">
            <v/>
          </cell>
          <cell r="P27" t="str">
            <v/>
          </cell>
          <cell r="Q27" t="str">
            <v/>
          </cell>
        </row>
        <row r="28">
          <cell r="K28" t="str">
            <v/>
          </cell>
          <cell r="L28" t="str">
            <v/>
          </cell>
          <cell r="M28" t="str">
            <v/>
          </cell>
          <cell r="N28" t="str">
            <v/>
          </cell>
          <cell r="O28" t="str">
            <v/>
          </cell>
          <cell r="P28" t="str">
            <v/>
          </cell>
          <cell r="Q28" t="str">
            <v/>
          </cell>
        </row>
        <row r="29">
          <cell r="K29" t="str">
            <v/>
          </cell>
          <cell r="L29" t="str">
            <v/>
          </cell>
          <cell r="M29" t="str">
            <v/>
          </cell>
          <cell r="N29" t="str">
            <v/>
          </cell>
          <cell r="O29" t="str">
            <v/>
          </cell>
          <cell r="P29" t="str">
            <v/>
          </cell>
          <cell r="Q29" t="str">
            <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26"/>
  </sheetPr>
  <dimension ref="A1:BN28052"/>
  <sheetViews>
    <sheetView tabSelected="1" view="pageBreakPreview" zoomScaleNormal="100" zoomScaleSheetLayoutView="100" workbookViewId="0">
      <selection sqref="A1:A66"/>
    </sheetView>
  </sheetViews>
  <sheetFormatPr defaultRowHeight="13.5"/>
  <cols>
    <col min="1" max="1" width="2.125" style="1" customWidth="1"/>
    <col min="2" max="2" width="2.5" style="1" customWidth="1"/>
    <col min="3" max="3" width="4.375" style="1" customWidth="1"/>
    <col min="4" max="4" width="7.125" style="1" customWidth="1"/>
    <col min="5" max="5" width="5.875" style="1" customWidth="1"/>
    <col min="6" max="7" width="5.5" style="1" customWidth="1"/>
    <col min="8" max="8" width="3" style="1" customWidth="1"/>
    <col min="9" max="9" width="3.75" style="1" customWidth="1"/>
    <col min="10" max="10" width="7.125" style="1" customWidth="1"/>
    <col min="11" max="11" width="5.75" style="1" customWidth="1"/>
    <col min="12" max="12" width="5.375" style="1" customWidth="1"/>
    <col min="13" max="13" width="5.5" style="1" customWidth="1"/>
    <col min="14" max="15" width="7" style="1" customWidth="1"/>
    <col min="16" max="18" width="5.875" style="1" customWidth="1"/>
    <col min="19" max="19" width="1.25" style="1" customWidth="1"/>
    <col min="20" max="20" width="11.25" style="1" customWidth="1"/>
    <col min="21" max="21" width="1.25" style="1" customWidth="1"/>
    <col min="22" max="22" width="1.875" style="1" hidden="1" customWidth="1"/>
    <col min="23" max="25" width="3.625" style="1" hidden="1" customWidth="1"/>
    <col min="26" max="26" width="5.625" style="1" customWidth="1"/>
    <col min="27" max="72" width="10" style="1" customWidth="1"/>
    <col min="73" max="16384" width="9" style="1"/>
  </cols>
  <sheetData>
    <row r="1" spans="1:42" ht="13.5" customHeight="1" thickBot="1">
      <c r="A1" s="113" t="s">
        <v>30</v>
      </c>
      <c r="B1" s="230" t="s">
        <v>128</v>
      </c>
      <c r="C1" s="230"/>
      <c r="D1" s="229"/>
      <c r="M1" s="182"/>
      <c r="N1" s="182"/>
      <c r="O1" s="182"/>
      <c r="P1" s="94">
        <f ca="1">NOW()</f>
        <v>43122.522031597226</v>
      </c>
      <c r="Q1" s="94"/>
      <c r="R1" s="94"/>
      <c r="S1" s="82"/>
      <c r="T1" s="10"/>
      <c r="U1" s="10"/>
      <c r="V1" s="82"/>
      <c r="W1" s="82"/>
      <c r="X1" s="82"/>
      <c r="Y1" s="82"/>
      <c r="Z1" s="10"/>
      <c r="AC1" s="27"/>
      <c r="AD1" s="28"/>
      <c r="AE1" s="28"/>
      <c r="AF1" s="28"/>
      <c r="AG1" s="28"/>
      <c r="AH1" s="28"/>
      <c r="AI1" s="28"/>
      <c r="AJ1" s="28"/>
      <c r="AK1" s="28"/>
      <c r="AL1" s="28"/>
      <c r="AM1" s="28"/>
      <c r="AN1" s="28"/>
      <c r="AO1" s="28"/>
      <c r="AP1" s="28"/>
    </row>
    <row r="2" spans="1:42" ht="12" customHeight="1">
      <c r="A2" s="113"/>
      <c r="B2" s="183" t="s">
        <v>43</v>
      </c>
      <c r="C2" s="184"/>
      <c r="D2" s="184"/>
      <c r="E2" s="184"/>
      <c r="F2" s="184"/>
      <c r="G2" s="184"/>
      <c r="H2" s="185"/>
      <c r="I2" s="185"/>
      <c r="J2" s="185"/>
      <c r="K2" s="185"/>
      <c r="L2" s="185"/>
      <c r="M2" s="185"/>
      <c r="N2" s="185"/>
      <c r="O2" s="185"/>
      <c r="P2" s="185"/>
      <c r="Q2" s="185"/>
      <c r="R2" s="186"/>
      <c r="S2" s="187"/>
      <c r="T2" s="16" t="s">
        <v>21</v>
      </c>
      <c r="U2" s="43"/>
      <c r="V2" s="187"/>
      <c r="W2" s="187"/>
      <c r="X2" s="187"/>
      <c r="Y2" s="187"/>
      <c r="AC2" s="28"/>
      <c r="AD2" s="28"/>
      <c r="AE2" s="28"/>
      <c r="AF2" s="28"/>
      <c r="AG2" s="28"/>
      <c r="AH2" s="28"/>
      <c r="AI2" s="28"/>
      <c r="AJ2" s="28"/>
      <c r="AK2" s="28"/>
      <c r="AL2" s="28"/>
      <c r="AM2" s="28"/>
      <c r="AN2" s="28"/>
      <c r="AO2" s="28"/>
      <c r="AP2" s="28"/>
    </row>
    <row r="3" spans="1:42" ht="15" customHeight="1">
      <c r="A3" s="113"/>
      <c r="B3" s="188"/>
      <c r="C3" s="189"/>
      <c r="D3" s="189"/>
      <c r="E3" s="189"/>
      <c r="F3" s="189"/>
      <c r="G3" s="189"/>
      <c r="H3" s="140" t="s">
        <v>42</v>
      </c>
      <c r="I3" s="140"/>
      <c r="J3" s="140"/>
      <c r="K3" s="140" t="s">
        <v>41</v>
      </c>
      <c r="L3" s="140"/>
      <c r="M3" s="140"/>
      <c r="N3" s="140"/>
      <c r="O3" s="141" t="s">
        <v>40</v>
      </c>
      <c r="P3" s="141"/>
      <c r="Q3" s="141"/>
      <c r="R3" s="142"/>
      <c r="S3" s="187"/>
      <c r="T3" s="190" t="s">
        <v>80</v>
      </c>
      <c r="U3" s="191"/>
      <c r="V3" s="187"/>
      <c r="W3" s="187"/>
      <c r="X3" s="187"/>
      <c r="Y3" s="187"/>
      <c r="Z3" s="8"/>
      <c r="AC3" s="28"/>
      <c r="AD3" s="28"/>
      <c r="AE3" s="28"/>
      <c r="AF3" s="28"/>
      <c r="AG3" s="28"/>
      <c r="AH3" s="28"/>
      <c r="AI3" s="28"/>
      <c r="AJ3" s="28"/>
      <c r="AK3" s="28"/>
      <c r="AL3" s="28"/>
      <c r="AM3" s="28"/>
      <c r="AN3" s="28"/>
      <c r="AO3" s="28"/>
      <c r="AP3" s="28"/>
    </row>
    <row r="4" spans="1:42" ht="15" customHeight="1" thickBot="1">
      <c r="A4" s="113"/>
      <c r="B4" s="192"/>
      <c r="C4" s="193"/>
      <c r="D4" s="193"/>
      <c r="E4" s="194" t="s">
        <v>121</v>
      </c>
      <c r="F4" s="194"/>
      <c r="G4" s="194"/>
      <c r="H4" s="195"/>
      <c r="I4" s="195"/>
      <c r="J4" s="195"/>
      <c r="K4" s="195"/>
      <c r="L4" s="195"/>
      <c r="M4" s="195"/>
      <c r="N4" s="195"/>
      <c r="O4" s="195"/>
      <c r="P4" s="195"/>
      <c r="Q4" s="195"/>
      <c r="R4" s="196"/>
      <c r="S4" s="197"/>
      <c r="T4" s="190" t="s">
        <v>81</v>
      </c>
      <c r="U4" s="191"/>
      <c r="V4" s="197"/>
      <c r="W4" s="197"/>
      <c r="X4" s="61"/>
      <c r="Y4" s="61"/>
      <c r="Z4" s="61"/>
      <c r="AA4" s="61"/>
      <c r="AB4" s="61"/>
      <c r="AC4" s="61"/>
      <c r="AD4" s="61"/>
      <c r="AE4" s="28"/>
      <c r="AF4" s="28"/>
      <c r="AG4" s="28"/>
      <c r="AH4" s="28"/>
      <c r="AI4" s="28"/>
      <c r="AJ4" s="28"/>
      <c r="AK4" s="28"/>
      <c r="AL4" s="28"/>
      <c r="AM4" s="28"/>
      <c r="AN4" s="28"/>
      <c r="AO4" s="28"/>
      <c r="AP4" s="28"/>
    </row>
    <row r="5" spans="1:42" ht="15.75" customHeight="1" thickBot="1">
      <c r="A5" s="113"/>
      <c r="B5" s="6" t="s">
        <v>35</v>
      </c>
      <c r="C5" s="25"/>
      <c r="D5" s="25"/>
      <c r="E5" s="7"/>
      <c r="F5" s="7"/>
      <c r="G5" s="7"/>
      <c r="H5" s="7"/>
      <c r="I5" s="7"/>
      <c r="J5" s="7"/>
      <c r="K5" s="7"/>
      <c r="L5" s="7"/>
      <c r="M5" s="7"/>
      <c r="N5" s="7"/>
      <c r="O5" s="7"/>
      <c r="P5" s="7"/>
      <c r="Q5" s="7"/>
      <c r="R5" s="211" t="s">
        <v>34</v>
      </c>
      <c r="S5" s="29"/>
      <c r="T5" s="190" t="s">
        <v>82</v>
      </c>
      <c r="U5" s="191"/>
      <c r="V5" s="29"/>
      <c r="W5" s="29"/>
      <c r="X5" s="29"/>
      <c r="Y5" s="29"/>
      <c r="Z5" s="9"/>
      <c r="AC5" s="28"/>
      <c r="AD5" s="28"/>
      <c r="AE5" s="28"/>
      <c r="AF5" s="28"/>
      <c r="AG5" s="28"/>
      <c r="AH5" s="28"/>
      <c r="AI5" s="28"/>
      <c r="AJ5" s="28"/>
      <c r="AK5" s="28"/>
      <c r="AL5" s="28"/>
      <c r="AM5" s="28"/>
      <c r="AN5" s="28"/>
      <c r="AO5" s="28"/>
      <c r="AP5" s="28"/>
    </row>
    <row r="6" spans="1:42" ht="18" customHeight="1" thickBot="1">
      <c r="A6" s="113"/>
      <c r="B6" s="198" t="str">
        <f>IF(B10="","","電力会社引込柱")</f>
        <v>電力会社引込柱</v>
      </c>
      <c r="C6" s="199"/>
      <c r="D6" s="200"/>
      <c r="E6" s="124" t="s">
        <v>120</v>
      </c>
      <c r="F6" s="125"/>
      <c r="G6" s="60">
        <v>20</v>
      </c>
      <c r="H6" s="201" t="str">
        <f>IF(B6="","","構内柱 CP-P01")</f>
        <v>構内柱 CP-P01</v>
      </c>
      <c r="I6" s="201"/>
      <c r="J6" s="202"/>
      <c r="K6" s="119" t="s">
        <v>17</v>
      </c>
      <c r="L6" s="120"/>
      <c r="M6" s="47">
        <v>0.3</v>
      </c>
      <c r="N6" s="26" t="str">
        <f>IF(AND(E10&lt;&gt;"",G6=""),"径間長を入力して下さい!!",IF(AND(E10&lt;&gt;"",M6=""),"基準弛度を入力して下さい!!",""))</f>
        <v/>
      </c>
      <c r="O6" s="14"/>
      <c r="P6" s="14"/>
      <c r="Q6" s="14"/>
      <c r="R6" s="15"/>
      <c r="S6" s="12"/>
      <c r="T6" s="190" t="s">
        <v>83</v>
      </c>
      <c r="U6" s="191"/>
      <c r="V6" s="12"/>
      <c r="W6" s="12"/>
      <c r="X6" s="12"/>
      <c r="Y6" s="12"/>
      <c r="Z6" s="12"/>
      <c r="AC6" s="28"/>
      <c r="AD6" s="28"/>
      <c r="AE6" s="28"/>
      <c r="AF6" s="28"/>
      <c r="AG6" s="28"/>
      <c r="AH6" s="28"/>
      <c r="AI6" s="28"/>
      <c r="AJ6" s="28"/>
      <c r="AK6" s="28"/>
      <c r="AL6" s="28"/>
      <c r="AM6" s="28"/>
      <c r="AN6" s="28"/>
      <c r="AO6" s="28"/>
      <c r="AP6" s="28"/>
    </row>
    <row r="7" spans="1:42" ht="11.25" customHeight="1">
      <c r="A7" s="113"/>
      <c r="B7" s="85" t="s">
        <v>23</v>
      </c>
      <c r="C7" s="86"/>
      <c r="D7" s="87"/>
      <c r="E7" s="126" t="s">
        <v>0</v>
      </c>
      <c r="F7" s="127"/>
      <c r="G7" s="107" t="s">
        <v>2</v>
      </c>
      <c r="H7" s="87"/>
      <c r="I7" s="110" t="s">
        <v>3</v>
      </c>
      <c r="J7" s="114" t="s">
        <v>12</v>
      </c>
      <c r="K7" s="121" t="s">
        <v>24</v>
      </c>
      <c r="L7" s="117" t="s">
        <v>16</v>
      </c>
      <c r="M7" s="96"/>
      <c r="N7" s="96"/>
      <c r="O7" s="118"/>
      <c r="P7" s="95" t="s">
        <v>22</v>
      </c>
      <c r="Q7" s="96"/>
      <c r="R7" s="97"/>
      <c r="S7" s="13"/>
      <c r="T7" s="190" t="s">
        <v>84</v>
      </c>
      <c r="U7" s="191"/>
      <c r="V7" s="13"/>
      <c r="W7" s="13"/>
      <c r="X7" s="13"/>
      <c r="Y7" s="13"/>
      <c r="Z7" s="13"/>
      <c r="AC7" s="28"/>
      <c r="AD7" s="28"/>
      <c r="AE7" s="28"/>
      <c r="AF7" s="28"/>
      <c r="AG7" s="28"/>
      <c r="AH7" s="28"/>
      <c r="AI7" s="28"/>
      <c r="AJ7" s="28"/>
      <c r="AK7" s="28"/>
      <c r="AL7" s="28"/>
      <c r="AM7" s="28"/>
      <c r="AN7" s="28"/>
      <c r="AO7" s="28"/>
      <c r="AP7" s="28"/>
    </row>
    <row r="8" spans="1:42" ht="11.25" customHeight="1">
      <c r="A8" s="113"/>
      <c r="B8" s="88"/>
      <c r="C8" s="89"/>
      <c r="D8" s="90"/>
      <c r="E8" s="128"/>
      <c r="F8" s="129"/>
      <c r="G8" s="108"/>
      <c r="H8" s="90"/>
      <c r="I8" s="111"/>
      <c r="J8" s="115"/>
      <c r="K8" s="122"/>
      <c r="L8" s="62" t="s">
        <v>5</v>
      </c>
      <c r="M8" s="63" t="s">
        <v>7</v>
      </c>
      <c r="N8" s="63" t="s">
        <v>9</v>
      </c>
      <c r="O8" s="63" t="s">
        <v>11</v>
      </c>
      <c r="P8" s="63" t="s">
        <v>13</v>
      </c>
      <c r="Q8" s="63" t="s">
        <v>14</v>
      </c>
      <c r="R8" s="64" t="s">
        <v>15</v>
      </c>
      <c r="S8" s="13"/>
      <c r="T8" s="190" t="s">
        <v>85</v>
      </c>
      <c r="U8" s="191"/>
      <c r="V8" s="13"/>
      <c r="W8" s="13"/>
      <c r="X8" s="13"/>
      <c r="Y8" s="13"/>
      <c r="Z8" s="13"/>
      <c r="AC8" s="28"/>
      <c r="AD8" s="28"/>
      <c r="AE8" s="28"/>
      <c r="AF8" s="28"/>
      <c r="AG8" s="28"/>
      <c r="AH8" s="28"/>
      <c r="AI8" s="28"/>
      <c r="AJ8" s="28"/>
      <c r="AK8" s="28"/>
      <c r="AL8" s="28"/>
      <c r="AM8" s="28"/>
      <c r="AN8" s="28"/>
      <c r="AO8" s="28"/>
      <c r="AP8" s="28"/>
    </row>
    <row r="9" spans="1:42" ht="11.25" customHeight="1">
      <c r="A9" s="113"/>
      <c r="B9" s="91"/>
      <c r="C9" s="92"/>
      <c r="D9" s="93"/>
      <c r="E9" s="130"/>
      <c r="F9" s="131"/>
      <c r="G9" s="109"/>
      <c r="H9" s="93"/>
      <c r="I9" s="112"/>
      <c r="J9" s="116"/>
      <c r="K9" s="123"/>
      <c r="L9" s="65" t="s">
        <v>6</v>
      </c>
      <c r="M9" s="66" t="s">
        <v>8</v>
      </c>
      <c r="N9" s="66" t="s">
        <v>10</v>
      </c>
      <c r="O9" s="66" t="s">
        <v>29</v>
      </c>
      <c r="P9" s="66" t="s">
        <v>26</v>
      </c>
      <c r="Q9" s="66" t="s">
        <v>27</v>
      </c>
      <c r="R9" s="67" t="s">
        <v>28</v>
      </c>
      <c r="S9" s="13"/>
      <c r="T9" s="190" t="s">
        <v>86</v>
      </c>
      <c r="U9" s="191"/>
      <c r="V9" s="13"/>
      <c r="W9" s="13"/>
      <c r="X9" s="34" t="s">
        <v>19</v>
      </c>
      <c r="Y9" s="34" t="s">
        <v>20</v>
      </c>
      <c r="Z9" s="13"/>
      <c r="AC9" s="28"/>
      <c r="AD9" s="28"/>
      <c r="AE9" s="28"/>
      <c r="AF9" s="28"/>
      <c r="AG9" s="28"/>
      <c r="AH9" s="28"/>
      <c r="AI9" s="28"/>
      <c r="AJ9" s="28"/>
      <c r="AK9" s="28"/>
      <c r="AL9" s="28"/>
      <c r="AM9" s="28"/>
      <c r="AN9" s="28"/>
      <c r="AO9" s="28"/>
      <c r="AP9" s="28"/>
    </row>
    <row r="10" spans="1:42" ht="13.5" customHeight="1">
      <c r="A10" s="113"/>
      <c r="B10" s="79">
        <f>IF(C10="","",1)</f>
        <v>1</v>
      </c>
      <c r="C10" s="103" t="str">
        <f>IF(OR(E10="",G10="",I10="",K10=""),"","使用電線-"&amp;X10)</f>
        <v>使用電線-1</v>
      </c>
      <c r="D10" s="104"/>
      <c r="E10" s="207" t="s">
        <v>125</v>
      </c>
      <c r="F10" s="208"/>
      <c r="G10" s="155">
        <v>38</v>
      </c>
      <c r="H10" s="224" t="str">
        <f>IF(G10="","",IF(OR(G10=0.5,G10=1.2,G10=2.6,G10=3.2,G10=4,G10=5),"mm","sq"))</f>
        <v>sq</v>
      </c>
      <c r="I10" s="156">
        <v>3</v>
      </c>
      <c r="J10" s="157"/>
      <c r="K10" s="158">
        <v>1</v>
      </c>
      <c r="L10" s="215">
        <f>IF('[1]WireDip-01'!K23=0,"",'[1]WireDip-01'!K23)</f>
        <v>12</v>
      </c>
      <c r="M10" s="216">
        <f>IF('[1]WireDip-01'!L23=0,"",'[1]WireDip-01'!L23)</f>
        <v>37.164999999999999</v>
      </c>
      <c r="N10" s="216">
        <f>IF('[1]WireDip-01'!M23=0.00001,"",'[1]WireDip-01'!M23)</f>
        <v>0.4</v>
      </c>
      <c r="O10" s="216">
        <f>'[1]WireDip-01'!N23</f>
        <v>1480</v>
      </c>
      <c r="P10" s="216">
        <f>'[1]WireDip-01'!O23</f>
        <v>1.2649110640673518</v>
      </c>
      <c r="Q10" s="216">
        <f>'[1]WireDip-01'!P23</f>
        <v>1.3919542663549833</v>
      </c>
      <c r="R10" s="217">
        <f>'[1]WireDip-01'!Q23</f>
        <v>0.72111025509279791</v>
      </c>
      <c r="S10" s="30"/>
      <c r="T10" s="190" t="s">
        <v>87</v>
      </c>
      <c r="U10" s="191"/>
      <c r="V10" s="30"/>
      <c r="W10" s="35">
        <f>IF(X10="","",1)</f>
        <v>1</v>
      </c>
      <c r="X10" s="36">
        <f>IF(AND(E10&lt;&gt;"",OR(Y10=0,Y10=1)),1,"")</f>
        <v>1</v>
      </c>
      <c r="Y10" s="37">
        <f>IF(J10="",0,IF(J10="---〃---",2,IF(J10&lt;&gt;"",1,"入力ミス")))</f>
        <v>0</v>
      </c>
      <c r="Z10" s="18"/>
      <c r="AC10" s="28"/>
      <c r="AD10" s="28"/>
      <c r="AE10" s="28"/>
      <c r="AF10" s="28"/>
      <c r="AG10" s="28"/>
      <c r="AH10" s="28"/>
      <c r="AI10" s="28"/>
      <c r="AJ10" s="28"/>
      <c r="AK10" s="28"/>
      <c r="AL10" s="28"/>
      <c r="AM10" s="28"/>
      <c r="AN10" s="28"/>
      <c r="AO10" s="28"/>
      <c r="AP10" s="28"/>
    </row>
    <row r="11" spans="1:42" ht="13.5" customHeight="1">
      <c r="A11" s="113"/>
      <c r="B11" s="212"/>
      <c r="C11" s="105" t="str">
        <f>IF(OR(E11="",G11="",I11="",K11=""),"",IF(X10=X11,"---〃---","使用電線-"&amp;X11))</f>
        <v/>
      </c>
      <c r="D11" s="106"/>
      <c r="E11" s="209"/>
      <c r="F11" s="210"/>
      <c r="G11" s="52"/>
      <c r="H11" s="224" t="str">
        <f>IF(G11="","",IF(OR(G11=0.5,G11=1.2,G11=2.6,G11=3.2,G11=4,G11=5),"mm","sq"))</f>
        <v/>
      </c>
      <c r="I11" s="53"/>
      <c r="J11" s="54"/>
      <c r="K11" s="55"/>
      <c r="L11" s="218" t="str">
        <f>IF('[1]WireDip-01'!K24=0,"",'[1]WireDip-01'!K24)</f>
        <v/>
      </c>
      <c r="M11" s="219" t="str">
        <f>IF('[1]WireDip-01'!L24=0,"",'[1]WireDip-01'!L24)</f>
        <v/>
      </c>
      <c r="N11" s="219" t="str">
        <f>IF('[1]WireDip-01'!M24=0.00001,"",'[1]WireDip-01'!M24)</f>
        <v/>
      </c>
      <c r="O11" s="219" t="str">
        <f>'[1]WireDip-01'!N24</f>
        <v/>
      </c>
      <c r="P11" s="219" t="str">
        <f>'[1]WireDip-01'!O24</f>
        <v/>
      </c>
      <c r="Q11" s="219" t="str">
        <f>'[1]WireDip-01'!P24</f>
        <v/>
      </c>
      <c r="R11" s="220" t="str">
        <f>'[1]WireDip-01'!Q24</f>
        <v/>
      </c>
      <c r="S11" s="30"/>
      <c r="T11" s="190" t="s">
        <v>88</v>
      </c>
      <c r="U11" s="191"/>
      <c r="V11" s="30"/>
      <c r="W11" s="38" t="str">
        <f>IF(X11="","",W10+1)</f>
        <v/>
      </c>
      <c r="X11" s="17" t="str">
        <f>IF(AND(E11&lt;&gt;"",Y11=2),X10,IF(AND(E11&lt;&gt;"",OR(Y11=0,Y11=1)),X10+1,""))</f>
        <v/>
      </c>
      <c r="Y11" s="39">
        <f>IF(J11="",0,IF(J11="---〃---",2,IF(J11&lt;&gt;"",1,"入力ミス")))</f>
        <v>0</v>
      </c>
      <c r="Z11" s="18"/>
      <c r="AC11" s="28"/>
      <c r="AD11" s="28"/>
      <c r="AE11" s="28"/>
      <c r="AF11" s="28"/>
      <c r="AG11" s="28"/>
      <c r="AH11" s="28"/>
      <c r="AI11" s="28"/>
      <c r="AJ11" s="28"/>
      <c r="AK11" s="28"/>
      <c r="AL11" s="28"/>
      <c r="AM11" s="28"/>
      <c r="AN11" s="28"/>
      <c r="AO11" s="28"/>
      <c r="AP11" s="28"/>
    </row>
    <row r="12" spans="1:42" ht="13.5" customHeight="1">
      <c r="A12" s="113"/>
      <c r="B12" s="212"/>
      <c r="C12" s="105" t="str">
        <f>IF(OR(E12="",G12="",I12="",K12=""),"",IF(X11=X12,"---〃---","使用電線-"&amp;X12))</f>
        <v/>
      </c>
      <c r="D12" s="106"/>
      <c r="E12" s="83"/>
      <c r="F12" s="84"/>
      <c r="G12" s="52"/>
      <c r="H12" s="225" t="str">
        <f t="shared" ref="H12:H17" si="0">IF(G12="","",IF(OR(G12=0.5,G12=1.2,G12=2.6,G12=3.2,G12=4,G12=5),"mm","sq"))</f>
        <v/>
      </c>
      <c r="I12" s="53"/>
      <c r="J12" s="54"/>
      <c r="K12" s="55"/>
      <c r="L12" s="218" t="str">
        <f>IF('[1]WireDip-01'!K25=0,"",'[1]WireDip-01'!K25)</f>
        <v/>
      </c>
      <c r="M12" s="219" t="str">
        <f>IF('[1]WireDip-01'!L25=0,"",'[1]WireDip-01'!L25)</f>
        <v/>
      </c>
      <c r="N12" s="219" t="str">
        <f>IF('[1]WireDip-01'!M25=0.00001,"",'[1]WireDip-01'!M25)</f>
        <v/>
      </c>
      <c r="O12" s="219" t="str">
        <f>'[1]WireDip-01'!N25</f>
        <v/>
      </c>
      <c r="P12" s="219" t="str">
        <f>'[1]WireDip-01'!O25</f>
        <v/>
      </c>
      <c r="Q12" s="219" t="str">
        <f>'[1]WireDip-01'!P25</f>
        <v/>
      </c>
      <c r="R12" s="220" t="str">
        <f>'[1]WireDip-01'!Q25</f>
        <v/>
      </c>
      <c r="S12" s="30"/>
      <c r="T12" s="190" t="s">
        <v>89</v>
      </c>
      <c r="U12" s="191"/>
      <c r="V12" s="30"/>
      <c r="W12" s="38" t="str">
        <f t="shared" ref="W12:W14" si="1">IF(X12="","",W11+1)</f>
        <v/>
      </c>
      <c r="X12" s="17" t="str">
        <f t="shared" ref="X12:X14" si="2">IF(AND(E12&lt;&gt;"",Y12=2),X11,IF(AND(E12&lt;&gt;"",OR(Y12=0,Y12=1)),X11+1,""))</f>
        <v/>
      </c>
      <c r="Y12" s="39">
        <f t="shared" ref="Y12:Y14" si="3">IF(J12="",0,IF(J12="---〃---",2,IF(J12&lt;&gt;"",1,"入力ミス")))</f>
        <v>0</v>
      </c>
      <c r="Z12" s="18"/>
      <c r="AC12" s="28"/>
      <c r="AD12" s="28"/>
      <c r="AE12" s="28"/>
      <c r="AF12" s="28"/>
      <c r="AG12" s="28"/>
      <c r="AH12" s="28"/>
      <c r="AI12" s="28"/>
      <c r="AJ12" s="28"/>
      <c r="AK12" s="28"/>
      <c r="AL12" s="28"/>
      <c r="AM12" s="28"/>
      <c r="AN12" s="28"/>
      <c r="AO12" s="28"/>
      <c r="AP12" s="28"/>
    </row>
    <row r="13" spans="1:42" ht="13.5" customHeight="1">
      <c r="A13" s="113"/>
      <c r="B13" s="212"/>
      <c r="C13" s="105" t="str">
        <f>IF(OR(E13="",G13="",I13="",K13=""),"",IF(X12=X13,"---〃---","使用電線-"&amp;X13))</f>
        <v/>
      </c>
      <c r="D13" s="106"/>
      <c r="E13" s="83"/>
      <c r="F13" s="84"/>
      <c r="G13" s="52"/>
      <c r="H13" s="225" t="str">
        <f t="shared" si="0"/>
        <v/>
      </c>
      <c r="I13" s="53"/>
      <c r="J13" s="54"/>
      <c r="K13" s="55"/>
      <c r="L13" s="218" t="str">
        <f>IF('[1]WireDip-01'!K26=0,"",'[1]WireDip-01'!K26)</f>
        <v/>
      </c>
      <c r="M13" s="219" t="str">
        <f>IF('[1]WireDip-01'!L26=0,"",'[1]WireDip-01'!L26)</f>
        <v/>
      </c>
      <c r="N13" s="219" t="str">
        <f>IF('[1]WireDip-01'!M26=0.00001,"",'[1]WireDip-01'!M26)</f>
        <v/>
      </c>
      <c r="O13" s="219" t="str">
        <f>'[1]WireDip-01'!N26</f>
        <v/>
      </c>
      <c r="P13" s="219" t="str">
        <f>'[1]WireDip-01'!O26</f>
        <v/>
      </c>
      <c r="Q13" s="219" t="str">
        <f>'[1]WireDip-01'!P26</f>
        <v/>
      </c>
      <c r="R13" s="220" t="str">
        <f>'[1]WireDip-01'!Q26</f>
        <v/>
      </c>
      <c r="S13" s="30"/>
      <c r="T13" s="190" t="s">
        <v>90</v>
      </c>
      <c r="U13" s="191"/>
      <c r="V13" s="30"/>
      <c r="W13" s="38" t="str">
        <f t="shared" si="1"/>
        <v/>
      </c>
      <c r="X13" s="17" t="str">
        <f t="shared" si="2"/>
        <v/>
      </c>
      <c r="Y13" s="39">
        <f t="shared" si="3"/>
        <v>0</v>
      </c>
      <c r="Z13" s="18"/>
      <c r="AC13" s="28"/>
      <c r="AD13" s="28"/>
      <c r="AE13" s="28"/>
      <c r="AF13" s="28"/>
      <c r="AG13" s="28"/>
      <c r="AH13" s="28"/>
      <c r="AI13" s="28"/>
      <c r="AJ13" s="28"/>
      <c r="AK13" s="28"/>
      <c r="AL13" s="28"/>
      <c r="AM13" s="28"/>
      <c r="AN13" s="28"/>
      <c r="AO13" s="28"/>
      <c r="AP13" s="28"/>
    </row>
    <row r="14" spans="1:42" ht="13.5" customHeight="1">
      <c r="A14" s="113"/>
      <c r="B14" s="212"/>
      <c r="C14" s="105" t="str">
        <f t="shared" ref="C14:C16" si="4">IF(OR(E14="",G14="",I14="",K14=""),"",IF(X13=X14,"---〃---","使用電線-"&amp;X14))</f>
        <v/>
      </c>
      <c r="D14" s="106"/>
      <c r="E14" s="83"/>
      <c r="F14" s="84"/>
      <c r="G14" s="52"/>
      <c r="H14" s="225" t="str">
        <f t="shared" si="0"/>
        <v/>
      </c>
      <c r="I14" s="53"/>
      <c r="J14" s="54"/>
      <c r="K14" s="55"/>
      <c r="L14" s="218" t="str">
        <f>IF('[1]WireDip-01'!K27=0,"",'[1]WireDip-01'!K27)</f>
        <v/>
      </c>
      <c r="M14" s="219" t="str">
        <f>IF('[1]WireDip-01'!L27=0,"",'[1]WireDip-01'!L27)</f>
        <v/>
      </c>
      <c r="N14" s="219" t="str">
        <f>IF('[1]WireDip-01'!M27=0.00001,"",'[1]WireDip-01'!M27)</f>
        <v/>
      </c>
      <c r="O14" s="219" t="str">
        <f>'[1]WireDip-01'!N27</f>
        <v/>
      </c>
      <c r="P14" s="219" t="str">
        <f>'[1]WireDip-01'!O27</f>
        <v/>
      </c>
      <c r="Q14" s="219" t="str">
        <f>'[1]WireDip-01'!P27</f>
        <v/>
      </c>
      <c r="R14" s="220" t="str">
        <f>'[1]WireDip-01'!Q27</f>
        <v/>
      </c>
      <c r="S14" s="30"/>
      <c r="T14" s="190" t="s">
        <v>91</v>
      </c>
      <c r="U14" s="191"/>
      <c r="V14" s="30"/>
      <c r="W14" s="38" t="str">
        <f t="shared" si="1"/>
        <v/>
      </c>
      <c r="X14" s="17" t="str">
        <f t="shared" si="2"/>
        <v/>
      </c>
      <c r="Y14" s="39">
        <f t="shared" si="3"/>
        <v>0</v>
      </c>
      <c r="Z14" s="18"/>
      <c r="AC14" s="28"/>
      <c r="AD14" s="28"/>
      <c r="AE14" s="28"/>
      <c r="AF14" s="28"/>
      <c r="AG14" s="28"/>
      <c r="AH14" s="28"/>
      <c r="AI14" s="28"/>
      <c r="AJ14" s="28"/>
      <c r="AK14" s="28"/>
      <c r="AL14" s="28"/>
      <c r="AM14" s="28"/>
      <c r="AN14" s="28"/>
      <c r="AO14" s="28"/>
      <c r="AP14" s="28"/>
    </row>
    <row r="15" spans="1:42" ht="13.5" customHeight="1">
      <c r="A15" s="113"/>
      <c r="B15" s="212"/>
      <c r="C15" s="105" t="str">
        <f t="shared" si="4"/>
        <v/>
      </c>
      <c r="D15" s="106"/>
      <c r="E15" s="83"/>
      <c r="F15" s="84"/>
      <c r="G15" s="52"/>
      <c r="H15" s="225" t="str">
        <f t="shared" si="0"/>
        <v/>
      </c>
      <c r="I15" s="53"/>
      <c r="J15" s="54"/>
      <c r="K15" s="55"/>
      <c r="L15" s="218" t="str">
        <f>IF('[1]WireDip-01'!K28=0,"",'[1]WireDip-01'!K28)</f>
        <v/>
      </c>
      <c r="M15" s="219" t="str">
        <f>IF('[1]WireDip-01'!L28=0,"",'[1]WireDip-01'!L28)</f>
        <v/>
      </c>
      <c r="N15" s="219" t="str">
        <f>IF('[1]WireDip-01'!M28=0.00001,"",'[1]WireDip-01'!M28)</f>
        <v/>
      </c>
      <c r="O15" s="219" t="str">
        <f>'[1]WireDip-01'!N28</f>
        <v/>
      </c>
      <c r="P15" s="219" t="str">
        <f>'[1]WireDip-01'!O28</f>
        <v/>
      </c>
      <c r="Q15" s="219" t="str">
        <f>'[1]WireDip-01'!P28</f>
        <v/>
      </c>
      <c r="R15" s="220" t="str">
        <f>'[1]WireDip-01'!Q28</f>
        <v/>
      </c>
      <c r="S15" s="30"/>
      <c r="T15" s="190" t="s">
        <v>92</v>
      </c>
      <c r="U15" s="191"/>
      <c r="V15" s="30"/>
      <c r="W15" s="38" t="str">
        <f t="shared" ref="W15:W16" si="5">IF(X15="","",W14+1)</f>
        <v/>
      </c>
      <c r="X15" s="17" t="str">
        <f t="shared" ref="X15:X16" si="6">IF(AND(E15&lt;&gt;"",Y15=2),X14,IF(AND(E15&lt;&gt;"",OR(Y15=0,Y15=1)),X14+1,""))</f>
        <v/>
      </c>
      <c r="Y15" s="39">
        <f t="shared" ref="Y15:Y16" si="7">IF(J15="",0,IF(J15="---〃---",2,IF(J15&lt;&gt;"",1,"入力ミス")))</f>
        <v>0</v>
      </c>
      <c r="Z15" s="18"/>
      <c r="AC15" s="28"/>
      <c r="AD15" s="28"/>
      <c r="AE15" s="28"/>
      <c r="AF15" s="28"/>
      <c r="AG15" s="28"/>
      <c r="AH15" s="28"/>
      <c r="AI15" s="28"/>
      <c r="AJ15" s="28"/>
      <c r="AK15" s="28"/>
      <c r="AL15" s="28"/>
      <c r="AM15" s="28"/>
      <c r="AN15" s="28"/>
      <c r="AO15" s="28"/>
      <c r="AP15" s="28"/>
    </row>
    <row r="16" spans="1:42" ht="13.5" customHeight="1">
      <c r="A16" s="113"/>
      <c r="B16" s="212"/>
      <c r="C16" s="105" t="str">
        <f t="shared" si="4"/>
        <v/>
      </c>
      <c r="D16" s="106"/>
      <c r="E16" s="83"/>
      <c r="F16" s="84"/>
      <c r="G16" s="52"/>
      <c r="H16" s="225" t="str">
        <f t="shared" si="0"/>
        <v/>
      </c>
      <c r="I16" s="53"/>
      <c r="J16" s="54"/>
      <c r="K16" s="55"/>
      <c r="L16" s="218" t="str">
        <f>IF('[1]WireDip-01'!K29=0,"",'[1]WireDip-01'!K29)</f>
        <v/>
      </c>
      <c r="M16" s="219" t="str">
        <f>IF('[1]WireDip-01'!L29=0,"",'[1]WireDip-01'!L29)</f>
        <v/>
      </c>
      <c r="N16" s="219" t="str">
        <f>IF('[1]WireDip-01'!M29=0.00001,"",'[1]WireDip-01'!M29)</f>
        <v/>
      </c>
      <c r="O16" s="219" t="str">
        <f>'[1]WireDip-01'!N29</f>
        <v/>
      </c>
      <c r="P16" s="219" t="str">
        <f>'[1]WireDip-01'!O29</f>
        <v/>
      </c>
      <c r="Q16" s="219" t="str">
        <f>'[1]WireDip-01'!P29</f>
        <v/>
      </c>
      <c r="R16" s="220" t="str">
        <f>'[1]WireDip-01'!Q29</f>
        <v/>
      </c>
      <c r="S16" s="30"/>
      <c r="T16" s="190" t="s">
        <v>93</v>
      </c>
      <c r="U16" s="191"/>
      <c r="V16" s="30"/>
      <c r="W16" s="38" t="str">
        <f t="shared" si="5"/>
        <v/>
      </c>
      <c r="X16" s="17" t="str">
        <f t="shared" si="6"/>
        <v/>
      </c>
      <c r="Y16" s="39">
        <f t="shared" si="7"/>
        <v>0</v>
      </c>
      <c r="Z16" s="18"/>
      <c r="AC16" s="28"/>
      <c r="AD16" s="28"/>
      <c r="AE16" s="28"/>
      <c r="AF16" s="28"/>
      <c r="AG16" s="28"/>
      <c r="AH16" s="28"/>
      <c r="AI16" s="28"/>
      <c r="AJ16" s="28"/>
      <c r="AK16" s="28"/>
      <c r="AL16" s="28"/>
      <c r="AM16" s="28"/>
      <c r="AN16" s="28"/>
      <c r="AO16" s="28"/>
      <c r="AP16" s="28"/>
    </row>
    <row r="17" spans="1:42" ht="13.5" customHeight="1" thickBot="1">
      <c r="A17" s="113"/>
      <c r="B17" s="213"/>
      <c r="C17" s="98" t="str">
        <f>IF(X17="","",IF(X17&gt;5,"計算不可",IF(OR(E17="",G17="",I17="",K17=""),"",IF(X16=X17,"---〃---","使用電線-"&amp;X17))))</f>
        <v/>
      </c>
      <c r="D17" s="99"/>
      <c r="E17" s="132"/>
      <c r="F17" s="133"/>
      <c r="G17" s="56"/>
      <c r="H17" s="224" t="str">
        <f t="shared" si="0"/>
        <v/>
      </c>
      <c r="I17" s="57"/>
      <c r="J17" s="58"/>
      <c r="K17" s="59"/>
      <c r="L17" s="177"/>
      <c r="M17" s="178"/>
      <c r="N17" s="179"/>
      <c r="O17" s="180"/>
      <c r="P17" s="179"/>
      <c r="Q17" s="179"/>
      <c r="R17" s="181"/>
      <c r="S17" s="30"/>
      <c r="T17" s="190" t="s">
        <v>94</v>
      </c>
      <c r="U17" s="191"/>
      <c r="V17" s="30"/>
      <c r="W17" s="40" t="str">
        <f t="shared" ref="W17" si="8">IF(X17="","",W16+1)</f>
        <v/>
      </c>
      <c r="X17" s="41" t="str">
        <f t="shared" ref="X17" si="9">IF(AND(E17&lt;&gt;"",Y17=2),X16,IF(AND(E17&lt;&gt;"",OR(Y17=0,Y17=1)),X16+1,""))</f>
        <v/>
      </c>
      <c r="Y17" s="42">
        <f t="shared" ref="Y17" si="10">IF(J17="",0,IF(J17="---〃---",2,IF(J17&lt;&gt;"",1,"入力ミス")))</f>
        <v>0</v>
      </c>
      <c r="Z17" s="18"/>
      <c r="AC17" s="28"/>
      <c r="AD17" s="28"/>
      <c r="AE17" s="28"/>
      <c r="AF17" s="28"/>
      <c r="AG17" s="28"/>
      <c r="AH17" s="28"/>
      <c r="AI17" s="28"/>
      <c r="AJ17" s="28"/>
      <c r="AK17" s="28"/>
      <c r="AL17" s="28"/>
      <c r="AM17" s="28"/>
      <c r="AN17" s="28"/>
      <c r="AO17" s="28"/>
      <c r="AP17" s="28"/>
    </row>
    <row r="18" spans="1:42" ht="18" customHeight="1" thickBot="1">
      <c r="A18" s="113"/>
      <c r="B18" s="198" t="str">
        <f>IF(B22="","",H6)</f>
        <v>構内柱 CP-P01</v>
      </c>
      <c r="C18" s="199"/>
      <c r="D18" s="200"/>
      <c r="E18" s="124" t="s">
        <v>120</v>
      </c>
      <c r="F18" s="125"/>
      <c r="G18" s="60">
        <v>40</v>
      </c>
      <c r="H18" s="201" t="str">
        <f>IF(B18="","","構内柱 CP-P02")</f>
        <v>構内柱 CP-P02</v>
      </c>
      <c r="I18" s="201"/>
      <c r="J18" s="202"/>
      <c r="K18" s="119" t="s">
        <v>17</v>
      </c>
      <c r="L18" s="120"/>
      <c r="M18" s="47">
        <v>0.5</v>
      </c>
      <c r="N18" s="26" t="str">
        <f>IF(AND(E22&lt;&gt;"",G18=""),"径間長を入力して下さい!!",IF(AND(E22&lt;&gt;"",M18=""),"基準弛度を入力して下さい!!",""))</f>
        <v/>
      </c>
      <c r="O18" s="14"/>
      <c r="P18" s="14"/>
      <c r="Q18" s="14"/>
      <c r="R18" s="15"/>
      <c r="S18" s="30"/>
      <c r="T18" s="190" t="s">
        <v>95</v>
      </c>
      <c r="U18" s="191"/>
      <c r="V18" s="30"/>
      <c r="W18" s="159"/>
      <c r="X18" s="159"/>
      <c r="Y18" s="159"/>
      <c r="Z18" s="18"/>
      <c r="AC18" s="28"/>
      <c r="AD18" s="28"/>
      <c r="AE18" s="28"/>
      <c r="AF18" s="28"/>
      <c r="AG18" s="28"/>
      <c r="AH18" s="28"/>
      <c r="AI18" s="28"/>
      <c r="AJ18" s="28"/>
      <c r="AK18" s="28"/>
      <c r="AL18" s="28"/>
      <c r="AM18" s="28"/>
      <c r="AN18" s="28"/>
      <c r="AO18" s="28"/>
      <c r="AP18" s="28"/>
    </row>
    <row r="19" spans="1:42" ht="11.25" customHeight="1">
      <c r="A19" s="113"/>
      <c r="B19" s="85" t="s">
        <v>23</v>
      </c>
      <c r="C19" s="86"/>
      <c r="D19" s="87"/>
      <c r="E19" s="126" t="s">
        <v>0</v>
      </c>
      <c r="F19" s="127"/>
      <c r="G19" s="107" t="s">
        <v>2</v>
      </c>
      <c r="H19" s="87"/>
      <c r="I19" s="110" t="s">
        <v>3</v>
      </c>
      <c r="J19" s="114" t="s">
        <v>12</v>
      </c>
      <c r="K19" s="121" t="s">
        <v>24</v>
      </c>
      <c r="L19" s="117" t="s">
        <v>16</v>
      </c>
      <c r="M19" s="96"/>
      <c r="N19" s="96"/>
      <c r="O19" s="118"/>
      <c r="P19" s="95" t="s">
        <v>22</v>
      </c>
      <c r="Q19" s="96"/>
      <c r="R19" s="97"/>
      <c r="S19" s="30"/>
      <c r="T19" s="190" t="s">
        <v>96</v>
      </c>
      <c r="U19" s="191"/>
      <c r="V19" s="30"/>
      <c r="W19" s="160"/>
      <c r="X19" s="160"/>
      <c r="Y19" s="160"/>
      <c r="Z19" s="18"/>
      <c r="AC19" s="28"/>
      <c r="AD19" s="28"/>
      <c r="AE19" s="28"/>
      <c r="AF19" s="28"/>
      <c r="AG19" s="28"/>
      <c r="AH19" s="28"/>
      <c r="AI19" s="28"/>
      <c r="AJ19" s="28"/>
      <c r="AK19" s="28"/>
      <c r="AL19" s="28"/>
      <c r="AM19" s="28"/>
      <c r="AN19" s="28"/>
      <c r="AO19" s="28"/>
      <c r="AP19" s="28"/>
    </row>
    <row r="20" spans="1:42" ht="11.25" customHeight="1">
      <c r="A20" s="113"/>
      <c r="B20" s="88"/>
      <c r="C20" s="89"/>
      <c r="D20" s="90"/>
      <c r="E20" s="128"/>
      <c r="F20" s="129"/>
      <c r="G20" s="108"/>
      <c r="H20" s="90"/>
      <c r="I20" s="111"/>
      <c r="J20" s="115"/>
      <c r="K20" s="122"/>
      <c r="L20" s="62" t="s">
        <v>5</v>
      </c>
      <c r="M20" s="63" t="s">
        <v>7</v>
      </c>
      <c r="N20" s="63" t="s">
        <v>9</v>
      </c>
      <c r="O20" s="63" t="s">
        <v>11</v>
      </c>
      <c r="P20" s="63" t="s">
        <v>13</v>
      </c>
      <c r="Q20" s="63" t="s">
        <v>14</v>
      </c>
      <c r="R20" s="64" t="s">
        <v>15</v>
      </c>
      <c r="S20" s="30"/>
      <c r="T20" s="190" t="s">
        <v>97</v>
      </c>
      <c r="U20" s="191"/>
      <c r="V20" s="30"/>
      <c r="W20" s="160"/>
      <c r="X20" s="160"/>
      <c r="Y20" s="160"/>
      <c r="Z20" s="18"/>
      <c r="AC20" s="28"/>
      <c r="AD20" s="28"/>
      <c r="AE20" s="28"/>
      <c r="AF20" s="28"/>
      <c r="AG20" s="28"/>
      <c r="AH20" s="28"/>
      <c r="AI20" s="28"/>
      <c r="AJ20" s="28"/>
      <c r="AK20" s="28"/>
      <c r="AL20" s="28"/>
      <c r="AM20" s="28"/>
      <c r="AN20" s="28"/>
      <c r="AO20" s="28"/>
      <c r="AP20" s="28"/>
    </row>
    <row r="21" spans="1:42" ht="11.25" customHeight="1">
      <c r="A21" s="113"/>
      <c r="B21" s="91"/>
      <c r="C21" s="92"/>
      <c r="D21" s="93"/>
      <c r="E21" s="130"/>
      <c r="F21" s="131"/>
      <c r="G21" s="109"/>
      <c r="H21" s="93"/>
      <c r="I21" s="112"/>
      <c r="J21" s="116"/>
      <c r="K21" s="123"/>
      <c r="L21" s="65" t="s">
        <v>6</v>
      </c>
      <c r="M21" s="66" t="s">
        <v>8</v>
      </c>
      <c r="N21" s="66" t="s">
        <v>10</v>
      </c>
      <c r="O21" s="66" t="s">
        <v>29</v>
      </c>
      <c r="P21" s="66" t="s">
        <v>26</v>
      </c>
      <c r="Q21" s="66" t="s">
        <v>27</v>
      </c>
      <c r="R21" s="67" t="s">
        <v>28</v>
      </c>
      <c r="S21" s="30"/>
      <c r="T21" s="190" t="s">
        <v>98</v>
      </c>
      <c r="U21" s="191"/>
      <c r="V21" s="30"/>
      <c r="W21" s="161"/>
      <c r="X21" s="34" t="s">
        <v>19</v>
      </c>
      <c r="Y21" s="34" t="s">
        <v>20</v>
      </c>
      <c r="Z21" s="18"/>
      <c r="AC21" s="28"/>
      <c r="AD21" s="28"/>
      <c r="AE21" s="28"/>
      <c r="AF21" s="28"/>
      <c r="AG21" s="28"/>
      <c r="AH21" s="28"/>
      <c r="AI21" s="28"/>
      <c r="AJ21" s="28"/>
      <c r="AK21" s="28"/>
      <c r="AL21" s="28"/>
      <c r="AM21" s="28"/>
      <c r="AN21" s="28"/>
      <c r="AO21" s="28"/>
      <c r="AP21" s="28"/>
    </row>
    <row r="22" spans="1:42" ht="13.5" customHeight="1">
      <c r="A22" s="113"/>
      <c r="B22" s="79">
        <f>IF(C22="","",B10+1)</f>
        <v>2</v>
      </c>
      <c r="C22" s="103" t="str">
        <f>IF(OR(E22="",G22="",I22="",K22=""),"","使用電線-"&amp;X22)</f>
        <v>使用電線-1</v>
      </c>
      <c r="D22" s="104"/>
      <c r="E22" s="134" t="s">
        <v>39</v>
      </c>
      <c r="F22" s="135"/>
      <c r="G22" s="48">
        <v>38</v>
      </c>
      <c r="H22" s="226" t="str">
        <f>IF(G22="","",IF(OR(G22=0.5,G22=1.2,G22=2.6,G22=3.2,G22=4,G22=5),"mm","sq"))</f>
        <v>sq</v>
      </c>
      <c r="I22" s="49">
        <v>3</v>
      </c>
      <c r="J22" s="50"/>
      <c r="K22" s="51">
        <v>1</v>
      </c>
      <c r="L22" s="215">
        <f>IF('[1]WireDip-02'!K23=0,"",'[1]WireDip-02'!K23)</f>
        <v>12</v>
      </c>
      <c r="M22" s="216">
        <f>IF('[1]WireDip-02'!L23=0,"",'[1]WireDip-02'!L23)</f>
        <v>37.164999999999999</v>
      </c>
      <c r="N22" s="216">
        <f>IF('[1]WireDip-02'!M23=0.00001,"",'[1]WireDip-02'!M23)</f>
        <v>1.2000000000000002</v>
      </c>
      <c r="O22" s="216">
        <f>'[1]WireDip-02'!N23</f>
        <v>1480</v>
      </c>
      <c r="P22" s="216">
        <f>'[1]WireDip-02'!O23</f>
        <v>1.6970562748477143</v>
      </c>
      <c r="Q22" s="216">
        <f>'[1]WireDip-02'!P23</f>
        <v>1.9251278294242804</v>
      </c>
      <c r="R22" s="217">
        <f>'[1]WireDip-02'!Q23</f>
        <v>1.3416407864998738</v>
      </c>
      <c r="S22" s="30"/>
      <c r="T22" s="190" t="s">
        <v>99</v>
      </c>
      <c r="U22" s="191"/>
      <c r="V22" s="30"/>
      <c r="W22" s="35">
        <f>IF(X22="","",1)</f>
        <v>1</v>
      </c>
      <c r="X22" s="36">
        <f>IF(AND(E22&lt;&gt;"",OR(Y22=0,Y22=1)),1,"")</f>
        <v>1</v>
      </c>
      <c r="Y22" s="37">
        <f>IF(J22="",0,IF(J22="---〃---",2,IF(J22&lt;&gt;"",1,"入力ミス")))</f>
        <v>0</v>
      </c>
      <c r="Z22" s="2"/>
      <c r="AC22" s="28"/>
      <c r="AD22" s="28"/>
      <c r="AE22" s="28"/>
      <c r="AF22" s="28"/>
      <c r="AG22" s="28"/>
      <c r="AH22" s="28"/>
      <c r="AI22" s="28"/>
      <c r="AJ22" s="28"/>
      <c r="AK22" s="28"/>
      <c r="AL22" s="28"/>
      <c r="AM22" s="28"/>
      <c r="AN22" s="28"/>
      <c r="AO22" s="28"/>
      <c r="AP22" s="28"/>
    </row>
    <row r="23" spans="1:42" ht="13.5" customHeight="1">
      <c r="A23" s="113"/>
      <c r="B23" s="212"/>
      <c r="C23" s="105" t="str">
        <f>IF(OR(E23="",G23="",I23="",K23=""),"",IF(X22=X23,"---〃---","使用電線-"&amp;X23))</f>
        <v>使用電線-2</v>
      </c>
      <c r="D23" s="106"/>
      <c r="E23" s="83" t="s">
        <v>126</v>
      </c>
      <c r="F23" s="84"/>
      <c r="G23" s="52">
        <v>3.5</v>
      </c>
      <c r="H23" s="225" t="str">
        <f t="shared" ref="H23:H29" si="11">IF(G23="","",IF(OR(G23=0.5,G23=1.2,G23=2.6,G23=3.2,G23=4,G23=5),"mm","sq"))</f>
        <v>sq</v>
      </c>
      <c r="I23" s="53">
        <v>1</v>
      </c>
      <c r="J23" s="54" t="s">
        <v>36</v>
      </c>
      <c r="K23" s="55">
        <v>1</v>
      </c>
      <c r="L23" s="218">
        <f>IF('[1]WireDip-02'!K24=0,"",'[1]WireDip-02'!K24)</f>
        <v>11.5</v>
      </c>
      <c r="M23" s="219">
        <f>IF('[1]WireDip-02'!L24=0,"",'[1]WireDip-02'!L24)</f>
        <v>21.991</v>
      </c>
      <c r="N23" s="219">
        <f>IF('[1]WireDip-02'!M24=0.00001,"",'[1]WireDip-02'!M24)</f>
        <v>0.16</v>
      </c>
      <c r="O23" s="219">
        <f>'[1]WireDip-02'!N24</f>
        <v>2520</v>
      </c>
      <c r="P23" s="219">
        <f>'[1]WireDip-02'!O24</f>
        <v>1.4800310849453822</v>
      </c>
      <c r="Q23" s="219">
        <f>'[1]WireDip-02'!P24</f>
        <v>2.1747956132028077</v>
      </c>
      <c r="R23" s="220">
        <f>'[1]WireDip-02'!Q24</f>
        <v>0.79454075614542974</v>
      </c>
      <c r="S23" s="30"/>
      <c r="T23" s="190" t="s">
        <v>100</v>
      </c>
      <c r="U23" s="191"/>
      <c r="V23" s="30"/>
      <c r="W23" s="38">
        <f>IF(X23="","",W22+1)</f>
        <v>2</v>
      </c>
      <c r="X23" s="17">
        <f>IF(AND(E23&lt;&gt;"",Y23=2),X22,IF(AND(E23&lt;&gt;"",OR(Y23=0,Y23=1)),X22+1,""))</f>
        <v>2</v>
      </c>
      <c r="Y23" s="39">
        <f>IF(J23="",0,IF(J23="---〃---",2,IF(J23&lt;&gt;"",1,"入力ミス")))</f>
        <v>1</v>
      </c>
      <c r="Z23" s="13"/>
      <c r="AC23" s="28"/>
      <c r="AD23" s="28"/>
      <c r="AE23" s="28"/>
      <c r="AF23" s="28"/>
      <c r="AG23" s="28"/>
      <c r="AH23" s="28"/>
      <c r="AI23" s="28"/>
      <c r="AJ23" s="28"/>
      <c r="AK23" s="28"/>
      <c r="AL23" s="28"/>
      <c r="AM23" s="28"/>
      <c r="AN23" s="28"/>
      <c r="AO23" s="28"/>
      <c r="AP23" s="28"/>
    </row>
    <row r="24" spans="1:42" ht="13.5" customHeight="1">
      <c r="A24" s="113"/>
      <c r="B24" s="212"/>
      <c r="C24" s="105" t="str">
        <f>IF(OR(E24="",G24="",I24="",K24=""),"",IF(X23=X24,"---〃---","使用電線-"&amp;X24))</f>
        <v>---〃---</v>
      </c>
      <c r="D24" s="106"/>
      <c r="E24" s="83" t="s">
        <v>38</v>
      </c>
      <c r="F24" s="84"/>
      <c r="G24" s="52">
        <v>2</v>
      </c>
      <c r="H24" s="225" t="str">
        <f t="shared" si="11"/>
        <v>sq</v>
      </c>
      <c r="I24" s="53">
        <v>1</v>
      </c>
      <c r="J24" s="54" t="s">
        <v>37</v>
      </c>
      <c r="K24" s="55">
        <v>1</v>
      </c>
      <c r="L24" s="218" t="str">
        <f>IF('[1]WireDip-02'!K25=0,"",'[1]WireDip-02'!K25)</f>
        <v/>
      </c>
      <c r="M24" s="219" t="str">
        <f>IF('[1]WireDip-02'!L25=0,"",'[1]WireDip-02'!L25)</f>
        <v/>
      </c>
      <c r="N24" s="219" t="str">
        <f>IF('[1]WireDip-02'!M25=0.00001,"",'[1]WireDip-02'!M25)</f>
        <v/>
      </c>
      <c r="O24" s="219" t="str">
        <f>'[1]WireDip-02'!N25</f>
        <v/>
      </c>
      <c r="P24" s="219" t="str">
        <f>'[1]WireDip-02'!O25</f>
        <v/>
      </c>
      <c r="Q24" s="219" t="str">
        <f>'[1]WireDip-02'!P25</f>
        <v/>
      </c>
      <c r="R24" s="220" t="str">
        <f>'[1]WireDip-02'!Q25</f>
        <v/>
      </c>
      <c r="S24" s="30"/>
      <c r="T24" s="190" t="s">
        <v>101</v>
      </c>
      <c r="U24" s="191"/>
      <c r="V24" s="30"/>
      <c r="W24" s="38">
        <f t="shared" ref="W24:W29" si="12">IF(X24="","",W23+1)</f>
        <v>3</v>
      </c>
      <c r="X24" s="17">
        <f t="shared" ref="X24:X29" si="13">IF(AND(E24&lt;&gt;"",Y24=2),X23,IF(AND(E24&lt;&gt;"",OR(Y24=0,Y24=1)),X23+1,""))</f>
        <v>2</v>
      </c>
      <c r="Y24" s="39">
        <f t="shared" ref="Y24:Y29" si="14">IF(J24="",0,IF(J24="---〃---",2,IF(J24&lt;&gt;"",1,"入力ミス")))</f>
        <v>2</v>
      </c>
      <c r="Z24" s="13"/>
      <c r="AB24" s="223"/>
      <c r="AC24" s="223"/>
      <c r="AD24" s="28"/>
      <c r="AE24" s="28"/>
      <c r="AF24" s="28"/>
      <c r="AG24" s="28"/>
      <c r="AH24" s="28"/>
      <c r="AI24" s="28"/>
      <c r="AJ24" s="28"/>
      <c r="AK24" s="28"/>
      <c r="AL24" s="28"/>
      <c r="AM24" s="28"/>
      <c r="AN24" s="28"/>
      <c r="AO24" s="28"/>
      <c r="AP24" s="28"/>
    </row>
    <row r="25" spans="1:42" ht="13.5" customHeight="1">
      <c r="A25" s="113"/>
      <c r="B25" s="212"/>
      <c r="C25" s="105" t="str">
        <f>IF(OR(E25="",G25="",I25="",K25=""),"",IF(X24=X25,"---〃---","使用電線-"&amp;X25))</f>
        <v/>
      </c>
      <c r="D25" s="106"/>
      <c r="E25" s="83"/>
      <c r="F25" s="84"/>
      <c r="G25" s="52"/>
      <c r="H25" s="225" t="str">
        <f t="shared" si="11"/>
        <v/>
      </c>
      <c r="I25" s="53"/>
      <c r="J25" s="54"/>
      <c r="K25" s="55"/>
      <c r="L25" s="218" t="str">
        <f>IF('[1]WireDip-02'!K26=0,"",'[1]WireDip-02'!K26)</f>
        <v/>
      </c>
      <c r="M25" s="219" t="str">
        <f>IF('[1]WireDip-02'!L26=0,"",'[1]WireDip-02'!L26)</f>
        <v/>
      </c>
      <c r="N25" s="219" t="str">
        <f>IF('[1]WireDip-02'!M26=0.00001,"",'[1]WireDip-02'!M26)</f>
        <v/>
      </c>
      <c r="O25" s="219" t="str">
        <f>'[1]WireDip-02'!N26</f>
        <v/>
      </c>
      <c r="P25" s="219" t="str">
        <f>'[1]WireDip-02'!O26</f>
        <v/>
      </c>
      <c r="Q25" s="219" t="str">
        <f>'[1]WireDip-02'!P26</f>
        <v/>
      </c>
      <c r="R25" s="220" t="str">
        <f>'[1]WireDip-02'!Q26</f>
        <v/>
      </c>
      <c r="S25" s="30"/>
      <c r="T25" s="190" t="s">
        <v>102</v>
      </c>
      <c r="U25" s="191"/>
      <c r="V25" s="30"/>
      <c r="W25" s="38" t="str">
        <f t="shared" si="12"/>
        <v/>
      </c>
      <c r="X25" s="17" t="str">
        <f t="shared" si="13"/>
        <v/>
      </c>
      <c r="Y25" s="39">
        <f t="shared" si="14"/>
        <v>0</v>
      </c>
      <c r="Z25" s="19"/>
      <c r="AC25" s="28"/>
      <c r="AD25" s="28"/>
      <c r="AE25" s="28"/>
      <c r="AF25" s="28"/>
      <c r="AG25" s="28"/>
      <c r="AH25" s="28"/>
      <c r="AI25" s="28"/>
      <c r="AJ25" s="28"/>
      <c r="AK25" s="28"/>
      <c r="AL25" s="28"/>
      <c r="AM25" s="28"/>
      <c r="AN25" s="28"/>
      <c r="AO25" s="28"/>
      <c r="AP25" s="28"/>
    </row>
    <row r="26" spans="1:42" ht="13.5" customHeight="1">
      <c r="A26" s="113"/>
      <c r="B26" s="212"/>
      <c r="C26" s="105" t="str">
        <f t="shared" ref="C26:C28" si="15">IF(OR(E26="",G26="",I26="",K26=""),"",IF(X25=X26,"---〃---","使用電線-"&amp;X26))</f>
        <v/>
      </c>
      <c r="D26" s="106"/>
      <c r="E26" s="83"/>
      <c r="F26" s="84"/>
      <c r="G26" s="52"/>
      <c r="H26" s="225" t="str">
        <f t="shared" si="11"/>
        <v/>
      </c>
      <c r="I26" s="53"/>
      <c r="J26" s="54"/>
      <c r="K26" s="55"/>
      <c r="L26" s="218" t="str">
        <f>IF('[1]WireDip-02'!K27=0,"",'[1]WireDip-02'!K27)</f>
        <v/>
      </c>
      <c r="M26" s="219" t="str">
        <f>IF('[1]WireDip-02'!L27=0,"",'[1]WireDip-02'!L27)</f>
        <v/>
      </c>
      <c r="N26" s="219" t="str">
        <f>IF('[1]WireDip-02'!M27=0.00001,"",'[1]WireDip-02'!M27)</f>
        <v/>
      </c>
      <c r="O26" s="219" t="str">
        <f>'[1]WireDip-02'!N27</f>
        <v/>
      </c>
      <c r="P26" s="219" t="str">
        <f>'[1]WireDip-02'!O27</f>
        <v/>
      </c>
      <c r="Q26" s="219" t="str">
        <f>'[1]WireDip-02'!P27</f>
        <v/>
      </c>
      <c r="R26" s="220" t="str">
        <f>'[1]WireDip-02'!Q27</f>
        <v/>
      </c>
      <c r="S26" s="31"/>
      <c r="T26" s="22" t="s">
        <v>103</v>
      </c>
      <c r="U26" s="191"/>
      <c r="V26" s="31"/>
      <c r="W26" s="38" t="str">
        <f t="shared" si="12"/>
        <v/>
      </c>
      <c r="X26" s="17" t="str">
        <f t="shared" si="13"/>
        <v/>
      </c>
      <c r="Y26" s="39">
        <f t="shared" si="14"/>
        <v>0</v>
      </c>
      <c r="Z26" s="19"/>
      <c r="AC26" s="28"/>
      <c r="AD26" s="28"/>
      <c r="AE26" s="28"/>
      <c r="AF26" s="28"/>
      <c r="AG26" s="28"/>
      <c r="AH26" s="28"/>
      <c r="AI26" s="28"/>
      <c r="AJ26" s="28"/>
      <c r="AK26" s="28"/>
      <c r="AL26" s="28"/>
      <c r="AM26" s="28"/>
      <c r="AN26" s="28"/>
      <c r="AO26" s="28"/>
      <c r="AP26" s="28"/>
    </row>
    <row r="27" spans="1:42" ht="13.5" customHeight="1">
      <c r="A27" s="113"/>
      <c r="B27" s="212"/>
      <c r="C27" s="105" t="str">
        <f t="shared" si="15"/>
        <v/>
      </c>
      <c r="D27" s="106"/>
      <c r="E27" s="83"/>
      <c r="F27" s="84"/>
      <c r="G27" s="52"/>
      <c r="H27" s="225" t="str">
        <f t="shared" si="11"/>
        <v/>
      </c>
      <c r="I27" s="53"/>
      <c r="J27" s="54"/>
      <c r="K27" s="55"/>
      <c r="L27" s="218" t="str">
        <f>IF('[1]WireDip-02'!K28=0,"",'[1]WireDip-02'!K28)</f>
        <v/>
      </c>
      <c r="M27" s="219" t="str">
        <f>IF('[1]WireDip-02'!L28=0,"",'[1]WireDip-02'!L28)</f>
        <v/>
      </c>
      <c r="N27" s="219" t="str">
        <f>IF('[1]WireDip-02'!M28=0.00001,"",'[1]WireDip-02'!M28)</f>
        <v/>
      </c>
      <c r="O27" s="219" t="str">
        <f>'[1]WireDip-02'!N28</f>
        <v/>
      </c>
      <c r="P27" s="219" t="str">
        <f>'[1]WireDip-02'!O28</f>
        <v/>
      </c>
      <c r="Q27" s="219" t="str">
        <f>'[1]WireDip-02'!P28</f>
        <v/>
      </c>
      <c r="R27" s="220" t="str">
        <f>'[1]WireDip-02'!Q28</f>
        <v/>
      </c>
      <c r="S27" s="31"/>
      <c r="T27" s="22" t="s">
        <v>104</v>
      </c>
      <c r="U27" s="191"/>
      <c r="V27" s="31"/>
      <c r="W27" s="38" t="str">
        <f t="shared" si="12"/>
        <v/>
      </c>
      <c r="X27" s="17" t="str">
        <f t="shared" si="13"/>
        <v/>
      </c>
      <c r="Y27" s="39">
        <f t="shared" si="14"/>
        <v>0</v>
      </c>
      <c r="Z27" s="19"/>
      <c r="AC27" s="28"/>
      <c r="AD27" s="28"/>
      <c r="AE27" s="28"/>
      <c r="AF27" s="28"/>
      <c r="AG27" s="28"/>
      <c r="AH27" s="28"/>
      <c r="AI27" s="28"/>
      <c r="AJ27" s="28"/>
      <c r="AK27" s="28"/>
      <c r="AL27" s="28"/>
      <c r="AM27" s="28"/>
      <c r="AN27" s="28"/>
      <c r="AO27" s="28"/>
      <c r="AP27" s="28"/>
    </row>
    <row r="28" spans="1:42" ht="13.5" customHeight="1">
      <c r="A28" s="113"/>
      <c r="B28" s="212"/>
      <c r="C28" s="105" t="str">
        <f t="shared" si="15"/>
        <v/>
      </c>
      <c r="D28" s="106"/>
      <c r="E28" s="83"/>
      <c r="F28" s="84"/>
      <c r="G28" s="52"/>
      <c r="H28" s="225" t="str">
        <f t="shared" si="11"/>
        <v/>
      </c>
      <c r="I28" s="53"/>
      <c r="J28" s="54"/>
      <c r="K28" s="55"/>
      <c r="L28" s="218" t="str">
        <f>IF('[1]WireDip-02'!K29=0,"",'[1]WireDip-02'!K29)</f>
        <v/>
      </c>
      <c r="M28" s="219" t="str">
        <f>IF('[1]WireDip-02'!L29=0,"",'[1]WireDip-02'!L29)</f>
        <v/>
      </c>
      <c r="N28" s="219" t="str">
        <f>IF('[1]WireDip-02'!M29=0.00001,"",'[1]WireDip-02'!M29)</f>
        <v/>
      </c>
      <c r="O28" s="219" t="str">
        <f>'[1]WireDip-02'!N29</f>
        <v/>
      </c>
      <c r="P28" s="219" t="str">
        <f>'[1]WireDip-02'!O29</f>
        <v/>
      </c>
      <c r="Q28" s="219" t="str">
        <f>'[1]WireDip-02'!P29</f>
        <v/>
      </c>
      <c r="R28" s="220" t="str">
        <f>'[1]WireDip-02'!Q29</f>
        <v/>
      </c>
      <c r="S28" s="31"/>
      <c r="T28" s="22" t="s">
        <v>105</v>
      </c>
      <c r="U28" s="191"/>
      <c r="V28" s="31"/>
      <c r="W28" s="38" t="str">
        <f t="shared" si="12"/>
        <v/>
      </c>
      <c r="X28" s="17" t="str">
        <f t="shared" si="13"/>
        <v/>
      </c>
      <c r="Y28" s="39">
        <f t="shared" si="14"/>
        <v>0</v>
      </c>
      <c r="Z28" s="19"/>
      <c r="AC28" s="28"/>
      <c r="AD28" s="28"/>
      <c r="AE28" s="28"/>
      <c r="AF28" s="28"/>
      <c r="AG28" s="28"/>
      <c r="AH28" s="28"/>
      <c r="AI28" s="28"/>
      <c r="AJ28" s="28"/>
      <c r="AK28" s="28"/>
      <c r="AL28" s="28"/>
      <c r="AM28" s="28"/>
      <c r="AN28" s="28"/>
      <c r="AO28" s="28"/>
      <c r="AP28" s="28"/>
    </row>
    <row r="29" spans="1:42" ht="13.5" customHeight="1" thickBot="1">
      <c r="A29" s="113"/>
      <c r="B29" s="213"/>
      <c r="C29" s="98" t="str">
        <f>IF(X29="","",IF(X29&gt;5,"計算不可",IF(OR(E29="",G29="",I29="",K29=""),"",IF(X28=X29,"---〃---","使用電線-"&amp;X29))))</f>
        <v/>
      </c>
      <c r="D29" s="99"/>
      <c r="E29" s="83"/>
      <c r="F29" s="84"/>
      <c r="G29" s="56"/>
      <c r="H29" s="224" t="str">
        <f t="shared" si="11"/>
        <v/>
      </c>
      <c r="I29" s="57"/>
      <c r="J29" s="58"/>
      <c r="K29" s="59"/>
      <c r="L29" s="221" t="str">
        <f>IF('[1]WireDip-02'!K30=0,"",'[1]WireDip-02'!K30)</f>
        <v/>
      </c>
      <c r="M29" s="222" t="str">
        <f>IF('[1]WireDip-02'!L30=0,"",'[1]WireDip-02'!L30)</f>
        <v/>
      </c>
      <c r="N29" s="222" t="str">
        <f>IF('[1]WireDip-02'!M30=0,"",'[1]WireDip-02'!M30)</f>
        <v/>
      </c>
      <c r="O29" s="180"/>
      <c r="P29" s="179"/>
      <c r="Q29" s="179"/>
      <c r="R29" s="181"/>
      <c r="S29" s="31"/>
      <c r="T29" s="22" t="s">
        <v>106</v>
      </c>
      <c r="U29" s="191"/>
      <c r="V29" s="31"/>
      <c r="W29" s="40" t="str">
        <f t="shared" si="12"/>
        <v/>
      </c>
      <c r="X29" s="41" t="str">
        <f t="shared" si="13"/>
        <v/>
      </c>
      <c r="Y29" s="42">
        <f t="shared" si="14"/>
        <v>0</v>
      </c>
      <c r="Z29" s="19"/>
      <c r="AC29" s="28"/>
      <c r="AD29" s="28"/>
      <c r="AE29" s="28"/>
      <c r="AF29" s="28"/>
      <c r="AG29" s="28"/>
      <c r="AH29" s="28"/>
      <c r="AI29" s="28"/>
      <c r="AJ29" s="28"/>
      <c r="AK29" s="28"/>
      <c r="AL29" s="28"/>
      <c r="AM29" s="28"/>
      <c r="AN29" s="28"/>
      <c r="AO29" s="28"/>
      <c r="AP29" s="28"/>
    </row>
    <row r="30" spans="1:42" ht="18" customHeight="1" thickBot="1">
      <c r="A30" s="113"/>
      <c r="B30" s="198" t="str">
        <f>IF(B34="","",H18)</f>
        <v/>
      </c>
      <c r="C30" s="199"/>
      <c r="D30" s="200"/>
      <c r="E30" s="124" t="s">
        <v>120</v>
      </c>
      <c r="F30" s="125"/>
      <c r="G30" s="60"/>
      <c r="H30" s="201" t="str">
        <f>IF(B30="","","構内柱 CP-P03")</f>
        <v/>
      </c>
      <c r="I30" s="201"/>
      <c r="J30" s="202"/>
      <c r="K30" s="119" t="s">
        <v>17</v>
      </c>
      <c r="L30" s="120"/>
      <c r="M30" s="47"/>
      <c r="N30" s="26" t="str">
        <f>IF(AND(E34&lt;&gt;"",G30=""),"径間長を入力して下さい!!",IF(AND(E34&lt;&gt;"",M30=""),"基準弛度を入力して下さい!!",""))</f>
        <v/>
      </c>
      <c r="O30" s="14"/>
      <c r="P30" s="14"/>
      <c r="Q30" s="14"/>
      <c r="R30" s="15"/>
      <c r="S30" s="31"/>
      <c r="T30" s="22" t="s">
        <v>107</v>
      </c>
      <c r="U30" s="191"/>
      <c r="V30" s="31"/>
      <c r="W30" s="159"/>
      <c r="X30" s="159"/>
      <c r="Y30" s="159"/>
      <c r="Z30" s="19"/>
      <c r="AC30" s="28"/>
      <c r="AD30" s="28"/>
      <c r="AE30" s="28"/>
      <c r="AF30" s="28"/>
      <c r="AG30" s="28"/>
      <c r="AH30" s="28"/>
      <c r="AI30" s="28"/>
      <c r="AJ30" s="28"/>
      <c r="AK30" s="28"/>
      <c r="AL30" s="28"/>
      <c r="AM30" s="28"/>
      <c r="AN30" s="28"/>
      <c r="AO30" s="28"/>
      <c r="AP30" s="28"/>
    </row>
    <row r="31" spans="1:42" ht="11.25" customHeight="1">
      <c r="A31" s="113"/>
      <c r="B31" s="85" t="s">
        <v>23</v>
      </c>
      <c r="C31" s="86"/>
      <c r="D31" s="87"/>
      <c r="E31" s="126" t="s">
        <v>0</v>
      </c>
      <c r="F31" s="127"/>
      <c r="G31" s="107" t="s">
        <v>2</v>
      </c>
      <c r="H31" s="87"/>
      <c r="I31" s="110" t="s">
        <v>3</v>
      </c>
      <c r="J31" s="114" t="s">
        <v>12</v>
      </c>
      <c r="K31" s="121" t="s">
        <v>24</v>
      </c>
      <c r="L31" s="117" t="s">
        <v>16</v>
      </c>
      <c r="M31" s="96"/>
      <c r="N31" s="96"/>
      <c r="O31" s="118"/>
      <c r="P31" s="95" t="s">
        <v>22</v>
      </c>
      <c r="Q31" s="96"/>
      <c r="R31" s="97"/>
      <c r="S31" s="31"/>
      <c r="T31" s="22" t="s">
        <v>108</v>
      </c>
      <c r="U31" s="191"/>
      <c r="V31" s="31"/>
      <c r="W31" s="160"/>
      <c r="X31" s="160"/>
      <c r="Y31" s="160"/>
      <c r="Z31" s="19"/>
      <c r="AC31" s="28"/>
      <c r="AD31" s="28"/>
      <c r="AE31" s="28"/>
      <c r="AF31" s="28"/>
      <c r="AG31" s="28"/>
      <c r="AH31" s="28"/>
      <c r="AI31" s="28"/>
      <c r="AJ31" s="28"/>
      <c r="AK31" s="28"/>
      <c r="AL31" s="28"/>
      <c r="AM31" s="28"/>
      <c r="AN31" s="28"/>
      <c r="AO31" s="28"/>
      <c r="AP31" s="28"/>
    </row>
    <row r="32" spans="1:42" ht="11.25" customHeight="1">
      <c r="A32" s="113"/>
      <c r="B32" s="88"/>
      <c r="C32" s="89"/>
      <c r="D32" s="90"/>
      <c r="E32" s="128"/>
      <c r="F32" s="129"/>
      <c r="G32" s="108"/>
      <c r="H32" s="90"/>
      <c r="I32" s="111"/>
      <c r="J32" s="115"/>
      <c r="K32" s="122"/>
      <c r="L32" s="62" t="s">
        <v>5</v>
      </c>
      <c r="M32" s="63" t="s">
        <v>7</v>
      </c>
      <c r="N32" s="63" t="s">
        <v>9</v>
      </c>
      <c r="O32" s="63" t="s">
        <v>11</v>
      </c>
      <c r="P32" s="63" t="s">
        <v>13</v>
      </c>
      <c r="Q32" s="63" t="s">
        <v>14</v>
      </c>
      <c r="R32" s="64" t="s">
        <v>15</v>
      </c>
      <c r="S32" s="31"/>
      <c r="T32" s="22" t="s">
        <v>109</v>
      </c>
      <c r="U32" s="191"/>
      <c r="V32" s="31"/>
      <c r="W32" s="160"/>
      <c r="X32" s="160"/>
      <c r="Y32" s="160"/>
      <c r="Z32" s="19"/>
      <c r="AC32" s="28"/>
      <c r="AD32" s="28"/>
      <c r="AE32" s="28"/>
      <c r="AF32" s="28"/>
      <c r="AG32" s="28"/>
      <c r="AH32" s="28"/>
      <c r="AI32" s="28"/>
      <c r="AJ32" s="28"/>
      <c r="AK32" s="28"/>
      <c r="AL32" s="28"/>
      <c r="AM32" s="28"/>
      <c r="AN32" s="28"/>
      <c r="AO32" s="28"/>
      <c r="AP32" s="28"/>
    </row>
    <row r="33" spans="1:42" ht="11.25" customHeight="1">
      <c r="A33" s="113"/>
      <c r="B33" s="91"/>
      <c r="C33" s="92"/>
      <c r="D33" s="93"/>
      <c r="E33" s="130"/>
      <c r="F33" s="131"/>
      <c r="G33" s="109"/>
      <c r="H33" s="93"/>
      <c r="I33" s="112"/>
      <c r="J33" s="116"/>
      <c r="K33" s="123"/>
      <c r="L33" s="65" t="s">
        <v>6</v>
      </c>
      <c r="M33" s="66" t="s">
        <v>8</v>
      </c>
      <c r="N33" s="66" t="s">
        <v>10</v>
      </c>
      <c r="O33" s="66" t="s">
        <v>29</v>
      </c>
      <c r="P33" s="66" t="s">
        <v>26</v>
      </c>
      <c r="Q33" s="66" t="s">
        <v>27</v>
      </c>
      <c r="R33" s="67" t="s">
        <v>28</v>
      </c>
      <c r="S33" s="31"/>
      <c r="T33" s="22" t="s">
        <v>110</v>
      </c>
      <c r="U33" s="191"/>
      <c r="V33" s="31"/>
      <c r="W33" s="161"/>
      <c r="X33" s="34" t="s">
        <v>19</v>
      </c>
      <c r="Y33" s="34" t="s">
        <v>20</v>
      </c>
      <c r="Z33" s="19"/>
      <c r="AC33" s="28"/>
      <c r="AD33" s="28"/>
      <c r="AE33" s="28"/>
      <c r="AF33" s="28"/>
      <c r="AG33" s="28"/>
      <c r="AH33" s="28"/>
      <c r="AI33" s="28"/>
      <c r="AJ33" s="28"/>
      <c r="AK33" s="28"/>
      <c r="AL33" s="28"/>
      <c r="AM33" s="28"/>
      <c r="AN33" s="28"/>
      <c r="AO33" s="28"/>
      <c r="AP33" s="28"/>
    </row>
    <row r="34" spans="1:42" ht="13.5" customHeight="1">
      <c r="A34" s="113"/>
      <c r="B34" s="100" t="str">
        <f>IF(C34="","",B22+1)</f>
        <v/>
      </c>
      <c r="C34" s="103" t="str">
        <f>IF(OR(E34="",G34="",I34="",K34=""),"","使用電線-"&amp;X34)</f>
        <v/>
      </c>
      <c r="D34" s="104"/>
      <c r="E34" s="134"/>
      <c r="F34" s="135"/>
      <c r="G34" s="48"/>
      <c r="H34" s="226" t="str">
        <f>IF(G34="","",IF(OR(G34=0.5,G34=1.2,G34=2.6,G34=3.2,G34=4,G34=5),"mm","sq"))</f>
        <v/>
      </c>
      <c r="I34" s="49"/>
      <c r="J34" s="50"/>
      <c r="K34" s="51"/>
      <c r="L34" s="215" t="str">
        <f>IF('[1]WireDip-03'!K23=0,"",'[1]WireDip-03'!K23)</f>
        <v/>
      </c>
      <c r="M34" s="216" t="str">
        <f>IF('[1]WireDip-03'!L23=0,"",'[1]WireDip-03'!L23)</f>
        <v/>
      </c>
      <c r="N34" s="216" t="str">
        <f>IF('[1]WireDip-03'!M23=0.00001,"",'[1]WireDip-03'!M23)</f>
        <v/>
      </c>
      <c r="O34" s="216" t="str">
        <f>'[1]WireDip-03'!N23</f>
        <v/>
      </c>
      <c r="P34" s="216" t="str">
        <f>'[1]WireDip-03'!O23</f>
        <v/>
      </c>
      <c r="Q34" s="216" t="str">
        <f>'[1]WireDip-03'!P23</f>
        <v/>
      </c>
      <c r="R34" s="217" t="str">
        <f>'[1]WireDip-03'!Q23</f>
        <v/>
      </c>
      <c r="S34" s="31"/>
      <c r="T34" s="22" t="s">
        <v>111</v>
      </c>
      <c r="U34" s="191"/>
      <c r="V34" s="31"/>
      <c r="W34" s="35" t="str">
        <f>IF(X34="","",1)</f>
        <v/>
      </c>
      <c r="X34" s="36" t="str">
        <f>IF(AND(E34&lt;&gt;"",OR(Y34=0,Y34=1)),1,"")</f>
        <v/>
      </c>
      <c r="Y34" s="37">
        <f>IF(J34="",0,IF(J34="---〃---",2,IF(J34&lt;&gt;"",1,"入力ミス")))</f>
        <v>0</v>
      </c>
      <c r="Z34" s="19"/>
      <c r="AC34" s="28"/>
      <c r="AD34" s="28"/>
      <c r="AE34" s="28"/>
      <c r="AF34" s="28"/>
      <c r="AG34" s="28"/>
      <c r="AH34" s="28"/>
      <c r="AI34" s="28"/>
      <c r="AJ34" s="28"/>
      <c r="AK34" s="28"/>
      <c r="AL34" s="28"/>
      <c r="AM34" s="28"/>
      <c r="AN34" s="28"/>
      <c r="AO34" s="28"/>
      <c r="AP34" s="28"/>
    </row>
    <row r="35" spans="1:42" ht="13.5" customHeight="1">
      <c r="A35" s="113"/>
      <c r="B35" s="101"/>
      <c r="C35" s="105" t="str">
        <f>IF(OR(E35="",G35="",I35="",K35=""),"",IF(X34=X35,"---〃---","使用電線-"&amp;X35))</f>
        <v/>
      </c>
      <c r="D35" s="106"/>
      <c r="E35" s="83"/>
      <c r="F35" s="84"/>
      <c r="G35" s="52"/>
      <c r="H35" s="225" t="str">
        <f t="shared" ref="H35:H41" si="16">IF(G35="","",IF(OR(G35=0.5,G35=1.2,G35=2.6,G35=3.2,G35=4,G35=5),"mm","sq"))</f>
        <v/>
      </c>
      <c r="I35" s="53"/>
      <c r="J35" s="54"/>
      <c r="K35" s="55"/>
      <c r="L35" s="172" t="str">
        <f>IF('[1]WireDip-03'!K24=0,"",'[1]WireDip-03'!K24)</f>
        <v/>
      </c>
      <c r="M35" s="173" t="str">
        <f>IF('[1]WireDip-03'!L24=0,"",'[1]WireDip-03'!L24)</f>
        <v/>
      </c>
      <c r="N35" s="174" t="str">
        <f>IF('[1]WireDip-03'!M24=0.00001,"",'[1]WireDip-03'!M24)</f>
        <v/>
      </c>
      <c r="O35" s="175" t="str">
        <f>'[1]WireDip-03'!N24</f>
        <v/>
      </c>
      <c r="P35" s="174" t="str">
        <f>'[1]WireDip-03'!O24</f>
        <v/>
      </c>
      <c r="Q35" s="174" t="str">
        <f>'[1]WireDip-03'!P24</f>
        <v/>
      </c>
      <c r="R35" s="176" t="str">
        <f>'[1]WireDip-03'!Q24</f>
        <v/>
      </c>
      <c r="S35" s="32"/>
      <c r="T35" s="22" t="s">
        <v>112</v>
      </c>
      <c r="U35" s="191"/>
      <c r="V35" s="32"/>
      <c r="W35" s="38" t="str">
        <f>IF(X35="","",W34+1)</f>
        <v/>
      </c>
      <c r="X35" s="17" t="str">
        <f>IF(AND(E35&lt;&gt;"",Y35=2),X34,IF(AND(E35&lt;&gt;"",OR(Y35=0,Y35=1)),X34+1,""))</f>
        <v/>
      </c>
      <c r="Y35" s="39">
        <f>IF(J35="",0,IF(J35="---〃---",2,IF(J35&lt;&gt;"",1,"入力ミス")))</f>
        <v>0</v>
      </c>
      <c r="Z35" s="19"/>
      <c r="AC35" s="28"/>
      <c r="AD35" s="28"/>
      <c r="AE35" s="28"/>
      <c r="AF35" s="28"/>
      <c r="AG35" s="28"/>
      <c r="AH35" s="28"/>
      <c r="AI35" s="28"/>
      <c r="AJ35" s="28"/>
      <c r="AK35" s="28"/>
      <c r="AL35" s="28"/>
      <c r="AM35" s="28"/>
      <c r="AN35" s="28"/>
      <c r="AO35" s="28"/>
      <c r="AP35" s="28"/>
    </row>
    <row r="36" spans="1:42" ht="13.5" customHeight="1">
      <c r="A36" s="113"/>
      <c r="B36" s="101"/>
      <c r="C36" s="105" t="str">
        <f>IF(OR(E36="",G36="",I36="",K36=""),"",IF(X35=X36,"---〃---","使用電線-"&amp;X36))</f>
        <v/>
      </c>
      <c r="D36" s="106"/>
      <c r="E36" s="83"/>
      <c r="F36" s="84"/>
      <c r="G36" s="52"/>
      <c r="H36" s="225" t="str">
        <f t="shared" si="16"/>
        <v/>
      </c>
      <c r="I36" s="53"/>
      <c r="J36" s="54"/>
      <c r="K36" s="55"/>
      <c r="L36" s="172" t="str">
        <f>IF('[1]WireDip-03'!K25=0,"",'[1]WireDip-03'!K25)</f>
        <v/>
      </c>
      <c r="M36" s="173" t="str">
        <f>IF('[1]WireDip-03'!L25=0,"",'[1]WireDip-03'!L25)</f>
        <v/>
      </c>
      <c r="N36" s="174" t="str">
        <f>IF('[1]WireDip-03'!M25=0.00001,"",'[1]WireDip-03'!M25)</f>
        <v/>
      </c>
      <c r="O36" s="175" t="str">
        <f>'[1]WireDip-03'!N25</f>
        <v/>
      </c>
      <c r="P36" s="174" t="str">
        <f>'[1]WireDip-03'!O25</f>
        <v/>
      </c>
      <c r="Q36" s="174" t="str">
        <f>'[1]WireDip-03'!P25</f>
        <v/>
      </c>
      <c r="R36" s="176" t="str">
        <f>'[1]WireDip-03'!Q25</f>
        <v/>
      </c>
      <c r="S36" s="33"/>
      <c r="T36" s="22" t="s">
        <v>113</v>
      </c>
      <c r="U36" s="191"/>
      <c r="V36" s="33"/>
      <c r="W36" s="38" t="str">
        <f t="shared" ref="W36:W41" si="17">IF(X36="","",W35+1)</f>
        <v/>
      </c>
      <c r="X36" s="17" t="str">
        <f t="shared" ref="X36:X41" si="18">IF(AND(E36&lt;&gt;"",Y36=2),X35,IF(AND(E36&lt;&gt;"",OR(Y36=0,Y36=1)),X35+1,""))</f>
        <v/>
      </c>
      <c r="Y36" s="39">
        <f t="shared" ref="Y36:Y41" si="19">IF(J36="",0,IF(J36="---〃---",2,IF(J36&lt;&gt;"",1,"入力ミス")))</f>
        <v>0</v>
      </c>
      <c r="Z36" s="19"/>
      <c r="AC36" s="28"/>
      <c r="AD36" s="28"/>
      <c r="AE36" s="28"/>
      <c r="AF36" s="28"/>
      <c r="AG36" s="28"/>
      <c r="AH36" s="28"/>
      <c r="AI36" s="28"/>
      <c r="AJ36" s="28"/>
      <c r="AK36" s="28"/>
      <c r="AL36" s="28"/>
      <c r="AM36" s="28"/>
      <c r="AN36" s="28"/>
      <c r="AO36" s="28"/>
      <c r="AP36" s="28"/>
    </row>
    <row r="37" spans="1:42" ht="13.5" customHeight="1">
      <c r="A37" s="113"/>
      <c r="B37" s="101"/>
      <c r="C37" s="105" t="str">
        <f>IF(OR(E37="",G37="",I37="",K37=""),"",IF(X36=X37,"---〃---","使用電線-"&amp;X37))</f>
        <v/>
      </c>
      <c r="D37" s="106"/>
      <c r="E37" s="83"/>
      <c r="F37" s="84"/>
      <c r="G37" s="52"/>
      <c r="H37" s="225" t="str">
        <f t="shared" si="16"/>
        <v/>
      </c>
      <c r="I37" s="53"/>
      <c r="J37" s="54"/>
      <c r="K37" s="55"/>
      <c r="L37" s="172" t="str">
        <f>IF('[1]WireDip-03'!K26=0,"",'[1]WireDip-03'!K26)</f>
        <v/>
      </c>
      <c r="M37" s="173" t="str">
        <f>IF('[1]WireDip-03'!L26=0,"",'[1]WireDip-03'!L26)</f>
        <v/>
      </c>
      <c r="N37" s="174" t="str">
        <f>IF('[1]WireDip-03'!M26=0.00001,"",'[1]WireDip-03'!M26)</f>
        <v/>
      </c>
      <c r="O37" s="175" t="str">
        <f>'[1]WireDip-03'!N26</f>
        <v/>
      </c>
      <c r="P37" s="174" t="str">
        <f>'[1]WireDip-03'!O26</f>
        <v/>
      </c>
      <c r="Q37" s="174" t="str">
        <f>'[1]WireDip-03'!P26</f>
        <v/>
      </c>
      <c r="R37" s="176" t="str">
        <f>'[1]WireDip-03'!Q26</f>
        <v/>
      </c>
      <c r="S37" s="32"/>
      <c r="T37" s="22" t="s">
        <v>114</v>
      </c>
      <c r="U37" s="191"/>
      <c r="V37" s="32"/>
      <c r="W37" s="38" t="str">
        <f t="shared" si="17"/>
        <v/>
      </c>
      <c r="X37" s="17" t="str">
        <f t="shared" si="18"/>
        <v/>
      </c>
      <c r="Y37" s="39">
        <f t="shared" si="19"/>
        <v>0</v>
      </c>
      <c r="Z37" s="19"/>
      <c r="AC37" s="28"/>
      <c r="AD37" s="28"/>
      <c r="AE37" s="28"/>
      <c r="AF37" s="28"/>
      <c r="AG37" s="28"/>
      <c r="AH37" s="28"/>
      <c r="AI37" s="28"/>
      <c r="AJ37" s="28"/>
      <c r="AK37" s="28"/>
      <c r="AL37" s="28"/>
      <c r="AM37" s="28"/>
      <c r="AN37" s="28"/>
      <c r="AO37" s="28"/>
      <c r="AP37" s="28"/>
    </row>
    <row r="38" spans="1:42" ht="13.5" customHeight="1">
      <c r="A38" s="113"/>
      <c r="B38" s="101"/>
      <c r="C38" s="105" t="str">
        <f t="shared" ref="C38:C40" si="20">IF(OR(E38="",G38="",I38="",K38=""),"",IF(X37=X38,"---〃---","使用電線-"&amp;X38))</f>
        <v/>
      </c>
      <c r="D38" s="106"/>
      <c r="E38" s="83"/>
      <c r="F38" s="84"/>
      <c r="G38" s="52"/>
      <c r="H38" s="225" t="str">
        <f t="shared" si="16"/>
        <v/>
      </c>
      <c r="I38" s="53"/>
      <c r="J38" s="54"/>
      <c r="K38" s="55"/>
      <c r="L38" s="172" t="str">
        <f>IF('[1]WireDip-03'!K27=0,"",'[1]WireDip-03'!K27)</f>
        <v/>
      </c>
      <c r="M38" s="173" t="str">
        <f>IF('[1]WireDip-03'!L27=0,"",'[1]WireDip-03'!L27)</f>
        <v/>
      </c>
      <c r="N38" s="174" t="str">
        <f>IF('[1]WireDip-03'!M27=0.00001,"",'[1]WireDip-03'!M27)</f>
        <v/>
      </c>
      <c r="O38" s="175" t="str">
        <f>'[1]WireDip-03'!N27</f>
        <v/>
      </c>
      <c r="P38" s="174" t="str">
        <f>'[1]WireDip-03'!O27</f>
        <v/>
      </c>
      <c r="Q38" s="174" t="str">
        <f>'[1]WireDip-03'!P27</f>
        <v/>
      </c>
      <c r="R38" s="176" t="str">
        <f>'[1]WireDip-03'!Q27</f>
        <v/>
      </c>
      <c r="S38" s="32"/>
      <c r="T38" s="22" t="s">
        <v>115</v>
      </c>
      <c r="U38" s="191"/>
      <c r="V38" s="32"/>
      <c r="W38" s="38" t="str">
        <f t="shared" si="17"/>
        <v/>
      </c>
      <c r="X38" s="17" t="str">
        <f t="shared" si="18"/>
        <v/>
      </c>
      <c r="Y38" s="39">
        <f t="shared" si="19"/>
        <v>0</v>
      </c>
      <c r="Z38" s="19"/>
      <c r="AC38" s="28"/>
      <c r="AD38" s="28"/>
      <c r="AE38" s="28"/>
      <c r="AF38" s="28"/>
      <c r="AG38" s="28"/>
      <c r="AH38" s="28"/>
      <c r="AI38" s="28"/>
      <c r="AJ38" s="28"/>
      <c r="AK38" s="28"/>
      <c r="AL38" s="28"/>
      <c r="AM38" s="28"/>
      <c r="AN38" s="28"/>
      <c r="AO38" s="28"/>
      <c r="AP38" s="28"/>
    </row>
    <row r="39" spans="1:42" ht="13.5" customHeight="1">
      <c r="A39" s="113"/>
      <c r="B39" s="101"/>
      <c r="C39" s="105" t="str">
        <f t="shared" si="20"/>
        <v/>
      </c>
      <c r="D39" s="106"/>
      <c r="E39" s="83"/>
      <c r="F39" s="84"/>
      <c r="G39" s="52"/>
      <c r="H39" s="225" t="str">
        <f t="shared" si="16"/>
        <v/>
      </c>
      <c r="I39" s="53"/>
      <c r="J39" s="54"/>
      <c r="K39" s="55"/>
      <c r="L39" s="172" t="str">
        <f>IF('[1]WireDip-03'!K28=0,"",'[1]WireDip-03'!K28)</f>
        <v/>
      </c>
      <c r="M39" s="173" t="str">
        <f>IF('[1]WireDip-03'!L28=0,"",'[1]WireDip-03'!L28)</f>
        <v/>
      </c>
      <c r="N39" s="174" t="str">
        <f>IF('[1]WireDip-03'!M28=0.00001,"",'[1]WireDip-03'!M28)</f>
        <v/>
      </c>
      <c r="O39" s="175" t="str">
        <f>'[1]WireDip-03'!N28</f>
        <v/>
      </c>
      <c r="P39" s="174" t="str">
        <f>'[1]WireDip-03'!O28</f>
        <v/>
      </c>
      <c r="Q39" s="174" t="str">
        <f>'[1]WireDip-03'!P28</f>
        <v/>
      </c>
      <c r="R39" s="176" t="str">
        <f>'[1]WireDip-03'!Q28</f>
        <v/>
      </c>
      <c r="S39" s="32"/>
      <c r="T39" s="22" t="s">
        <v>116</v>
      </c>
      <c r="U39" s="191"/>
      <c r="V39" s="32"/>
      <c r="W39" s="38" t="str">
        <f t="shared" si="17"/>
        <v/>
      </c>
      <c r="X39" s="17" t="str">
        <f t="shared" si="18"/>
        <v/>
      </c>
      <c r="Y39" s="39">
        <f t="shared" si="19"/>
        <v>0</v>
      </c>
      <c r="Z39" s="19"/>
      <c r="AC39" s="28"/>
      <c r="AD39" s="28"/>
      <c r="AE39" s="28"/>
      <c r="AF39" s="28"/>
      <c r="AG39" s="28"/>
      <c r="AH39" s="28"/>
      <c r="AI39" s="28"/>
      <c r="AJ39" s="28"/>
      <c r="AK39" s="28"/>
      <c r="AL39" s="28"/>
      <c r="AM39" s="28"/>
      <c r="AN39" s="28"/>
      <c r="AO39" s="28"/>
      <c r="AP39" s="28"/>
    </row>
    <row r="40" spans="1:42" ht="13.5" customHeight="1">
      <c r="A40" s="113"/>
      <c r="B40" s="101"/>
      <c r="C40" s="105" t="str">
        <f t="shared" si="20"/>
        <v/>
      </c>
      <c r="D40" s="106"/>
      <c r="E40" s="83"/>
      <c r="F40" s="84"/>
      <c r="G40" s="52"/>
      <c r="H40" s="225" t="str">
        <f t="shared" si="16"/>
        <v/>
      </c>
      <c r="I40" s="53"/>
      <c r="J40" s="54"/>
      <c r="K40" s="55"/>
      <c r="L40" s="172" t="str">
        <f>IF('[1]WireDip-03'!K29=0,"",'[1]WireDip-03'!K29)</f>
        <v/>
      </c>
      <c r="M40" s="173" t="str">
        <f>IF('[1]WireDip-03'!L29=0,"",'[1]WireDip-03'!L29)</f>
        <v/>
      </c>
      <c r="N40" s="174" t="str">
        <f>IF('[1]WireDip-03'!M29=0.00001,"",'[1]WireDip-03'!M29)</f>
        <v/>
      </c>
      <c r="O40" s="175" t="str">
        <f>'[1]WireDip-03'!N29</f>
        <v/>
      </c>
      <c r="P40" s="174" t="str">
        <f>'[1]WireDip-03'!O29</f>
        <v/>
      </c>
      <c r="Q40" s="174" t="str">
        <f>'[1]WireDip-03'!P29</f>
        <v/>
      </c>
      <c r="R40" s="176" t="str">
        <f>'[1]WireDip-03'!Q29</f>
        <v/>
      </c>
      <c r="S40" s="2"/>
      <c r="T40" s="22" t="s">
        <v>117</v>
      </c>
      <c r="U40" s="13"/>
      <c r="V40" s="2"/>
      <c r="W40" s="38" t="str">
        <f t="shared" si="17"/>
        <v/>
      </c>
      <c r="X40" s="17" t="str">
        <f t="shared" si="18"/>
        <v/>
      </c>
      <c r="Y40" s="39">
        <f t="shared" si="19"/>
        <v>0</v>
      </c>
      <c r="Z40" s="2"/>
      <c r="AC40" s="28"/>
      <c r="AD40" s="28"/>
      <c r="AE40" s="28"/>
      <c r="AF40" s="28"/>
      <c r="AG40" s="28"/>
      <c r="AH40" s="28"/>
      <c r="AI40" s="28"/>
      <c r="AJ40" s="28"/>
      <c r="AK40" s="28"/>
      <c r="AL40" s="28"/>
      <c r="AM40" s="28"/>
      <c r="AN40" s="28"/>
      <c r="AO40" s="28"/>
      <c r="AP40" s="28"/>
    </row>
    <row r="41" spans="1:42" ht="13.5" customHeight="1" thickBot="1">
      <c r="A41" s="113"/>
      <c r="B41" s="102"/>
      <c r="C41" s="98" t="str">
        <f>IF(X41="","",IF(X41&gt;5,"計算不可",IF(OR(E41="",G41="",I41="",K41=""),"",IF(X40=X41,"---〃---","使用電線-"&amp;X41))))</f>
        <v/>
      </c>
      <c r="D41" s="99"/>
      <c r="E41" s="83"/>
      <c r="F41" s="84"/>
      <c r="G41" s="56"/>
      <c r="H41" s="224" t="str">
        <f t="shared" si="16"/>
        <v/>
      </c>
      <c r="I41" s="57"/>
      <c r="J41" s="58"/>
      <c r="K41" s="59"/>
      <c r="L41" s="177"/>
      <c r="M41" s="178"/>
      <c r="N41" s="179"/>
      <c r="O41" s="180"/>
      <c r="P41" s="179"/>
      <c r="Q41" s="179"/>
      <c r="R41" s="181"/>
      <c r="S41" s="20"/>
      <c r="T41" s="22" t="s">
        <v>118</v>
      </c>
      <c r="U41" s="13"/>
      <c r="V41" s="20"/>
      <c r="W41" s="40" t="str">
        <f t="shared" si="17"/>
        <v/>
      </c>
      <c r="X41" s="41" t="str">
        <f t="shared" si="18"/>
        <v/>
      </c>
      <c r="Y41" s="42">
        <f t="shared" si="19"/>
        <v>0</v>
      </c>
      <c r="Z41" s="20"/>
      <c r="AC41" s="28"/>
      <c r="AD41" s="28"/>
      <c r="AE41" s="28"/>
      <c r="AF41" s="28"/>
      <c r="AG41" s="28"/>
      <c r="AH41" s="28"/>
      <c r="AI41" s="28"/>
      <c r="AJ41" s="28"/>
      <c r="AK41" s="28"/>
      <c r="AL41" s="28"/>
      <c r="AM41" s="28"/>
      <c r="AN41" s="28"/>
      <c r="AO41" s="28"/>
      <c r="AP41" s="28"/>
    </row>
    <row r="42" spans="1:42" ht="18" customHeight="1" thickBot="1">
      <c r="A42" s="113"/>
      <c r="B42" s="198" t="str">
        <f>IF(B46="","",H30)</f>
        <v/>
      </c>
      <c r="C42" s="199"/>
      <c r="D42" s="200"/>
      <c r="E42" s="124" t="s">
        <v>120</v>
      </c>
      <c r="F42" s="125"/>
      <c r="G42" s="60"/>
      <c r="H42" s="201" t="str">
        <f>IF(B42="","","構内柱 CP-P04")</f>
        <v/>
      </c>
      <c r="I42" s="201"/>
      <c r="J42" s="202"/>
      <c r="K42" s="119" t="s">
        <v>17</v>
      </c>
      <c r="L42" s="120"/>
      <c r="M42" s="47"/>
      <c r="N42" s="26" t="str">
        <f>IF(AND(E46&lt;&gt;"",G42=""),"径間長を入力して下さい!!",IF(AND(E46&lt;&gt;"",M42=""),"基準弛度を入力して下さい!!",""))</f>
        <v/>
      </c>
      <c r="O42" s="14"/>
      <c r="P42" s="14"/>
      <c r="Q42" s="14"/>
      <c r="R42" s="15"/>
      <c r="S42" s="20"/>
      <c r="T42" s="203"/>
      <c r="U42" s="13"/>
      <c r="V42" s="20"/>
      <c r="W42" s="159"/>
      <c r="X42" s="159"/>
      <c r="Y42" s="159"/>
      <c r="Z42" s="20"/>
      <c r="AC42" s="28"/>
      <c r="AD42" s="28"/>
      <c r="AE42" s="28"/>
      <c r="AF42" s="28"/>
      <c r="AG42" s="28"/>
      <c r="AH42" s="28"/>
      <c r="AI42" s="28"/>
      <c r="AJ42" s="28"/>
      <c r="AK42" s="28"/>
      <c r="AL42" s="28"/>
      <c r="AM42" s="28"/>
      <c r="AN42" s="28"/>
      <c r="AO42" s="28"/>
      <c r="AP42" s="28"/>
    </row>
    <row r="43" spans="1:42" ht="11.25" customHeight="1">
      <c r="A43" s="113"/>
      <c r="B43" s="85" t="s">
        <v>23</v>
      </c>
      <c r="C43" s="86"/>
      <c r="D43" s="87"/>
      <c r="E43" s="126" t="s">
        <v>0</v>
      </c>
      <c r="F43" s="127"/>
      <c r="G43" s="107" t="s">
        <v>2</v>
      </c>
      <c r="H43" s="87"/>
      <c r="I43" s="110" t="s">
        <v>3</v>
      </c>
      <c r="J43" s="114" t="s">
        <v>12</v>
      </c>
      <c r="K43" s="121" t="s">
        <v>24</v>
      </c>
      <c r="L43" s="117" t="s">
        <v>16</v>
      </c>
      <c r="M43" s="96"/>
      <c r="N43" s="96"/>
      <c r="O43" s="118"/>
      <c r="P43" s="95" t="s">
        <v>22</v>
      </c>
      <c r="Q43" s="96"/>
      <c r="R43" s="97"/>
      <c r="S43" s="20"/>
      <c r="T43" s="191"/>
      <c r="U43" s="13"/>
      <c r="V43" s="20"/>
      <c r="W43" s="160"/>
      <c r="X43" s="160"/>
      <c r="Y43" s="160"/>
      <c r="Z43" s="20"/>
      <c r="AC43" s="28"/>
      <c r="AD43" s="28"/>
      <c r="AE43" s="28"/>
      <c r="AF43" s="28"/>
      <c r="AG43" s="28"/>
      <c r="AH43" s="28"/>
      <c r="AI43" s="28"/>
      <c r="AJ43" s="28"/>
      <c r="AK43" s="28"/>
      <c r="AL43" s="28"/>
      <c r="AM43" s="28"/>
      <c r="AN43" s="28"/>
      <c r="AO43" s="28"/>
      <c r="AP43" s="28"/>
    </row>
    <row r="44" spans="1:42" ht="11.25" customHeight="1">
      <c r="A44" s="113"/>
      <c r="B44" s="88"/>
      <c r="C44" s="89"/>
      <c r="D44" s="90"/>
      <c r="E44" s="128"/>
      <c r="F44" s="129"/>
      <c r="G44" s="108"/>
      <c r="H44" s="90"/>
      <c r="I44" s="111"/>
      <c r="J44" s="115"/>
      <c r="K44" s="122"/>
      <c r="L44" s="62" t="s">
        <v>5</v>
      </c>
      <c r="M44" s="63" t="s">
        <v>7</v>
      </c>
      <c r="N44" s="63" t="s">
        <v>9</v>
      </c>
      <c r="O44" s="63" t="s">
        <v>11</v>
      </c>
      <c r="P44" s="63" t="s">
        <v>13</v>
      </c>
      <c r="Q44" s="63" t="s">
        <v>14</v>
      </c>
      <c r="R44" s="64" t="s">
        <v>15</v>
      </c>
      <c r="S44" s="20"/>
      <c r="T44" s="191"/>
      <c r="U44" s="13"/>
      <c r="V44" s="20"/>
      <c r="W44" s="160"/>
      <c r="X44" s="160"/>
      <c r="Y44" s="160"/>
      <c r="Z44" s="20"/>
      <c r="AC44" s="28"/>
      <c r="AD44" s="28"/>
      <c r="AE44" s="28"/>
      <c r="AF44" s="28"/>
      <c r="AG44" s="28"/>
      <c r="AH44" s="28"/>
      <c r="AI44" s="28"/>
      <c r="AJ44" s="28"/>
      <c r="AK44" s="28"/>
      <c r="AL44" s="28"/>
      <c r="AM44" s="28"/>
      <c r="AN44" s="28"/>
      <c r="AO44" s="28"/>
      <c r="AP44" s="28"/>
    </row>
    <row r="45" spans="1:42" ht="11.25" customHeight="1">
      <c r="A45" s="113"/>
      <c r="B45" s="91"/>
      <c r="C45" s="92"/>
      <c r="D45" s="93"/>
      <c r="E45" s="130"/>
      <c r="F45" s="131"/>
      <c r="G45" s="109"/>
      <c r="H45" s="93"/>
      <c r="I45" s="112"/>
      <c r="J45" s="116"/>
      <c r="K45" s="123"/>
      <c r="L45" s="65" t="s">
        <v>6</v>
      </c>
      <c r="M45" s="66" t="s">
        <v>8</v>
      </c>
      <c r="N45" s="66" t="s">
        <v>10</v>
      </c>
      <c r="O45" s="66" t="s">
        <v>29</v>
      </c>
      <c r="P45" s="66" t="s">
        <v>26</v>
      </c>
      <c r="Q45" s="66" t="s">
        <v>27</v>
      </c>
      <c r="R45" s="67" t="s">
        <v>28</v>
      </c>
      <c r="S45" s="20"/>
      <c r="T45" s="13"/>
      <c r="U45" s="13"/>
      <c r="V45" s="20"/>
      <c r="W45" s="161"/>
      <c r="X45" s="34" t="s">
        <v>19</v>
      </c>
      <c r="Y45" s="34" t="s">
        <v>20</v>
      </c>
      <c r="Z45" s="20"/>
      <c r="AC45" s="28"/>
      <c r="AD45" s="28"/>
      <c r="AE45" s="28"/>
      <c r="AF45" s="28"/>
      <c r="AG45" s="28"/>
      <c r="AH45" s="28"/>
      <c r="AI45" s="28"/>
      <c r="AJ45" s="28"/>
      <c r="AK45" s="28"/>
      <c r="AL45" s="28"/>
      <c r="AM45" s="28"/>
      <c r="AN45" s="28"/>
      <c r="AO45" s="28"/>
      <c r="AP45" s="28"/>
    </row>
    <row r="46" spans="1:42" ht="13.5" customHeight="1">
      <c r="A46" s="113"/>
      <c r="B46" s="100" t="str">
        <f>IF(C46="","",B34+1)</f>
        <v/>
      </c>
      <c r="C46" s="103" t="str">
        <f>IF(OR(E46="",G46="",I46="",K46=""),"","使用電線-"&amp;X46)</f>
        <v/>
      </c>
      <c r="D46" s="104"/>
      <c r="E46" s="134"/>
      <c r="F46" s="135"/>
      <c r="G46" s="48"/>
      <c r="H46" s="226" t="str">
        <f>IF(G46="","",IF(OR(G46=0.5,G46=1.2,G46=2.6,G46=3.2,G46=4,G46=5),"mm","sq"))</f>
        <v/>
      </c>
      <c r="I46" s="49"/>
      <c r="J46" s="50"/>
      <c r="K46" s="51"/>
      <c r="L46" s="215" t="str">
        <f>IF('[1]WireDip-04'!K23=0,"",'[1]WireDip-04'!K23)</f>
        <v/>
      </c>
      <c r="M46" s="216" t="str">
        <f>IF('[1]WireDip-04'!L23=0,"",'[1]WireDip-04'!L23)</f>
        <v/>
      </c>
      <c r="N46" s="216" t="str">
        <f>IF('[1]WireDip-04'!M23=0.00001,"",'[1]WireDip-04'!M23)</f>
        <v/>
      </c>
      <c r="O46" s="216" t="str">
        <f>'[1]WireDip-04'!N23</f>
        <v/>
      </c>
      <c r="P46" s="216" t="str">
        <f>'[1]WireDip-04'!O23</f>
        <v/>
      </c>
      <c r="Q46" s="216" t="str">
        <f>'[1]WireDip-04'!P23</f>
        <v/>
      </c>
      <c r="R46" s="217" t="str">
        <f>'[1]WireDip-04'!Q23</f>
        <v/>
      </c>
      <c r="S46" s="21"/>
      <c r="T46" s="46" t="s">
        <v>1</v>
      </c>
      <c r="U46" s="13"/>
      <c r="V46" s="21"/>
      <c r="W46" s="35" t="str">
        <f>IF(X46="","",1)</f>
        <v/>
      </c>
      <c r="X46" s="36" t="str">
        <f>IF(AND(E46&lt;&gt;"",OR(Y46=0,Y46=1)),1,"")</f>
        <v/>
      </c>
      <c r="Y46" s="37">
        <f>IF(J46="",0,IF(J46="---〃---",2,IF(J46&lt;&gt;"",1,"入力ミス")))</f>
        <v>0</v>
      </c>
      <c r="Z46" s="21"/>
      <c r="AC46" s="28"/>
      <c r="AD46" s="28"/>
      <c r="AE46" s="28"/>
      <c r="AF46" s="28"/>
      <c r="AG46" s="28"/>
      <c r="AH46" s="28"/>
      <c r="AI46" s="28"/>
      <c r="AJ46" s="28"/>
      <c r="AK46" s="28"/>
      <c r="AL46" s="28"/>
      <c r="AM46" s="28"/>
      <c r="AN46" s="28"/>
      <c r="AO46" s="28"/>
      <c r="AP46" s="28"/>
    </row>
    <row r="47" spans="1:42" ht="13.5" customHeight="1">
      <c r="A47" s="113"/>
      <c r="B47" s="101"/>
      <c r="C47" s="105" t="str">
        <f>IF(OR(E47="",G47="",I47="",K47=""),"",IF(X46=X47,"---〃---","使用電線-"&amp;X47))</f>
        <v/>
      </c>
      <c r="D47" s="106"/>
      <c r="E47" s="83"/>
      <c r="F47" s="84"/>
      <c r="G47" s="52"/>
      <c r="H47" s="225" t="str">
        <f t="shared" ref="H47:H53" si="21">IF(G47="","",IF(OR(G47=0.5,G47=1.2,G47=2.6,G47=3.2,G47=4,G47=5),"mm","sq"))</f>
        <v/>
      </c>
      <c r="I47" s="53"/>
      <c r="J47" s="54"/>
      <c r="K47" s="55"/>
      <c r="L47" s="172" t="str">
        <f>IF('[1]WireDip-04'!K24=0,"",'[1]WireDip-04'!K24)</f>
        <v/>
      </c>
      <c r="M47" s="173" t="str">
        <f>IF('[1]WireDip-04'!L24=0,"",'[1]WireDip-04'!L24)</f>
        <v/>
      </c>
      <c r="N47" s="174" t="str">
        <f>IF('[1]WireDip-04'!M24=0.00001,"",'[1]WireDip-04'!M24)</f>
        <v/>
      </c>
      <c r="O47" s="175" t="str">
        <f>'[1]WireDip-04'!N24</f>
        <v/>
      </c>
      <c r="P47" s="174" t="str">
        <f>'[1]WireDip-04'!O24</f>
        <v/>
      </c>
      <c r="Q47" s="174" t="str">
        <f>'[1]WireDip-04'!P24</f>
        <v/>
      </c>
      <c r="R47" s="176" t="str">
        <f>'[1]WireDip-04'!Q24</f>
        <v/>
      </c>
      <c r="S47" s="31"/>
      <c r="T47" s="204" t="s">
        <v>119</v>
      </c>
      <c r="U47" s="11"/>
      <c r="V47" s="32"/>
      <c r="W47" s="38" t="str">
        <f>IF(X47="","",W46+1)</f>
        <v/>
      </c>
      <c r="X47" s="17" t="str">
        <f>IF(AND(E47&lt;&gt;"",Y47=2),X46,IF(AND(E47&lt;&gt;"",OR(Y47=0,Y47=1)),X46+1,""))</f>
        <v/>
      </c>
      <c r="Y47" s="39">
        <f>IF(J47="",0,IF(J47="---〃---",2,IF(J47&lt;&gt;"",1,"入力ミス")))</f>
        <v>0</v>
      </c>
      <c r="Z47" s="19"/>
      <c r="AC47" s="28"/>
      <c r="AD47" s="28"/>
      <c r="AE47" s="28"/>
      <c r="AF47" s="28"/>
      <c r="AG47" s="28"/>
      <c r="AH47" s="28"/>
      <c r="AI47" s="28"/>
      <c r="AJ47" s="28"/>
      <c r="AK47" s="28"/>
      <c r="AL47" s="28"/>
      <c r="AM47" s="28"/>
      <c r="AN47" s="28"/>
      <c r="AO47" s="28"/>
      <c r="AP47" s="28"/>
    </row>
    <row r="48" spans="1:42" ht="13.5" customHeight="1">
      <c r="A48" s="113"/>
      <c r="B48" s="101"/>
      <c r="C48" s="105" t="str">
        <f>IF(OR(E48="",G48="",I48="",K48=""),"",IF(X47=X48,"---〃---","使用電線-"&amp;X48))</f>
        <v/>
      </c>
      <c r="D48" s="106"/>
      <c r="E48" s="83"/>
      <c r="F48" s="84"/>
      <c r="G48" s="52"/>
      <c r="H48" s="225" t="str">
        <f t="shared" si="21"/>
        <v/>
      </c>
      <c r="I48" s="53"/>
      <c r="J48" s="54"/>
      <c r="K48" s="55"/>
      <c r="L48" s="172" t="str">
        <f>IF('[1]WireDip-04'!K25=0,"",'[1]WireDip-04'!K25)</f>
        <v/>
      </c>
      <c r="M48" s="173" t="str">
        <f>IF('[1]WireDip-04'!L25=0,"",'[1]WireDip-04'!L25)</f>
        <v/>
      </c>
      <c r="N48" s="174" t="str">
        <f>IF('[1]WireDip-04'!M25=0.00001,"",'[1]WireDip-04'!M25)</f>
        <v/>
      </c>
      <c r="O48" s="175" t="str">
        <f>'[1]WireDip-04'!N25</f>
        <v/>
      </c>
      <c r="P48" s="174" t="str">
        <f>'[1]WireDip-04'!O25</f>
        <v/>
      </c>
      <c r="Q48" s="174" t="str">
        <f>'[1]WireDip-04'!P25</f>
        <v/>
      </c>
      <c r="R48" s="176" t="str">
        <f>'[1]WireDip-04'!Q25</f>
        <v/>
      </c>
      <c r="S48" s="31"/>
      <c r="T48" s="190" t="s">
        <v>4</v>
      </c>
      <c r="U48" s="11"/>
      <c r="V48" s="32"/>
      <c r="W48" s="38" t="str">
        <f t="shared" ref="W48:W53" si="22">IF(X48="","",W47+1)</f>
        <v/>
      </c>
      <c r="X48" s="17" t="str">
        <f t="shared" ref="X48:X53" si="23">IF(AND(E48&lt;&gt;"",Y48=2),X47,IF(AND(E48&lt;&gt;"",OR(Y48=0,Y48=1)),X47+1,""))</f>
        <v/>
      </c>
      <c r="Y48" s="39">
        <f t="shared" ref="Y48:Y53" si="24">IF(J48="",0,IF(J48="---〃---",2,IF(J48&lt;&gt;"",1,"入力ミス")))</f>
        <v>0</v>
      </c>
      <c r="Z48" s="19"/>
      <c r="AC48" s="28"/>
      <c r="AD48" s="28"/>
      <c r="AE48" s="28"/>
      <c r="AF48" s="28"/>
      <c r="AG48" s="28"/>
      <c r="AH48" s="28"/>
      <c r="AI48" s="28"/>
      <c r="AJ48" s="28"/>
      <c r="AK48" s="28"/>
      <c r="AL48" s="28"/>
      <c r="AM48" s="28"/>
      <c r="AN48" s="28"/>
      <c r="AO48" s="28"/>
      <c r="AP48" s="28"/>
    </row>
    <row r="49" spans="1:66" ht="13.5" customHeight="1">
      <c r="A49" s="113"/>
      <c r="B49" s="101"/>
      <c r="C49" s="105" t="str">
        <f>IF(OR(E49="",G49="",I49="",K49=""),"",IF(X48=X49,"---〃---","使用電線-"&amp;X49))</f>
        <v/>
      </c>
      <c r="D49" s="106"/>
      <c r="E49" s="83"/>
      <c r="F49" s="84"/>
      <c r="G49" s="52"/>
      <c r="H49" s="225" t="str">
        <f t="shared" si="21"/>
        <v/>
      </c>
      <c r="I49" s="53"/>
      <c r="J49" s="54"/>
      <c r="K49" s="55"/>
      <c r="L49" s="172" t="str">
        <f>IF('[1]WireDip-04'!K26=0,"",'[1]WireDip-04'!K26)</f>
        <v/>
      </c>
      <c r="M49" s="173" t="str">
        <f>IF('[1]WireDip-04'!L26=0,"",'[1]WireDip-04'!L26)</f>
        <v/>
      </c>
      <c r="N49" s="174" t="str">
        <f>IF('[1]WireDip-04'!M26=0.00001,"",'[1]WireDip-04'!M26)</f>
        <v/>
      </c>
      <c r="O49" s="175" t="str">
        <f>'[1]WireDip-04'!N26</f>
        <v/>
      </c>
      <c r="P49" s="174" t="str">
        <f>'[1]WireDip-04'!O26</f>
        <v/>
      </c>
      <c r="Q49" s="174" t="str">
        <f>'[1]WireDip-04'!P26</f>
        <v/>
      </c>
      <c r="R49" s="176" t="str">
        <f>'[1]WireDip-04'!Q26</f>
        <v/>
      </c>
      <c r="S49" s="31"/>
      <c r="T49" s="190" t="s">
        <v>31</v>
      </c>
      <c r="U49" s="11"/>
      <c r="V49" s="32"/>
      <c r="W49" s="38" t="str">
        <f t="shared" si="22"/>
        <v/>
      </c>
      <c r="X49" s="17" t="str">
        <f t="shared" si="23"/>
        <v/>
      </c>
      <c r="Y49" s="39">
        <f t="shared" si="24"/>
        <v>0</v>
      </c>
      <c r="Z49" s="19"/>
      <c r="AC49" s="28"/>
      <c r="AD49" s="28"/>
      <c r="AE49" s="28"/>
      <c r="AF49" s="28"/>
      <c r="AG49" s="28"/>
      <c r="AH49" s="28"/>
      <c r="AI49" s="28"/>
      <c r="AJ49" s="28"/>
      <c r="AK49" s="28"/>
      <c r="AL49" s="28"/>
      <c r="AM49" s="28"/>
      <c r="AN49" s="28"/>
      <c r="AO49" s="28"/>
      <c r="AP49" s="28"/>
    </row>
    <row r="50" spans="1:66" ht="13.5" customHeight="1">
      <c r="A50" s="113"/>
      <c r="B50" s="101"/>
      <c r="C50" s="105" t="str">
        <f t="shared" ref="C50:C52" si="25">IF(OR(E50="",G50="",I50="",K50=""),"",IF(X49=X50,"---〃---","使用電線-"&amp;X50))</f>
        <v/>
      </c>
      <c r="D50" s="106"/>
      <c r="E50" s="83"/>
      <c r="F50" s="84"/>
      <c r="G50" s="52"/>
      <c r="H50" s="225" t="str">
        <f t="shared" si="21"/>
        <v/>
      </c>
      <c r="I50" s="53"/>
      <c r="J50" s="54"/>
      <c r="K50" s="55"/>
      <c r="L50" s="172" t="str">
        <f>IF('[1]WireDip-04'!K27=0,"",'[1]WireDip-04'!K27)</f>
        <v/>
      </c>
      <c r="M50" s="173" t="str">
        <f>IF('[1]WireDip-04'!L27=0,"",'[1]WireDip-04'!L27)</f>
        <v/>
      </c>
      <c r="N50" s="174" t="str">
        <f>IF('[1]WireDip-04'!M27=0.00001,"",'[1]WireDip-04'!M27)</f>
        <v/>
      </c>
      <c r="O50" s="175" t="str">
        <f>'[1]WireDip-04'!N27</f>
        <v/>
      </c>
      <c r="P50" s="174" t="str">
        <f>'[1]WireDip-04'!O27</f>
        <v/>
      </c>
      <c r="Q50" s="174" t="str">
        <f>'[1]WireDip-04'!P27</f>
        <v/>
      </c>
      <c r="R50" s="176" t="str">
        <f>'[1]WireDip-04'!Q27</f>
        <v/>
      </c>
      <c r="S50" s="31"/>
      <c r="T50" s="190" t="s">
        <v>32</v>
      </c>
      <c r="U50" s="11"/>
      <c r="V50" s="32"/>
      <c r="W50" s="38" t="str">
        <f t="shared" si="22"/>
        <v/>
      </c>
      <c r="X50" s="17" t="str">
        <f t="shared" si="23"/>
        <v/>
      </c>
      <c r="Y50" s="39">
        <f t="shared" si="24"/>
        <v>0</v>
      </c>
      <c r="Z50" s="19"/>
      <c r="AC50" s="28"/>
      <c r="AD50" s="28"/>
      <c r="AE50" s="28"/>
      <c r="AF50" s="28"/>
      <c r="AG50" s="28"/>
      <c r="AH50" s="28"/>
      <c r="AI50" s="28"/>
      <c r="AJ50" s="28"/>
      <c r="AK50" s="28"/>
      <c r="AL50" s="28"/>
      <c r="AM50" s="28"/>
      <c r="AN50" s="28"/>
      <c r="AO50" s="28"/>
      <c r="AP50" s="28"/>
      <c r="BN50" s="24"/>
    </row>
    <row r="51" spans="1:66" ht="13.5" customHeight="1">
      <c r="A51" s="113"/>
      <c r="B51" s="101"/>
      <c r="C51" s="105" t="str">
        <f t="shared" si="25"/>
        <v/>
      </c>
      <c r="D51" s="106"/>
      <c r="E51" s="83"/>
      <c r="F51" s="84"/>
      <c r="G51" s="52"/>
      <c r="H51" s="225" t="str">
        <f t="shared" si="21"/>
        <v/>
      </c>
      <c r="I51" s="53"/>
      <c r="J51" s="54"/>
      <c r="K51" s="55"/>
      <c r="L51" s="172" t="str">
        <f>IF('[1]WireDip-04'!K28=0,"",'[1]WireDip-04'!K28)</f>
        <v/>
      </c>
      <c r="M51" s="173" t="str">
        <f>IF('[1]WireDip-04'!L28=0,"",'[1]WireDip-04'!L28)</f>
        <v/>
      </c>
      <c r="N51" s="174" t="str">
        <f>IF('[1]WireDip-04'!M28=0.00001,"",'[1]WireDip-04'!M28)</f>
        <v/>
      </c>
      <c r="O51" s="175" t="str">
        <f>'[1]WireDip-04'!N28</f>
        <v/>
      </c>
      <c r="P51" s="174" t="str">
        <f>'[1]WireDip-04'!O28</f>
        <v/>
      </c>
      <c r="Q51" s="174" t="str">
        <f>'[1]WireDip-04'!P28</f>
        <v/>
      </c>
      <c r="R51" s="176" t="str">
        <f>'[1]WireDip-04'!Q28</f>
        <v/>
      </c>
      <c r="S51" s="31"/>
      <c r="T51" s="190" t="s">
        <v>33</v>
      </c>
      <c r="U51" s="11"/>
      <c r="V51" s="32"/>
      <c r="W51" s="38" t="str">
        <f t="shared" si="22"/>
        <v/>
      </c>
      <c r="X51" s="17" t="str">
        <f t="shared" si="23"/>
        <v/>
      </c>
      <c r="Y51" s="39">
        <f t="shared" si="24"/>
        <v>0</v>
      </c>
      <c r="Z51" s="19"/>
      <c r="AC51" s="28"/>
      <c r="AD51" s="28"/>
      <c r="AE51" s="28"/>
      <c r="AF51" s="28"/>
      <c r="AG51" s="28"/>
      <c r="AH51" s="28"/>
      <c r="AI51" s="28"/>
      <c r="AJ51" s="28"/>
      <c r="AK51" s="28"/>
      <c r="AL51" s="28"/>
      <c r="AM51" s="28"/>
      <c r="AN51" s="28"/>
      <c r="AO51" s="28"/>
      <c r="AP51" s="28"/>
    </row>
    <row r="52" spans="1:66" ht="13.5" customHeight="1">
      <c r="A52" s="113"/>
      <c r="B52" s="101"/>
      <c r="C52" s="105" t="str">
        <f t="shared" si="25"/>
        <v/>
      </c>
      <c r="D52" s="106"/>
      <c r="E52" s="83"/>
      <c r="F52" s="84"/>
      <c r="G52" s="52"/>
      <c r="H52" s="225" t="str">
        <f t="shared" si="21"/>
        <v/>
      </c>
      <c r="I52" s="53"/>
      <c r="J52" s="54"/>
      <c r="K52" s="55"/>
      <c r="L52" s="172" t="str">
        <f>IF('[1]WireDip-04'!K29=0,"",'[1]WireDip-04'!K29)</f>
        <v/>
      </c>
      <c r="M52" s="173" t="str">
        <f>IF('[1]WireDip-04'!L29=0,"",'[1]WireDip-04'!L29)</f>
        <v/>
      </c>
      <c r="N52" s="174" t="str">
        <f>IF('[1]WireDip-04'!M29=0.00001,"",'[1]WireDip-04'!M29)</f>
        <v/>
      </c>
      <c r="O52" s="175" t="str">
        <f>'[1]WireDip-04'!N29</f>
        <v/>
      </c>
      <c r="P52" s="174" t="str">
        <f>'[1]WireDip-04'!O29</f>
        <v/>
      </c>
      <c r="Q52" s="174" t="str">
        <f>'[1]WireDip-04'!P29</f>
        <v/>
      </c>
      <c r="R52" s="176" t="str">
        <f>'[1]WireDip-04'!Q29</f>
        <v/>
      </c>
      <c r="S52" s="31"/>
      <c r="T52" s="22" t="s">
        <v>25</v>
      </c>
      <c r="U52" s="11"/>
      <c r="V52" s="32"/>
      <c r="W52" s="38" t="str">
        <f t="shared" si="22"/>
        <v/>
      </c>
      <c r="X52" s="17" t="str">
        <f t="shared" si="23"/>
        <v/>
      </c>
      <c r="Y52" s="39">
        <f t="shared" si="24"/>
        <v>0</v>
      </c>
      <c r="Z52" s="19"/>
      <c r="AC52" s="28"/>
      <c r="AD52" s="28"/>
      <c r="AE52" s="28"/>
      <c r="AF52" s="28"/>
      <c r="AG52" s="28"/>
      <c r="AH52" s="28"/>
      <c r="AI52" s="28"/>
      <c r="AJ52" s="28"/>
      <c r="AK52" s="28"/>
      <c r="AL52" s="28"/>
      <c r="AM52" s="28"/>
      <c r="AN52" s="28"/>
      <c r="AO52" s="28"/>
      <c r="AP52" s="28"/>
    </row>
    <row r="53" spans="1:66" ht="13.5" customHeight="1" thickBot="1">
      <c r="A53" s="113"/>
      <c r="B53" s="102"/>
      <c r="C53" s="98" t="str">
        <f>IF(X53="","",IF(X53&gt;5,"計算不可",IF(OR(E53="",G53="",I53="",K53=""),"",IF(X52=X53,"---〃---","使用電線-"&amp;X53))))</f>
        <v/>
      </c>
      <c r="D53" s="99"/>
      <c r="E53" s="83"/>
      <c r="F53" s="84"/>
      <c r="G53" s="56"/>
      <c r="H53" s="224" t="str">
        <f t="shared" si="21"/>
        <v/>
      </c>
      <c r="I53" s="57"/>
      <c r="J53" s="58"/>
      <c r="K53" s="59"/>
      <c r="L53" s="177"/>
      <c r="M53" s="178"/>
      <c r="N53" s="179"/>
      <c r="O53" s="180"/>
      <c r="P53" s="179"/>
      <c r="Q53" s="179"/>
      <c r="R53" s="181"/>
      <c r="S53" s="32"/>
      <c r="T53" s="22" t="s">
        <v>25</v>
      </c>
      <c r="U53" s="2"/>
      <c r="V53" s="32"/>
      <c r="W53" s="40" t="str">
        <f t="shared" si="22"/>
        <v/>
      </c>
      <c r="X53" s="41" t="str">
        <f t="shared" si="23"/>
        <v/>
      </c>
      <c r="Y53" s="42">
        <f t="shared" si="24"/>
        <v>0</v>
      </c>
      <c r="Z53" s="19"/>
      <c r="AC53" s="28"/>
      <c r="AD53" s="28"/>
      <c r="AE53" s="28"/>
      <c r="AF53" s="28"/>
      <c r="AG53" s="28"/>
      <c r="AH53" s="28"/>
      <c r="AI53" s="28"/>
      <c r="AJ53" s="28"/>
      <c r="AK53" s="28"/>
      <c r="AL53" s="28"/>
      <c r="AM53" s="28"/>
      <c r="AN53" s="28"/>
      <c r="AO53" s="28"/>
      <c r="AP53" s="28"/>
    </row>
    <row r="54" spans="1:66" ht="18" customHeight="1" thickBot="1">
      <c r="A54" s="113"/>
      <c r="B54" s="198" t="str">
        <f>IF(B58="","",H42)</f>
        <v/>
      </c>
      <c r="C54" s="199"/>
      <c r="D54" s="200"/>
      <c r="E54" s="124" t="s">
        <v>120</v>
      </c>
      <c r="F54" s="125"/>
      <c r="G54" s="60"/>
      <c r="H54" s="201" t="str">
        <f>IF(B54="","","構内柱 CP-P05")</f>
        <v/>
      </c>
      <c r="I54" s="201"/>
      <c r="J54" s="202"/>
      <c r="K54" s="119" t="s">
        <v>17</v>
      </c>
      <c r="L54" s="120"/>
      <c r="M54" s="47"/>
      <c r="N54" s="26" t="str">
        <f>IF(AND(E58&lt;&gt;"",G54=""),"径間長を入力して下さい!!",IF(AND(E58&lt;&gt;"",M54=""),"基準弛度を入力して下さい!!",""))</f>
        <v/>
      </c>
      <c r="O54" s="14"/>
      <c r="P54" s="14"/>
      <c r="Q54" s="14"/>
      <c r="R54" s="15"/>
      <c r="S54" s="32"/>
      <c r="T54" s="22" t="s">
        <v>25</v>
      </c>
      <c r="U54" s="2"/>
      <c r="V54" s="32"/>
      <c r="W54" s="159"/>
      <c r="X54" s="159"/>
      <c r="Y54" s="159"/>
      <c r="Z54" s="19"/>
      <c r="AC54" s="28"/>
      <c r="AD54" s="28"/>
      <c r="AE54" s="28"/>
      <c r="AF54" s="28"/>
      <c r="AG54" s="28"/>
      <c r="AH54" s="28"/>
      <c r="AI54" s="28"/>
      <c r="AJ54" s="28"/>
      <c r="AK54" s="28"/>
      <c r="AL54" s="28"/>
      <c r="AM54" s="28"/>
      <c r="AN54" s="28"/>
      <c r="AO54" s="28"/>
      <c r="AP54" s="28"/>
    </row>
    <row r="55" spans="1:66" ht="11.25" customHeight="1">
      <c r="A55" s="113"/>
      <c r="B55" s="85" t="s">
        <v>23</v>
      </c>
      <c r="C55" s="86"/>
      <c r="D55" s="87"/>
      <c r="E55" s="126" t="s">
        <v>0</v>
      </c>
      <c r="F55" s="127"/>
      <c r="G55" s="107" t="s">
        <v>2</v>
      </c>
      <c r="H55" s="87"/>
      <c r="I55" s="110" t="s">
        <v>3</v>
      </c>
      <c r="J55" s="114" t="s">
        <v>12</v>
      </c>
      <c r="K55" s="121" t="s">
        <v>24</v>
      </c>
      <c r="L55" s="117" t="s">
        <v>16</v>
      </c>
      <c r="M55" s="96"/>
      <c r="N55" s="96"/>
      <c r="O55" s="118"/>
      <c r="P55" s="95" t="s">
        <v>22</v>
      </c>
      <c r="Q55" s="96"/>
      <c r="R55" s="97"/>
      <c r="S55" s="32"/>
      <c r="T55" s="190" t="s">
        <v>18</v>
      </c>
      <c r="U55" s="2"/>
      <c r="V55" s="32"/>
      <c r="W55" s="160"/>
      <c r="X55" s="160"/>
      <c r="Y55" s="160"/>
      <c r="Z55" s="19"/>
      <c r="AC55" s="28"/>
      <c r="AD55" s="28"/>
      <c r="AE55" s="28"/>
      <c r="AF55" s="28"/>
      <c r="AG55" s="28"/>
      <c r="AH55" s="28"/>
      <c r="AI55" s="28"/>
      <c r="AJ55" s="28"/>
      <c r="AK55" s="28"/>
      <c r="AL55" s="28"/>
      <c r="AM55" s="28"/>
      <c r="AN55" s="28"/>
      <c r="AO55" s="28"/>
      <c r="AP55" s="28"/>
    </row>
    <row r="56" spans="1:66" ht="11.25" customHeight="1">
      <c r="A56" s="113"/>
      <c r="B56" s="88"/>
      <c r="C56" s="89"/>
      <c r="D56" s="90"/>
      <c r="E56" s="128"/>
      <c r="F56" s="129"/>
      <c r="G56" s="108"/>
      <c r="H56" s="90"/>
      <c r="I56" s="111"/>
      <c r="J56" s="115"/>
      <c r="K56" s="122"/>
      <c r="L56" s="62" t="s">
        <v>5</v>
      </c>
      <c r="M56" s="63" t="s">
        <v>7</v>
      </c>
      <c r="N56" s="63" t="s">
        <v>9</v>
      </c>
      <c r="O56" s="63" t="s">
        <v>11</v>
      </c>
      <c r="P56" s="63" t="s">
        <v>13</v>
      </c>
      <c r="Q56" s="63" t="s">
        <v>14</v>
      </c>
      <c r="R56" s="64" t="s">
        <v>15</v>
      </c>
      <c r="S56" s="32"/>
      <c r="T56" s="205"/>
      <c r="U56" s="2"/>
      <c r="V56" s="32"/>
      <c r="W56" s="160"/>
      <c r="X56" s="160"/>
      <c r="Y56" s="160"/>
      <c r="Z56" s="19"/>
      <c r="AC56" s="28"/>
      <c r="AD56" s="28"/>
      <c r="AE56" s="28"/>
      <c r="AF56" s="28"/>
      <c r="AG56" s="28"/>
      <c r="AH56" s="28"/>
      <c r="AI56" s="28"/>
      <c r="AJ56" s="28"/>
      <c r="AK56" s="28"/>
      <c r="AL56" s="28"/>
      <c r="AM56" s="28"/>
      <c r="AN56" s="28"/>
      <c r="AO56" s="28"/>
      <c r="AP56" s="28"/>
    </row>
    <row r="57" spans="1:66" ht="11.25" customHeight="1">
      <c r="A57" s="113"/>
      <c r="B57" s="91"/>
      <c r="C57" s="92"/>
      <c r="D57" s="93"/>
      <c r="E57" s="130"/>
      <c r="F57" s="131"/>
      <c r="G57" s="109"/>
      <c r="H57" s="93"/>
      <c r="I57" s="112"/>
      <c r="J57" s="116"/>
      <c r="K57" s="123"/>
      <c r="L57" s="65" t="s">
        <v>6</v>
      </c>
      <c r="M57" s="66" t="s">
        <v>8</v>
      </c>
      <c r="N57" s="66" t="s">
        <v>10</v>
      </c>
      <c r="O57" s="66" t="s">
        <v>29</v>
      </c>
      <c r="P57" s="66" t="s">
        <v>26</v>
      </c>
      <c r="Q57" s="66" t="s">
        <v>27</v>
      </c>
      <c r="R57" s="67" t="s">
        <v>28</v>
      </c>
      <c r="S57" s="32"/>
      <c r="T57" s="206"/>
      <c r="U57" s="2"/>
      <c r="V57" s="32"/>
      <c r="W57" s="161"/>
      <c r="X57" s="34" t="s">
        <v>19</v>
      </c>
      <c r="Y57" s="34" t="s">
        <v>20</v>
      </c>
      <c r="Z57" s="19"/>
      <c r="AC57" s="28"/>
      <c r="AD57" s="28"/>
      <c r="AE57" s="28"/>
      <c r="AF57" s="28"/>
      <c r="AG57" s="28"/>
      <c r="AH57" s="28"/>
      <c r="AI57" s="28"/>
      <c r="AJ57" s="28"/>
      <c r="AK57" s="28"/>
      <c r="AL57" s="28"/>
      <c r="AM57" s="28"/>
      <c r="AN57" s="28"/>
      <c r="AO57" s="28"/>
      <c r="AP57" s="28"/>
    </row>
    <row r="58" spans="1:66" ht="13.5" customHeight="1">
      <c r="A58" s="113"/>
      <c r="B58" s="100" t="str">
        <f>IF(C58="","",B46+1)</f>
        <v/>
      </c>
      <c r="C58" s="103" t="str">
        <f>IF(OR(E58="",G58="",I58="",K58=""),"","使用電線-"&amp;X58)</f>
        <v/>
      </c>
      <c r="D58" s="104"/>
      <c r="E58" s="134"/>
      <c r="F58" s="135"/>
      <c r="G58" s="48"/>
      <c r="H58" s="226" t="str">
        <f>IF(G58="","",IF(OR(G58=0.5,G58=1.2,G58=2.6,G58=3.2,G58=4,G58=5),"mm","sq"))</f>
        <v/>
      </c>
      <c r="I58" s="49"/>
      <c r="J58" s="50"/>
      <c r="K58" s="51"/>
      <c r="L58" s="215" t="str">
        <f>IF('[1]WireDip-05'!K23=0,"",'[1]WireDip-05'!K23)</f>
        <v/>
      </c>
      <c r="M58" s="216" t="str">
        <f>IF('[1]WireDip-05'!L23=0,"",'[1]WireDip-05'!L23)</f>
        <v/>
      </c>
      <c r="N58" s="216" t="str">
        <f>IF('[1]WireDip-05'!M23=0.00001,"",'[1]WireDip-05'!M23)</f>
        <v/>
      </c>
      <c r="O58" s="216" t="str">
        <f>'[1]WireDip-05'!N23</f>
        <v/>
      </c>
      <c r="P58" s="216" t="str">
        <f>'[1]WireDip-05'!O23</f>
        <v/>
      </c>
      <c r="Q58" s="216" t="str">
        <f>'[1]WireDip-05'!P23</f>
        <v/>
      </c>
      <c r="R58" s="217" t="str">
        <f>'[1]WireDip-05'!Q23</f>
        <v/>
      </c>
      <c r="S58" s="21"/>
      <c r="T58" s="206"/>
      <c r="U58" s="13"/>
      <c r="V58" s="21"/>
      <c r="W58" s="35" t="str">
        <f>IF(X58="","",1)</f>
        <v/>
      </c>
      <c r="X58" s="36" t="str">
        <f>IF(AND(E58&lt;&gt;"",OR(Y58=0,Y58=1)),1,"")</f>
        <v/>
      </c>
      <c r="Y58" s="37">
        <f>IF(J58="",0,IF(J58="---〃---",2,IF(J58&lt;&gt;"",1,"入力ミス")))</f>
        <v>0</v>
      </c>
      <c r="Z58" s="19"/>
      <c r="AC58" s="28"/>
      <c r="AD58" s="28"/>
      <c r="AE58" s="28"/>
      <c r="AF58" s="28"/>
      <c r="AG58" s="28"/>
      <c r="AH58" s="28"/>
      <c r="AI58" s="28"/>
      <c r="AJ58" s="28"/>
      <c r="AK58" s="28"/>
      <c r="AL58" s="28"/>
      <c r="AM58" s="28"/>
      <c r="AN58" s="28"/>
      <c r="AO58" s="28"/>
      <c r="AP58" s="28"/>
    </row>
    <row r="59" spans="1:66" ht="13.5" customHeight="1">
      <c r="A59" s="113"/>
      <c r="B59" s="101"/>
      <c r="C59" s="105" t="str">
        <f>IF(OR(E59="",G59="",I59="",K59=""),"",IF(X58=X59,"---〃---","使用電線-"&amp;X59))</f>
        <v/>
      </c>
      <c r="D59" s="106"/>
      <c r="E59" s="83"/>
      <c r="F59" s="84"/>
      <c r="G59" s="52"/>
      <c r="H59" s="225" t="str">
        <f t="shared" ref="H59:H65" si="26">IF(G59="","",IF(OR(G59=0.5,G59=1.2,G59=2.6,G59=3.2,G59=4,G59=5),"mm","sq"))</f>
        <v/>
      </c>
      <c r="I59" s="53"/>
      <c r="J59" s="54"/>
      <c r="K59" s="55"/>
      <c r="L59" s="172" t="str">
        <f>IF('[1]WireDip-05'!K24=0,"",'[1]WireDip-05'!K24)</f>
        <v/>
      </c>
      <c r="M59" s="173" t="str">
        <f>IF('[1]WireDip-05'!L24=0,"",'[1]WireDip-05'!L24)</f>
        <v/>
      </c>
      <c r="N59" s="174" t="str">
        <f>IF('[1]WireDip-05'!M24=0.00001,"",'[1]WireDip-05'!M24)</f>
        <v/>
      </c>
      <c r="O59" s="175" t="str">
        <f>'[1]WireDip-05'!N24</f>
        <v/>
      </c>
      <c r="P59" s="174" t="str">
        <f>'[1]WireDip-05'!O24</f>
        <v/>
      </c>
      <c r="Q59" s="174" t="str">
        <f>'[1]WireDip-05'!P24</f>
        <v/>
      </c>
      <c r="R59" s="176" t="str">
        <f>'[1]WireDip-05'!Q24</f>
        <v/>
      </c>
      <c r="S59" s="31"/>
      <c r="T59" s="11"/>
      <c r="U59" s="11"/>
      <c r="V59" s="32"/>
      <c r="W59" s="38" t="str">
        <f>IF(X59="","",W58+1)</f>
        <v/>
      </c>
      <c r="X59" s="17" t="str">
        <f>IF(AND(E59&lt;&gt;"",Y59=2),X58,IF(AND(E59&lt;&gt;"",OR(Y59=0,Y59=1)),X58+1,""))</f>
        <v/>
      </c>
      <c r="Y59" s="39">
        <f>IF(J59="",0,IF(J59="---〃---",2,IF(J59&lt;&gt;"",1,"入力ミス")))</f>
        <v>0</v>
      </c>
      <c r="Z59" s="19"/>
      <c r="AC59" s="28"/>
      <c r="AD59" s="28"/>
      <c r="AE59" s="28"/>
      <c r="AF59" s="28"/>
      <c r="AG59" s="28"/>
      <c r="AH59" s="28"/>
      <c r="AI59" s="28"/>
      <c r="AJ59" s="28"/>
      <c r="AK59" s="28"/>
      <c r="AL59" s="28"/>
      <c r="AM59" s="28"/>
      <c r="AN59" s="28"/>
      <c r="AO59" s="28"/>
      <c r="AP59" s="28"/>
    </row>
    <row r="60" spans="1:66" ht="13.5" customHeight="1">
      <c r="A60" s="113"/>
      <c r="B60" s="101"/>
      <c r="C60" s="105" t="str">
        <f>IF(OR(E60="",G60="",I60="",K60=""),"",IF(X59=X60,"---〃---","使用電線-"&amp;X60))</f>
        <v/>
      </c>
      <c r="D60" s="106"/>
      <c r="E60" s="83"/>
      <c r="F60" s="84"/>
      <c r="G60" s="52"/>
      <c r="H60" s="225" t="str">
        <f t="shared" si="26"/>
        <v/>
      </c>
      <c r="I60" s="53"/>
      <c r="J60" s="54"/>
      <c r="K60" s="55"/>
      <c r="L60" s="172" t="str">
        <f>IF('[1]WireDip-05'!K25=0,"",'[1]WireDip-05'!K25)</f>
        <v/>
      </c>
      <c r="M60" s="173" t="str">
        <f>IF('[1]WireDip-05'!L25=0,"",'[1]WireDip-05'!L25)</f>
        <v/>
      </c>
      <c r="N60" s="174" t="str">
        <f>IF('[1]WireDip-05'!M25=0.00001,"",'[1]WireDip-05'!M25)</f>
        <v/>
      </c>
      <c r="O60" s="175" t="str">
        <f>'[1]WireDip-05'!N25</f>
        <v/>
      </c>
      <c r="P60" s="174" t="str">
        <f>'[1]WireDip-05'!O25</f>
        <v/>
      </c>
      <c r="Q60" s="174" t="str">
        <f>'[1]WireDip-05'!P25</f>
        <v/>
      </c>
      <c r="R60" s="176" t="str">
        <f>'[1]WireDip-05'!Q25</f>
        <v/>
      </c>
      <c r="S60" s="31"/>
      <c r="T60" s="11"/>
      <c r="U60" s="11"/>
      <c r="V60" s="32"/>
      <c r="W60" s="38" t="str">
        <f t="shared" ref="W60:W65" si="27">IF(X60="","",W59+1)</f>
        <v/>
      </c>
      <c r="X60" s="17" t="str">
        <f t="shared" ref="X60:X65" si="28">IF(AND(E60&lt;&gt;"",Y60=2),X59,IF(AND(E60&lt;&gt;"",OR(Y60=0,Y60=1)),X59+1,""))</f>
        <v/>
      </c>
      <c r="Y60" s="39">
        <f t="shared" ref="Y60:Y65" si="29">IF(J60="",0,IF(J60="---〃---",2,IF(J60&lt;&gt;"",1,"入力ミス")))</f>
        <v>0</v>
      </c>
      <c r="Z60" s="19"/>
      <c r="AC60" s="28"/>
      <c r="AD60" s="28"/>
      <c r="AE60" s="28"/>
      <c r="AF60" s="28"/>
      <c r="AG60" s="28"/>
      <c r="AH60" s="28"/>
      <c r="AI60" s="28"/>
      <c r="AJ60" s="28"/>
      <c r="AK60" s="28"/>
      <c r="AL60" s="28"/>
      <c r="AM60" s="28"/>
      <c r="AN60" s="28"/>
      <c r="AO60" s="28"/>
      <c r="AP60" s="28"/>
    </row>
    <row r="61" spans="1:66" ht="13.5" customHeight="1">
      <c r="A61" s="113"/>
      <c r="B61" s="101"/>
      <c r="C61" s="105" t="str">
        <f>IF(OR(E61="",G61="",I61="",K61=""),"",IF(X60=X61,"---〃---","使用電線-"&amp;X61))</f>
        <v/>
      </c>
      <c r="D61" s="106"/>
      <c r="E61" s="83"/>
      <c r="F61" s="84"/>
      <c r="G61" s="52"/>
      <c r="H61" s="225" t="str">
        <f t="shared" si="26"/>
        <v/>
      </c>
      <c r="I61" s="53"/>
      <c r="J61" s="54"/>
      <c r="K61" s="55"/>
      <c r="L61" s="172" t="str">
        <f>IF('[1]WireDip-05'!K26=0,"",'[1]WireDip-05'!K26)</f>
        <v/>
      </c>
      <c r="M61" s="173" t="str">
        <f>IF('[1]WireDip-05'!L26=0,"",'[1]WireDip-05'!L26)</f>
        <v/>
      </c>
      <c r="N61" s="174" t="str">
        <f>IF('[1]WireDip-05'!M26=0.00001,"",'[1]WireDip-05'!M26)</f>
        <v/>
      </c>
      <c r="O61" s="175" t="str">
        <f>'[1]WireDip-05'!N26</f>
        <v/>
      </c>
      <c r="P61" s="174" t="str">
        <f>'[1]WireDip-05'!O26</f>
        <v/>
      </c>
      <c r="Q61" s="174" t="str">
        <f>'[1]WireDip-05'!P26</f>
        <v/>
      </c>
      <c r="R61" s="176" t="str">
        <f>'[1]WireDip-05'!Q26</f>
        <v/>
      </c>
      <c r="S61" s="31"/>
      <c r="T61" s="11"/>
      <c r="U61" s="11"/>
      <c r="V61" s="32"/>
      <c r="W61" s="38" t="str">
        <f t="shared" si="27"/>
        <v/>
      </c>
      <c r="X61" s="17" t="str">
        <f t="shared" si="28"/>
        <v/>
      </c>
      <c r="Y61" s="39">
        <f t="shared" si="29"/>
        <v>0</v>
      </c>
      <c r="Z61" s="19"/>
      <c r="AC61" s="28"/>
      <c r="AD61" s="28"/>
      <c r="AE61" s="28"/>
      <c r="AF61" s="28"/>
      <c r="AG61" s="28"/>
      <c r="AH61" s="28"/>
      <c r="AI61" s="28"/>
      <c r="AJ61" s="28"/>
      <c r="AK61" s="28"/>
      <c r="AL61" s="28"/>
      <c r="AM61" s="28"/>
      <c r="AN61" s="28"/>
      <c r="AO61" s="28"/>
      <c r="AP61" s="28"/>
    </row>
    <row r="62" spans="1:66" ht="13.5" customHeight="1">
      <c r="A62" s="113"/>
      <c r="B62" s="101"/>
      <c r="C62" s="105" t="str">
        <f t="shared" ref="C62:C64" si="30">IF(OR(E62="",G62="",I62="",K62=""),"",IF(X61=X62,"---〃---","使用電線-"&amp;X62))</f>
        <v/>
      </c>
      <c r="D62" s="106"/>
      <c r="E62" s="83"/>
      <c r="F62" s="84"/>
      <c r="G62" s="52"/>
      <c r="H62" s="225" t="str">
        <f t="shared" si="26"/>
        <v/>
      </c>
      <c r="I62" s="53"/>
      <c r="J62" s="54"/>
      <c r="K62" s="55"/>
      <c r="L62" s="172" t="str">
        <f>IF('[1]WireDip-05'!K27=0,"",'[1]WireDip-05'!K27)</f>
        <v/>
      </c>
      <c r="M62" s="173" t="str">
        <f>IF('[1]WireDip-05'!L27=0,"",'[1]WireDip-05'!L27)</f>
        <v/>
      </c>
      <c r="N62" s="174" t="str">
        <f>IF('[1]WireDip-05'!M27=0.00001,"",'[1]WireDip-05'!M27)</f>
        <v/>
      </c>
      <c r="O62" s="175" t="str">
        <f>'[1]WireDip-05'!N27</f>
        <v/>
      </c>
      <c r="P62" s="174" t="str">
        <f>'[1]WireDip-05'!O27</f>
        <v/>
      </c>
      <c r="Q62" s="174" t="str">
        <f>'[1]WireDip-05'!P27</f>
        <v/>
      </c>
      <c r="R62" s="176" t="str">
        <f>'[1]WireDip-05'!Q27</f>
        <v/>
      </c>
      <c r="S62" s="31"/>
      <c r="T62" s="11"/>
      <c r="U62" s="11"/>
      <c r="V62" s="32"/>
      <c r="W62" s="38" t="str">
        <f t="shared" si="27"/>
        <v/>
      </c>
      <c r="X62" s="17" t="str">
        <f t="shared" si="28"/>
        <v/>
      </c>
      <c r="Y62" s="39">
        <f t="shared" si="29"/>
        <v>0</v>
      </c>
      <c r="Z62" s="19"/>
      <c r="AC62" s="28"/>
      <c r="AD62" s="28"/>
      <c r="AE62" s="28"/>
      <c r="AF62" s="28"/>
      <c r="AG62" s="28"/>
      <c r="AH62" s="28"/>
      <c r="AI62" s="28"/>
      <c r="AJ62" s="28"/>
      <c r="AK62" s="28"/>
      <c r="AL62" s="28"/>
      <c r="AM62" s="28"/>
      <c r="AN62" s="28"/>
      <c r="AO62" s="28"/>
      <c r="AP62" s="28"/>
    </row>
    <row r="63" spans="1:66" ht="13.5" customHeight="1">
      <c r="A63" s="113"/>
      <c r="B63" s="101"/>
      <c r="C63" s="105" t="str">
        <f t="shared" si="30"/>
        <v/>
      </c>
      <c r="D63" s="106"/>
      <c r="E63" s="83"/>
      <c r="F63" s="84"/>
      <c r="G63" s="52"/>
      <c r="H63" s="225" t="str">
        <f t="shared" si="26"/>
        <v/>
      </c>
      <c r="I63" s="53"/>
      <c r="J63" s="54"/>
      <c r="K63" s="55"/>
      <c r="L63" s="172" t="str">
        <f>IF('[1]WireDip-05'!K28=0,"",'[1]WireDip-05'!K28)</f>
        <v/>
      </c>
      <c r="M63" s="173" t="str">
        <f>IF('[1]WireDip-05'!L28=0,"",'[1]WireDip-05'!L28)</f>
        <v/>
      </c>
      <c r="N63" s="174" t="str">
        <f>IF('[1]WireDip-05'!M28=0.00001,"",'[1]WireDip-05'!M28)</f>
        <v/>
      </c>
      <c r="O63" s="175" t="str">
        <f>'[1]WireDip-05'!N28</f>
        <v/>
      </c>
      <c r="P63" s="174" t="str">
        <f>'[1]WireDip-05'!O28</f>
        <v/>
      </c>
      <c r="Q63" s="174" t="str">
        <f>'[1]WireDip-05'!P28</f>
        <v/>
      </c>
      <c r="R63" s="176" t="str">
        <f>'[1]WireDip-05'!Q28</f>
        <v/>
      </c>
      <c r="S63" s="31"/>
      <c r="T63" s="11"/>
      <c r="U63" s="11"/>
      <c r="V63" s="32"/>
      <c r="W63" s="38" t="str">
        <f t="shared" si="27"/>
        <v/>
      </c>
      <c r="X63" s="17" t="str">
        <f t="shared" si="28"/>
        <v/>
      </c>
      <c r="Y63" s="39">
        <f t="shared" si="29"/>
        <v>0</v>
      </c>
      <c r="Z63" s="19"/>
      <c r="AC63" s="28"/>
      <c r="AD63" s="28"/>
      <c r="AE63" s="28"/>
      <c r="AF63" s="28"/>
      <c r="AG63" s="28"/>
      <c r="AH63" s="28"/>
      <c r="AI63" s="28"/>
      <c r="AJ63" s="28"/>
      <c r="AK63" s="28"/>
      <c r="AL63" s="28"/>
      <c r="AM63" s="28"/>
      <c r="AN63" s="28"/>
      <c r="AO63" s="28"/>
      <c r="AP63" s="28"/>
    </row>
    <row r="64" spans="1:66" ht="13.5" customHeight="1">
      <c r="A64" s="113"/>
      <c r="B64" s="101"/>
      <c r="C64" s="105" t="str">
        <f t="shared" si="30"/>
        <v/>
      </c>
      <c r="D64" s="106"/>
      <c r="E64" s="83"/>
      <c r="F64" s="84"/>
      <c r="G64" s="52"/>
      <c r="H64" s="225" t="str">
        <f t="shared" si="26"/>
        <v/>
      </c>
      <c r="I64" s="53"/>
      <c r="J64" s="54"/>
      <c r="K64" s="55"/>
      <c r="L64" s="172" t="str">
        <f>IF('[1]WireDip-05'!K29=0,"",'[1]WireDip-05'!K29)</f>
        <v/>
      </c>
      <c r="M64" s="173" t="str">
        <f>IF('[1]WireDip-05'!L29=0,"",'[1]WireDip-05'!L29)</f>
        <v/>
      </c>
      <c r="N64" s="174" t="str">
        <f>IF('[1]WireDip-05'!M29=0.00001,"",'[1]WireDip-05'!M29)</f>
        <v/>
      </c>
      <c r="O64" s="175" t="str">
        <f>'[1]WireDip-05'!N29</f>
        <v/>
      </c>
      <c r="P64" s="174" t="str">
        <f>'[1]WireDip-05'!O29</f>
        <v/>
      </c>
      <c r="Q64" s="174" t="str">
        <f>'[1]WireDip-05'!P29</f>
        <v/>
      </c>
      <c r="R64" s="176" t="str">
        <f>'[1]WireDip-05'!Q29</f>
        <v/>
      </c>
      <c r="S64" s="31"/>
      <c r="T64" s="136" t="str">
        <f>IF(OR(D2="",D4="",Q4="",B10=""),"入力未完","入力完了")</f>
        <v>入力未完</v>
      </c>
      <c r="U64" s="137"/>
      <c r="V64" s="44"/>
      <c r="W64" s="38" t="str">
        <f t="shared" si="27"/>
        <v/>
      </c>
      <c r="X64" s="17" t="str">
        <f t="shared" si="28"/>
        <v/>
      </c>
      <c r="Y64" s="39">
        <f t="shared" si="29"/>
        <v>0</v>
      </c>
      <c r="Z64" s="19"/>
      <c r="AC64" s="28"/>
      <c r="AD64" s="28"/>
      <c r="AE64" s="28"/>
      <c r="AF64" s="28"/>
      <c r="AG64" s="28"/>
      <c r="AH64" s="28"/>
      <c r="AI64" s="28"/>
      <c r="AJ64" s="28"/>
      <c r="AK64" s="28"/>
      <c r="AL64" s="28"/>
      <c r="AM64" s="28"/>
      <c r="AN64" s="28"/>
      <c r="AO64" s="28"/>
      <c r="AP64" s="28"/>
    </row>
    <row r="65" spans="1:42" ht="13.5" customHeight="1">
      <c r="A65" s="113"/>
      <c r="B65" s="102"/>
      <c r="C65" s="98" t="str">
        <f>IF(X65="","",IF(X65&gt;5,"計算不可",IF(OR(E65="",G65="",I65="",K65=""),"",IF(X64=X65,"---〃---","使用電線-"&amp;X65))))</f>
        <v/>
      </c>
      <c r="D65" s="99"/>
      <c r="E65" s="132"/>
      <c r="F65" s="133"/>
      <c r="G65" s="56"/>
      <c r="H65" s="227" t="str">
        <f t="shared" si="26"/>
        <v/>
      </c>
      <c r="I65" s="57"/>
      <c r="J65" s="58"/>
      <c r="K65" s="59"/>
      <c r="L65" s="177"/>
      <c r="M65" s="178"/>
      <c r="N65" s="179"/>
      <c r="O65" s="180"/>
      <c r="P65" s="179"/>
      <c r="Q65" s="179"/>
      <c r="R65" s="181"/>
      <c r="S65" s="32"/>
      <c r="T65" s="138"/>
      <c r="U65" s="139"/>
      <c r="V65" s="44"/>
      <c r="W65" s="40" t="str">
        <f t="shared" si="27"/>
        <v/>
      </c>
      <c r="X65" s="41" t="str">
        <f t="shared" si="28"/>
        <v/>
      </c>
      <c r="Y65" s="42">
        <f t="shared" si="29"/>
        <v>0</v>
      </c>
      <c r="Z65" s="19"/>
      <c r="AC65" s="28"/>
      <c r="AD65" s="28"/>
      <c r="AE65" s="28"/>
      <c r="AF65" s="28"/>
      <c r="AG65" s="28"/>
      <c r="AH65" s="28"/>
      <c r="AI65" s="28"/>
      <c r="AJ65" s="28"/>
      <c r="AK65" s="28"/>
      <c r="AL65" s="28"/>
      <c r="AM65" s="28"/>
      <c r="AN65" s="28"/>
      <c r="AO65" s="28"/>
      <c r="AP65" s="28"/>
    </row>
    <row r="66" spans="1:42" ht="4.5" customHeight="1" thickBot="1">
      <c r="A66" s="113"/>
      <c r="B66" s="3"/>
      <c r="C66" s="4"/>
      <c r="D66" s="4"/>
      <c r="E66" s="45"/>
      <c r="F66" s="45"/>
      <c r="G66" s="4"/>
      <c r="H66" s="4"/>
      <c r="I66" s="4"/>
      <c r="J66" s="4"/>
      <c r="K66" s="4"/>
      <c r="L66" s="4"/>
      <c r="M66" s="4"/>
      <c r="N66" s="4"/>
      <c r="O66" s="4"/>
      <c r="P66" s="4"/>
      <c r="Q66" s="4"/>
      <c r="R66" s="5"/>
      <c r="S66" s="2"/>
      <c r="T66" s="2"/>
      <c r="U66" s="2"/>
      <c r="V66" s="2"/>
      <c r="W66" s="2"/>
      <c r="X66" s="2"/>
      <c r="Y66" s="2"/>
      <c r="Z66" s="2"/>
    </row>
    <row r="67" spans="1:42" ht="15" customHeight="1">
      <c r="B67" s="13"/>
      <c r="C67" s="13"/>
      <c r="D67" s="13"/>
      <c r="E67" s="23"/>
      <c r="F67" s="23"/>
      <c r="G67" s="19"/>
      <c r="H67" s="19"/>
    </row>
    <row r="68" spans="1:42" ht="15" customHeight="1"/>
    <row r="69" spans="1:42" ht="15" customHeight="1"/>
    <row r="70" spans="1:42" ht="15" customHeight="1"/>
    <row r="71" spans="1:42" ht="15" customHeight="1"/>
    <row r="72" spans="1:42" ht="15" customHeight="1"/>
    <row r="73" spans="1:42" ht="15" customHeight="1"/>
    <row r="74" spans="1:42" ht="15" customHeight="1"/>
    <row r="75" spans="1:42" ht="15" customHeight="1"/>
    <row r="76" spans="1:42" ht="15" customHeight="1"/>
    <row r="77" spans="1:42" ht="15" customHeight="1"/>
    <row r="78" spans="1:42" ht="15" customHeight="1"/>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sheetData>
  <sheetProtection password="B220" sheet="1" objects="1" scenarios="1" formatCells="0"/>
  <mergeCells count="153">
    <mergeCell ref="B1:C1"/>
    <mergeCell ref="L43:O43"/>
    <mergeCell ref="P43:R43"/>
    <mergeCell ref="B54:D54"/>
    <mergeCell ref="E54:F54"/>
    <mergeCell ref="H54:J54"/>
    <mergeCell ref="K54:L54"/>
    <mergeCell ref="B55:D57"/>
    <mergeCell ref="E55:F57"/>
    <mergeCell ref="G55:H57"/>
    <mergeCell ref="I55:I57"/>
    <mergeCell ref="J55:J57"/>
    <mergeCell ref="K55:K57"/>
    <mergeCell ref="L55:O55"/>
    <mergeCell ref="P55:R55"/>
    <mergeCell ref="G31:H33"/>
    <mergeCell ref="I31:I33"/>
    <mergeCell ref="J31:J33"/>
    <mergeCell ref="K31:K33"/>
    <mergeCell ref="L31:O31"/>
    <mergeCell ref="P31:R31"/>
    <mergeCell ref="B42:D42"/>
    <mergeCell ref="E42:F42"/>
    <mergeCell ref="H42:J42"/>
    <mergeCell ref="K42:L42"/>
    <mergeCell ref="B43:D45"/>
    <mergeCell ref="E43:F45"/>
    <mergeCell ref="G43:H45"/>
    <mergeCell ref="I43:I45"/>
    <mergeCell ref="J43:J45"/>
    <mergeCell ref="K43:K45"/>
    <mergeCell ref="B19:D21"/>
    <mergeCell ref="E19:F21"/>
    <mergeCell ref="G19:H21"/>
    <mergeCell ref="I19:I21"/>
    <mergeCell ref="J19:J21"/>
    <mergeCell ref="K19:K21"/>
    <mergeCell ref="L19:O19"/>
    <mergeCell ref="P19:R19"/>
    <mergeCell ref="B30:D30"/>
    <mergeCell ref="E30:F30"/>
    <mergeCell ref="H30:J30"/>
    <mergeCell ref="K30:L30"/>
    <mergeCell ref="B18:D18"/>
    <mergeCell ref="E18:F18"/>
    <mergeCell ref="H18:J18"/>
    <mergeCell ref="K18:L18"/>
    <mergeCell ref="E28:F28"/>
    <mergeCell ref="E29:F29"/>
    <mergeCell ref="E34:F34"/>
    <mergeCell ref="C40:D40"/>
    <mergeCell ref="C41:D41"/>
    <mergeCell ref="B46:B53"/>
    <mergeCell ref="C46:D46"/>
    <mergeCell ref="C47:D47"/>
    <mergeCell ref="C48:D48"/>
    <mergeCell ref="C49:D49"/>
    <mergeCell ref="C50:D50"/>
    <mergeCell ref="C51:D51"/>
    <mergeCell ref="C52:D52"/>
    <mergeCell ref="C53:D53"/>
    <mergeCell ref="B31:D33"/>
    <mergeCell ref="E31:F33"/>
    <mergeCell ref="C22:D22"/>
    <mergeCell ref="C23:D23"/>
    <mergeCell ref="C24:D24"/>
    <mergeCell ref="C25:D25"/>
    <mergeCell ref="C26:D26"/>
    <mergeCell ref="C27:D27"/>
    <mergeCell ref="C28:D28"/>
    <mergeCell ref="E60:F60"/>
    <mergeCell ref="B58:B65"/>
    <mergeCell ref="C58:D58"/>
    <mergeCell ref="C59:D59"/>
    <mergeCell ref="C60:D60"/>
    <mergeCell ref="E65:F65"/>
    <mergeCell ref="C61:D61"/>
    <mergeCell ref="C62:D62"/>
    <mergeCell ref="C63:D63"/>
    <mergeCell ref="C64:D64"/>
    <mergeCell ref="C65:D65"/>
    <mergeCell ref="E51:F51"/>
    <mergeCell ref="E52:F52"/>
    <mergeCell ref="E53:F53"/>
    <mergeCell ref="E58:F58"/>
    <mergeCell ref="E59:F59"/>
    <mergeCell ref="E41:F41"/>
    <mergeCell ref="E46:F46"/>
    <mergeCell ref="E47:F47"/>
    <mergeCell ref="T64:U65"/>
    <mergeCell ref="H3:J3"/>
    <mergeCell ref="K3:N3"/>
    <mergeCell ref="C14:D14"/>
    <mergeCell ref="C15:D15"/>
    <mergeCell ref="C16:D16"/>
    <mergeCell ref="C17:D17"/>
    <mergeCell ref="E61:F61"/>
    <mergeCell ref="E62:F62"/>
    <mergeCell ref="E63:F63"/>
    <mergeCell ref="E64:F64"/>
    <mergeCell ref="O3:R3"/>
    <mergeCell ref="B2:G3"/>
    <mergeCell ref="E4:G4"/>
    <mergeCell ref="C10:D10"/>
    <mergeCell ref="C11:D11"/>
    <mergeCell ref="C12:D12"/>
    <mergeCell ref="C13:D13"/>
    <mergeCell ref="E26:F26"/>
    <mergeCell ref="E27:F27"/>
    <mergeCell ref="G7:H9"/>
    <mergeCell ref="I7:I9"/>
    <mergeCell ref="E10:F10"/>
    <mergeCell ref="E11:F11"/>
    <mergeCell ref="A1:A66"/>
    <mergeCell ref="J7:J9"/>
    <mergeCell ref="L7:O7"/>
    <mergeCell ref="H6:J6"/>
    <mergeCell ref="K6:L6"/>
    <mergeCell ref="K7:K9"/>
    <mergeCell ref="E6:F6"/>
    <mergeCell ref="E7:F9"/>
    <mergeCell ref="E12:F12"/>
    <mergeCell ref="E13:F13"/>
    <mergeCell ref="E17:F17"/>
    <mergeCell ref="E14:F14"/>
    <mergeCell ref="E16:F16"/>
    <mergeCell ref="E15:F15"/>
    <mergeCell ref="E22:F22"/>
    <mergeCell ref="E23:F23"/>
    <mergeCell ref="E24:F24"/>
    <mergeCell ref="E25:F25"/>
    <mergeCell ref="B7:D9"/>
    <mergeCell ref="E48:F48"/>
    <mergeCell ref="E49:F49"/>
    <mergeCell ref="E50:F50"/>
    <mergeCell ref="M1:O1"/>
    <mergeCell ref="P1:R1"/>
    <mergeCell ref="P7:R7"/>
    <mergeCell ref="C29:D29"/>
    <mergeCell ref="B34:B41"/>
    <mergeCell ref="C34:D34"/>
    <mergeCell ref="C35:D35"/>
    <mergeCell ref="C36:D36"/>
    <mergeCell ref="C37:D37"/>
    <mergeCell ref="C38:D38"/>
    <mergeCell ref="C39:D39"/>
    <mergeCell ref="B6:D6"/>
    <mergeCell ref="E35:F35"/>
    <mergeCell ref="E36:F36"/>
    <mergeCell ref="E37:F37"/>
    <mergeCell ref="E38:F38"/>
    <mergeCell ref="E39:F39"/>
    <mergeCell ref="E40:F40"/>
  </mergeCells>
  <phoneticPr fontId="3"/>
  <dataValidations count="4">
    <dataValidation type="list" errorStyle="warning" allowBlank="1" showInputMessage="1" showErrorMessage="1" sqref="J22:J29 J58:J65 J46:J53 J34:J41">
      <formula1>$T$47:$T$55</formula1>
    </dataValidation>
    <dataValidation type="list" errorStyle="warning" showInputMessage="1" showErrorMessage="1" sqref="E22:E29 E58:E65 E46:E53 E34:E41">
      <formula1>$T$3:$T$41</formula1>
    </dataValidation>
    <dataValidation type="list" allowBlank="1" showInputMessage="1" showErrorMessage="1" sqref="E10:F17">
      <formula1>$T$3:$T$41</formula1>
    </dataValidation>
    <dataValidation type="list" allowBlank="1" showInputMessage="1" showErrorMessage="1" sqref="J10:J17">
      <formula1>$T$47:$T$55</formula1>
    </dataValidation>
  </dataValidations>
  <pageMargins left="0.70866141732283472" right="0.39370078740157483" top="0.43307086614173229" bottom="0.43307086614173229" header="0" footer="0"/>
  <pageSetup paperSize="9" scale="98" orientation="portrait" r:id="rId1"/>
  <headerFooter alignWithMargins="0">
    <oddFooter>&amp;RNo.１</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BN28052"/>
  <sheetViews>
    <sheetView view="pageBreakPreview" zoomScaleNormal="100" zoomScaleSheetLayoutView="100" workbookViewId="0">
      <selection sqref="A1:A66"/>
    </sheetView>
  </sheetViews>
  <sheetFormatPr defaultRowHeight="13.5"/>
  <cols>
    <col min="1" max="1" width="2.125" style="1" customWidth="1"/>
    <col min="2" max="2" width="2.5" style="1" customWidth="1"/>
    <col min="3" max="3" width="4.375" style="1" customWidth="1"/>
    <col min="4" max="4" width="7.125" style="1" customWidth="1"/>
    <col min="5" max="5" width="5.875" style="1" customWidth="1"/>
    <col min="6" max="7" width="5.5" style="1" customWidth="1"/>
    <col min="8" max="8" width="3" style="1" customWidth="1"/>
    <col min="9" max="9" width="3.75" style="1" customWidth="1"/>
    <col min="10" max="10" width="7.125" style="1" customWidth="1"/>
    <col min="11" max="11" width="5.75" style="1" customWidth="1"/>
    <col min="12" max="12" width="5.375" style="1" customWidth="1"/>
    <col min="13" max="13" width="5.5" style="1" customWidth="1"/>
    <col min="14" max="15" width="7" style="1" customWidth="1"/>
    <col min="16" max="18" width="5.875" style="1" customWidth="1"/>
    <col min="19" max="19" width="1.25" style="1" customWidth="1"/>
    <col min="20" max="20" width="11.25" style="1" customWidth="1"/>
    <col min="21" max="21" width="1.25" style="1" customWidth="1"/>
    <col min="22" max="22" width="1.875" style="1" hidden="1" customWidth="1"/>
    <col min="23" max="25" width="3.625" style="1" hidden="1" customWidth="1"/>
    <col min="26" max="26" width="5.625" style="1" customWidth="1"/>
    <col min="27" max="72" width="10" style="1" customWidth="1"/>
    <col min="73" max="16384" width="9" style="1"/>
  </cols>
  <sheetData>
    <row r="1" spans="1:42" ht="13.5" customHeight="1" thickBot="1">
      <c r="A1" s="113" t="s">
        <v>30</v>
      </c>
      <c r="B1" s="230" t="s">
        <v>129</v>
      </c>
      <c r="C1" s="230"/>
      <c r="D1" s="231"/>
      <c r="M1" s="182"/>
      <c r="N1" s="182"/>
      <c r="O1" s="182"/>
      <c r="P1" s="94">
        <f ca="1">NOW()</f>
        <v>43122.522031597226</v>
      </c>
      <c r="Q1" s="94"/>
      <c r="R1" s="94"/>
      <c r="S1" s="82"/>
      <c r="T1" s="10"/>
      <c r="U1" s="10"/>
      <c r="V1" s="82"/>
      <c r="W1" s="82"/>
      <c r="X1" s="82"/>
      <c r="Y1" s="82"/>
      <c r="Z1" s="10"/>
      <c r="AC1" s="27"/>
      <c r="AD1" s="28"/>
      <c r="AE1" s="28"/>
      <c r="AF1" s="28"/>
      <c r="AG1" s="28"/>
      <c r="AH1" s="28"/>
      <c r="AI1" s="28"/>
      <c r="AJ1" s="28"/>
      <c r="AK1" s="28"/>
      <c r="AL1" s="28"/>
      <c r="AM1" s="28"/>
      <c r="AN1" s="28"/>
      <c r="AO1" s="28"/>
      <c r="AP1" s="28"/>
    </row>
    <row r="2" spans="1:42" ht="12" customHeight="1">
      <c r="A2" s="113"/>
      <c r="B2" s="183" t="s">
        <v>43</v>
      </c>
      <c r="C2" s="184"/>
      <c r="D2" s="184"/>
      <c r="E2" s="184"/>
      <c r="F2" s="184"/>
      <c r="G2" s="184"/>
      <c r="H2" s="185"/>
      <c r="I2" s="185"/>
      <c r="J2" s="185"/>
      <c r="K2" s="185"/>
      <c r="L2" s="185"/>
      <c r="M2" s="185"/>
      <c r="N2" s="185"/>
      <c r="O2" s="185"/>
      <c r="P2" s="185"/>
      <c r="Q2" s="185"/>
      <c r="R2" s="186"/>
      <c r="S2" s="187"/>
      <c r="T2" s="16" t="s">
        <v>21</v>
      </c>
      <c r="U2" s="43"/>
      <c r="V2" s="187"/>
      <c r="W2" s="187"/>
      <c r="X2" s="187"/>
      <c r="Y2" s="187"/>
      <c r="AC2" s="28"/>
      <c r="AD2" s="28"/>
      <c r="AE2" s="28"/>
      <c r="AF2" s="28"/>
      <c r="AG2" s="28"/>
      <c r="AH2" s="28"/>
      <c r="AI2" s="28"/>
      <c r="AJ2" s="28"/>
      <c r="AK2" s="28"/>
      <c r="AL2" s="28"/>
      <c r="AM2" s="28"/>
      <c r="AN2" s="28"/>
      <c r="AO2" s="28"/>
      <c r="AP2" s="28"/>
    </row>
    <row r="3" spans="1:42" ht="15" customHeight="1">
      <c r="A3" s="113"/>
      <c r="B3" s="188"/>
      <c r="C3" s="189"/>
      <c r="D3" s="189"/>
      <c r="E3" s="189"/>
      <c r="F3" s="189"/>
      <c r="G3" s="189"/>
      <c r="H3" s="140" t="s">
        <v>42</v>
      </c>
      <c r="I3" s="140"/>
      <c r="J3" s="140"/>
      <c r="K3" s="140" t="s">
        <v>41</v>
      </c>
      <c r="L3" s="140"/>
      <c r="M3" s="140"/>
      <c r="N3" s="140"/>
      <c r="O3" s="141" t="s">
        <v>40</v>
      </c>
      <c r="P3" s="141"/>
      <c r="Q3" s="141"/>
      <c r="R3" s="142"/>
      <c r="S3" s="187"/>
      <c r="T3" s="190" t="str">
        <f>'WDip-1'!T3</f>
        <v>01-600V ＯＷ</v>
      </c>
      <c r="U3" s="191"/>
      <c r="V3" s="187"/>
      <c r="W3" s="187"/>
      <c r="X3" s="187"/>
      <c r="Y3" s="187"/>
      <c r="Z3" s="8"/>
      <c r="AC3" s="28"/>
      <c r="AD3" s="28"/>
      <c r="AE3" s="28"/>
      <c r="AF3" s="28"/>
      <c r="AG3" s="28"/>
      <c r="AH3" s="28"/>
      <c r="AI3" s="28"/>
      <c r="AJ3" s="28"/>
      <c r="AK3" s="28"/>
      <c r="AL3" s="28"/>
      <c r="AM3" s="28"/>
      <c r="AN3" s="28"/>
      <c r="AO3" s="28"/>
      <c r="AP3" s="28"/>
    </row>
    <row r="4" spans="1:42" ht="15" customHeight="1" thickBot="1">
      <c r="A4" s="113"/>
      <c r="B4" s="192"/>
      <c r="C4" s="193"/>
      <c r="D4" s="193"/>
      <c r="E4" s="194" t="s">
        <v>122</v>
      </c>
      <c r="F4" s="194"/>
      <c r="G4" s="194"/>
      <c r="H4" s="195"/>
      <c r="I4" s="195"/>
      <c r="J4" s="195"/>
      <c r="K4" s="195"/>
      <c r="L4" s="195"/>
      <c r="M4" s="195"/>
      <c r="N4" s="195"/>
      <c r="O4" s="195"/>
      <c r="P4" s="195"/>
      <c r="Q4" s="195"/>
      <c r="R4" s="196"/>
      <c r="S4" s="197"/>
      <c r="T4" s="190" t="str">
        <f>'WDip-1'!T4</f>
        <v>02-6KV ＯＣ</v>
      </c>
      <c r="U4" s="191"/>
      <c r="V4" s="197"/>
      <c r="W4" s="197"/>
      <c r="X4" s="61"/>
      <c r="Y4" s="61"/>
      <c r="Z4" s="61"/>
      <c r="AA4" s="61"/>
      <c r="AB4" s="61"/>
      <c r="AC4" s="61"/>
      <c r="AD4" s="61"/>
      <c r="AE4" s="28"/>
      <c r="AF4" s="28"/>
      <c r="AG4" s="28"/>
      <c r="AH4" s="28"/>
      <c r="AI4" s="28"/>
      <c r="AJ4" s="28"/>
      <c r="AK4" s="28"/>
      <c r="AL4" s="28"/>
      <c r="AM4" s="28"/>
      <c r="AN4" s="28"/>
      <c r="AO4" s="28"/>
      <c r="AP4" s="28"/>
    </row>
    <row r="5" spans="1:42" ht="15.75" customHeight="1" thickBot="1">
      <c r="A5" s="113"/>
      <c r="B5" s="6" t="s">
        <v>35</v>
      </c>
      <c r="C5" s="25"/>
      <c r="D5" s="25"/>
      <c r="E5" s="7"/>
      <c r="F5" s="7"/>
      <c r="G5" s="7"/>
      <c r="H5" s="7"/>
      <c r="I5" s="7"/>
      <c r="J5" s="7"/>
      <c r="K5" s="7"/>
      <c r="L5" s="7"/>
      <c r="M5" s="7"/>
      <c r="N5" s="7"/>
      <c r="O5" s="7"/>
      <c r="P5" s="7"/>
      <c r="Q5" s="7"/>
      <c r="R5" s="211" t="s">
        <v>34</v>
      </c>
      <c r="S5" s="29"/>
      <c r="T5" s="190" t="str">
        <f>'WDip-1'!T5</f>
        <v>03-6KV ＯＥ</v>
      </c>
      <c r="U5" s="191"/>
      <c r="V5" s="29"/>
      <c r="W5" s="29"/>
      <c r="X5" s="29"/>
      <c r="Y5" s="29"/>
      <c r="Z5" s="9"/>
      <c r="AC5" s="28"/>
      <c r="AD5" s="28"/>
      <c r="AE5" s="28"/>
      <c r="AF5" s="28"/>
      <c r="AG5" s="28"/>
      <c r="AH5" s="28"/>
      <c r="AI5" s="28"/>
      <c r="AJ5" s="28"/>
      <c r="AK5" s="28"/>
      <c r="AL5" s="28"/>
      <c r="AM5" s="28"/>
      <c r="AN5" s="28"/>
      <c r="AO5" s="28"/>
      <c r="AP5" s="28"/>
    </row>
    <row r="6" spans="1:42" ht="18" customHeight="1" thickBot="1">
      <c r="A6" s="113"/>
      <c r="B6" s="198" t="str">
        <f>IF(C10="","","構内柱 C-06")</f>
        <v/>
      </c>
      <c r="C6" s="199"/>
      <c r="D6" s="200"/>
      <c r="E6" s="124" t="s">
        <v>120</v>
      </c>
      <c r="F6" s="125"/>
      <c r="G6" s="60"/>
      <c r="H6" s="201" t="str">
        <f>IF(B6="","","構内柱 CP-P07")</f>
        <v/>
      </c>
      <c r="I6" s="201"/>
      <c r="J6" s="202"/>
      <c r="K6" s="119" t="s">
        <v>17</v>
      </c>
      <c r="L6" s="120"/>
      <c r="M6" s="47"/>
      <c r="N6" s="26" t="str">
        <f>IF(AND(E10&lt;&gt;"",G6=""),"径間長を入力して下さい!!",IF(AND(E10&lt;&gt;"",M6=""),"基準弛度を入力して下さい!!",""))</f>
        <v/>
      </c>
      <c r="O6" s="14"/>
      <c r="P6" s="14"/>
      <c r="Q6" s="14"/>
      <c r="R6" s="15"/>
      <c r="S6" s="12"/>
      <c r="T6" s="190" t="str">
        <f>'WDip-1'!T6</f>
        <v>04-6KV ＯＰ</v>
      </c>
      <c r="U6" s="191"/>
      <c r="V6" s="12"/>
      <c r="W6" s="12"/>
      <c r="X6" s="12"/>
      <c r="Y6" s="12"/>
      <c r="Z6" s="12"/>
      <c r="AC6" s="28"/>
      <c r="AD6" s="28"/>
      <c r="AE6" s="28"/>
      <c r="AF6" s="28"/>
      <c r="AG6" s="28"/>
      <c r="AH6" s="28"/>
      <c r="AI6" s="28"/>
      <c r="AJ6" s="28"/>
      <c r="AK6" s="28"/>
      <c r="AL6" s="28"/>
      <c r="AM6" s="28"/>
      <c r="AN6" s="28"/>
      <c r="AO6" s="28"/>
      <c r="AP6" s="28"/>
    </row>
    <row r="7" spans="1:42" ht="11.25" customHeight="1">
      <c r="A7" s="113"/>
      <c r="B7" s="85" t="s">
        <v>23</v>
      </c>
      <c r="C7" s="86"/>
      <c r="D7" s="87"/>
      <c r="E7" s="126" t="s">
        <v>0</v>
      </c>
      <c r="F7" s="127"/>
      <c r="G7" s="107" t="s">
        <v>2</v>
      </c>
      <c r="H7" s="87"/>
      <c r="I7" s="110" t="s">
        <v>3</v>
      </c>
      <c r="J7" s="114" t="s">
        <v>12</v>
      </c>
      <c r="K7" s="121" t="s">
        <v>24</v>
      </c>
      <c r="L7" s="117" t="s">
        <v>16</v>
      </c>
      <c r="M7" s="96"/>
      <c r="N7" s="96"/>
      <c r="O7" s="118"/>
      <c r="P7" s="95" t="s">
        <v>22</v>
      </c>
      <c r="Q7" s="96"/>
      <c r="R7" s="97"/>
      <c r="S7" s="13"/>
      <c r="T7" s="190" t="str">
        <f>'WDip-1'!T7</f>
        <v>05-6KV ACSR-OC</v>
      </c>
      <c r="U7" s="191"/>
      <c r="V7" s="13"/>
      <c r="W7" s="13"/>
      <c r="X7" s="13"/>
      <c r="Y7" s="13"/>
      <c r="Z7" s="13"/>
      <c r="AC7" s="28"/>
      <c r="AD7" s="28"/>
      <c r="AE7" s="28"/>
      <c r="AF7" s="28"/>
      <c r="AG7" s="28"/>
      <c r="AH7" s="28"/>
      <c r="AI7" s="28"/>
      <c r="AJ7" s="28"/>
      <c r="AK7" s="28"/>
      <c r="AL7" s="28"/>
      <c r="AM7" s="28"/>
      <c r="AN7" s="28"/>
      <c r="AO7" s="28"/>
      <c r="AP7" s="28"/>
    </row>
    <row r="8" spans="1:42" ht="11.25" customHeight="1">
      <c r="A8" s="113"/>
      <c r="B8" s="88"/>
      <c r="C8" s="89"/>
      <c r="D8" s="90"/>
      <c r="E8" s="128"/>
      <c r="F8" s="129"/>
      <c r="G8" s="108"/>
      <c r="H8" s="90"/>
      <c r="I8" s="111"/>
      <c r="J8" s="115"/>
      <c r="K8" s="122"/>
      <c r="L8" s="62" t="s">
        <v>5</v>
      </c>
      <c r="M8" s="63" t="s">
        <v>7</v>
      </c>
      <c r="N8" s="63" t="s">
        <v>9</v>
      </c>
      <c r="O8" s="63" t="s">
        <v>11</v>
      </c>
      <c r="P8" s="63" t="s">
        <v>13</v>
      </c>
      <c r="Q8" s="63" t="s">
        <v>14</v>
      </c>
      <c r="R8" s="64" t="s">
        <v>15</v>
      </c>
      <c r="S8" s="13"/>
      <c r="T8" s="190" t="str">
        <f>'WDip-1'!T8</f>
        <v>06-6KV ACSR-OE</v>
      </c>
      <c r="U8" s="191"/>
      <c r="V8" s="13"/>
      <c r="W8" s="13"/>
      <c r="X8" s="13"/>
      <c r="Y8" s="13"/>
      <c r="Z8" s="13"/>
      <c r="AC8" s="28"/>
      <c r="AD8" s="28"/>
      <c r="AE8" s="28"/>
      <c r="AF8" s="28"/>
      <c r="AG8" s="28"/>
      <c r="AH8" s="28"/>
      <c r="AI8" s="28"/>
      <c r="AJ8" s="28"/>
      <c r="AK8" s="28"/>
      <c r="AL8" s="28"/>
      <c r="AM8" s="28"/>
      <c r="AN8" s="28"/>
      <c r="AO8" s="28"/>
      <c r="AP8" s="28"/>
    </row>
    <row r="9" spans="1:42" ht="11.25" customHeight="1">
      <c r="A9" s="113"/>
      <c r="B9" s="91"/>
      <c r="C9" s="92"/>
      <c r="D9" s="93"/>
      <c r="E9" s="130"/>
      <c r="F9" s="131"/>
      <c r="G9" s="109"/>
      <c r="H9" s="93"/>
      <c r="I9" s="112"/>
      <c r="J9" s="116"/>
      <c r="K9" s="123"/>
      <c r="L9" s="65" t="s">
        <v>6</v>
      </c>
      <c r="M9" s="66" t="s">
        <v>8</v>
      </c>
      <c r="N9" s="66" t="s">
        <v>10</v>
      </c>
      <c r="O9" s="66" t="s">
        <v>29</v>
      </c>
      <c r="P9" s="66" t="s">
        <v>26</v>
      </c>
      <c r="Q9" s="66" t="s">
        <v>27</v>
      </c>
      <c r="R9" s="67" t="s">
        <v>28</v>
      </c>
      <c r="S9" s="13"/>
      <c r="T9" s="190" t="str">
        <f>'WDip-1'!T9</f>
        <v>07-6KV AAAC-OC</v>
      </c>
      <c r="U9" s="191"/>
      <c r="V9" s="13"/>
      <c r="W9" s="13"/>
      <c r="X9" s="34" t="s">
        <v>19</v>
      </c>
      <c r="Y9" s="34" t="s">
        <v>20</v>
      </c>
      <c r="Z9" s="13"/>
      <c r="AC9" s="28"/>
      <c r="AD9" s="28"/>
      <c r="AE9" s="28"/>
      <c r="AF9" s="28"/>
      <c r="AG9" s="28"/>
      <c r="AH9" s="28"/>
      <c r="AI9" s="28"/>
      <c r="AJ9" s="28"/>
      <c r="AK9" s="28"/>
      <c r="AL9" s="28"/>
      <c r="AM9" s="28"/>
      <c r="AN9" s="28"/>
      <c r="AO9" s="28"/>
      <c r="AP9" s="28"/>
    </row>
    <row r="10" spans="1:42" ht="13.5" customHeight="1">
      <c r="A10" s="113"/>
      <c r="B10" s="79" t="str">
        <f>IF(C10="","",6)</f>
        <v/>
      </c>
      <c r="C10" s="103" t="str">
        <f>IF(OR(E10="",G10="",I10="",K10=""),"","使用電線-"&amp;X10)</f>
        <v/>
      </c>
      <c r="D10" s="104"/>
      <c r="E10" s="207"/>
      <c r="F10" s="208"/>
      <c r="G10" s="155"/>
      <c r="H10" s="224" t="str">
        <f>IF(G10="","",IF(OR(G10=0.5,G10=1.2,G10=2.6,G10=3.2,G10=4,G10=5),"mm","sq"))</f>
        <v/>
      </c>
      <c r="I10" s="156"/>
      <c r="J10" s="157"/>
      <c r="K10" s="158"/>
      <c r="L10" s="167"/>
      <c r="M10" s="168"/>
      <c r="N10" s="169"/>
      <c r="O10" s="170"/>
      <c r="P10" s="169"/>
      <c r="Q10" s="169"/>
      <c r="R10" s="171"/>
      <c r="S10" s="30"/>
      <c r="T10" s="190" t="str">
        <f>'WDip-1'!T10</f>
        <v>08-6KV CV-T</v>
      </c>
      <c r="U10" s="191"/>
      <c r="V10" s="30"/>
      <c r="W10" s="35" t="str">
        <f>IF(X10="","",1)</f>
        <v/>
      </c>
      <c r="X10" s="36" t="str">
        <f>IF(AND(E10&lt;&gt;"",OR(Y10=0,Y10=1)),1,"")</f>
        <v/>
      </c>
      <c r="Y10" s="37">
        <f>IF(J10="",0,IF(J10="---〃---",2,IF(J10&lt;&gt;"",1,"入力ミス")))</f>
        <v>0</v>
      </c>
      <c r="Z10" s="18"/>
      <c r="AC10" s="28"/>
      <c r="AD10" s="28"/>
      <c r="AE10" s="28"/>
      <c r="AF10" s="28"/>
      <c r="AG10" s="28"/>
      <c r="AH10" s="28"/>
      <c r="AI10" s="28"/>
      <c r="AJ10" s="28"/>
      <c r="AK10" s="28"/>
      <c r="AL10" s="28"/>
      <c r="AM10" s="28"/>
      <c r="AN10" s="28"/>
      <c r="AO10" s="28"/>
      <c r="AP10" s="28"/>
    </row>
    <row r="11" spans="1:42" ht="13.5" customHeight="1">
      <c r="A11" s="113"/>
      <c r="B11" s="80"/>
      <c r="C11" s="105" t="str">
        <f>IF(OR(E11="",G11="",I11="",K11=""),"",IF(X10=X11,"---〃---","使用電線-"&amp;X11))</f>
        <v/>
      </c>
      <c r="D11" s="106"/>
      <c r="E11" s="209"/>
      <c r="F11" s="210"/>
      <c r="G11" s="52"/>
      <c r="H11" s="224" t="str">
        <f>IF(G11="","",IF(OR(G11=0.5,G11=1.2,G11=2.6,G11=3.2,G11=4,G11=5),"mm","sq"))</f>
        <v/>
      </c>
      <c r="I11" s="53"/>
      <c r="J11" s="54"/>
      <c r="K11" s="55"/>
      <c r="L11" s="172"/>
      <c r="M11" s="173"/>
      <c r="N11" s="174"/>
      <c r="O11" s="175"/>
      <c r="P11" s="174"/>
      <c r="Q11" s="174"/>
      <c r="R11" s="176"/>
      <c r="S11" s="30"/>
      <c r="T11" s="190" t="str">
        <f>'WDip-1'!T11</f>
        <v>09-600V CV-2C</v>
      </c>
      <c r="U11" s="191"/>
      <c r="V11" s="30"/>
      <c r="W11" s="38" t="str">
        <f>IF(X11="","",W10+1)</f>
        <v/>
      </c>
      <c r="X11" s="17" t="str">
        <f>IF(AND(E11&lt;&gt;"",Y11=2),X10,IF(AND(E11&lt;&gt;"",OR(Y11=0,Y11=1)),X10+1,""))</f>
        <v/>
      </c>
      <c r="Y11" s="39">
        <f>IF(J11="",0,IF(J11="---〃---",2,IF(J11&lt;&gt;"",1,"入力ミス")))</f>
        <v>0</v>
      </c>
      <c r="Z11" s="18"/>
      <c r="AC11" s="28"/>
      <c r="AD11" s="28"/>
      <c r="AE11" s="28"/>
      <c r="AF11" s="28"/>
      <c r="AG11" s="28"/>
      <c r="AH11" s="28"/>
      <c r="AI11" s="28"/>
      <c r="AJ11" s="28"/>
      <c r="AK11" s="28"/>
      <c r="AL11" s="28"/>
      <c r="AM11" s="28"/>
      <c r="AN11" s="28"/>
      <c r="AO11" s="28"/>
      <c r="AP11" s="28"/>
    </row>
    <row r="12" spans="1:42" ht="13.5" customHeight="1">
      <c r="A12" s="113"/>
      <c r="B12" s="80"/>
      <c r="C12" s="105" t="str">
        <f>IF(OR(E12="",G12="",I12="",K12=""),"",IF(X11=X12,"---〃---","使用電線-"&amp;X12))</f>
        <v/>
      </c>
      <c r="D12" s="106"/>
      <c r="E12" s="83"/>
      <c r="F12" s="84"/>
      <c r="G12" s="52"/>
      <c r="H12" s="225" t="str">
        <f t="shared" ref="H12:H17" si="0">IF(G12="","",IF(OR(G12=0.5,G12=1.2,G12=2.6,G12=3.2,G12=4,G12=5),"mm","sq"))</f>
        <v/>
      </c>
      <c r="I12" s="53"/>
      <c r="J12" s="54"/>
      <c r="K12" s="55"/>
      <c r="L12" s="172"/>
      <c r="M12" s="173"/>
      <c r="N12" s="174"/>
      <c r="O12" s="175"/>
      <c r="P12" s="174"/>
      <c r="Q12" s="174"/>
      <c r="R12" s="176"/>
      <c r="S12" s="30"/>
      <c r="T12" s="190" t="str">
        <f>'WDip-1'!T12</f>
        <v>10-600V CV-3C</v>
      </c>
      <c r="U12" s="191"/>
      <c r="V12" s="30"/>
      <c r="W12" s="38" t="str">
        <f t="shared" ref="W12:W17" si="1">IF(X12="","",W11+1)</f>
        <v/>
      </c>
      <c r="X12" s="17" t="str">
        <f t="shared" ref="X12:X17" si="2">IF(AND(E12&lt;&gt;"",Y12=2),X11,IF(AND(E12&lt;&gt;"",OR(Y12=0,Y12=1)),X11+1,""))</f>
        <v/>
      </c>
      <c r="Y12" s="39">
        <f t="shared" ref="Y12:Y17" si="3">IF(J12="",0,IF(J12="---〃---",2,IF(J12&lt;&gt;"",1,"入力ミス")))</f>
        <v>0</v>
      </c>
      <c r="Z12" s="18"/>
      <c r="AC12" s="28"/>
      <c r="AD12" s="28"/>
      <c r="AE12" s="28"/>
      <c r="AF12" s="28"/>
      <c r="AG12" s="28"/>
      <c r="AH12" s="28"/>
      <c r="AI12" s="28"/>
      <c r="AJ12" s="28"/>
      <c r="AK12" s="28"/>
      <c r="AL12" s="28"/>
      <c r="AM12" s="28"/>
      <c r="AN12" s="28"/>
      <c r="AO12" s="28"/>
      <c r="AP12" s="28"/>
    </row>
    <row r="13" spans="1:42" ht="13.5" customHeight="1">
      <c r="A13" s="113"/>
      <c r="B13" s="80"/>
      <c r="C13" s="105" t="str">
        <f>IF(OR(E13="",G13="",I13="",K13=""),"",IF(X12=X13,"---〃---","使用電線-"&amp;X13))</f>
        <v/>
      </c>
      <c r="D13" s="106"/>
      <c r="E13" s="83"/>
      <c r="F13" s="84"/>
      <c r="G13" s="52"/>
      <c r="H13" s="225" t="str">
        <f t="shared" si="0"/>
        <v/>
      </c>
      <c r="I13" s="53"/>
      <c r="J13" s="54"/>
      <c r="K13" s="55"/>
      <c r="L13" s="172"/>
      <c r="M13" s="173"/>
      <c r="N13" s="174"/>
      <c r="O13" s="175"/>
      <c r="P13" s="174"/>
      <c r="Q13" s="174"/>
      <c r="R13" s="176"/>
      <c r="S13" s="30"/>
      <c r="T13" s="190" t="str">
        <f>'WDip-1'!T13</f>
        <v>11-600V CV-T</v>
      </c>
      <c r="U13" s="191"/>
      <c r="V13" s="30"/>
      <c r="W13" s="38" t="str">
        <f t="shared" si="1"/>
        <v/>
      </c>
      <c r="X13" s="17" t="str">
        <f t="shared" si="2"/>
        <v/>
      </c>
      <c r="Y13" s="39">
        <f t="shared" si="3"/>
        <v>0</v>
      </c>
      <c r="Z13" s="18"/>
      <c r="AC13" s="28"/>
      <c r="AD13" s="28"/>
      <c r="AE13" s="28"/>
      <c r="AF13" s="28"/>
      <c r="AG13" s="28"/>
      <c r="AH13" s="28"/>
      <c r="AI13" s="28"/>
      <c r="AJ13" s="28"/>
      <c r="AK13" s="28"/>
      <c r="AL13" s="28"/>
      <c r="AM13" s="28"/>
      <c r="AN13" s="28"/>
      <c r="AO13" s="28"/>
      <c r="AP13" s="28"/>
    </row>
    <row r="14" spans="1:42" ht="13.5" customHeight="1">
      <c r="A14" s="113"/>
      <c r="B14" s="80"/>
      <c r="C14" s="105" t="str">
        <f t="shared" ref="C14:C16" si="4">IF(OR(E14="",G14="",I14="",K14=""),"",IF(X13=X14,"---〃---","使用電線-"&amp;X14))</f>
        <v/>
      </c>
      <c r="D14" s="106"/>
      <c r="E14" s="83"/>
      <c r="F14" s="84"/>
      <c r="G14" s="52"/>
      <c r="H14" s="225" t="str">
        <f t="shared" si="0"/>
        <v/>
      </c>
      <c r="I14" s="53"/>
      <c r="J14" s="54"/>
      <c r="K14" s="55"/>
      <c r="L14" s="172"/>
      <c r="M14" s="173"/>
      <c r="N14" s="174"/>
      <c r="O14" s="175"/>
      <c r="P14" s="174"/>
      <c r="Q14" s="174"/>
      <c r="R14" s="176"/>
      <c r="S14" s="30"/>
      <c r="T14" s="190" t="str">
        <f>'WDip-1'!T14</f>
        <v>12-CVV- 2C</v>
      </c>
      <c r="U14" s="191"/>
      <c r="V14" s="30"/>
      <c r="W14" s="38" t="str">
        <f t="shared" si="1"/>
        <v/>
      </c>
      <c r="X14" s="17" t="str">
        <f t="shared" si="2"/>
        <v/>
      </c>
      <c r="Y14" s="39">
        <f t="shared" si="3"/>
        <v>0</v>
      </c>
      <c r="Z14" s="18"/>
      <c r="AC14" s="28"/>
      <c r="AD14" s="28"/>
      <c r="AE14" s="28"/>
      <c r="AF14" s="28"/>
      <c r="AG14" s="28"/>
      <c r="AH14" s="28"/>
      <c r="AI14" s="28"/>
      <c r="AJ14" s="28"/>
      <c r="AK14" s="28"/>
      <c r="AL14" s="28"/>
      <c r="AM14" s="28"/>
      <c r="AN14" s="28"/>
      <c r="AO14" s="28"/>
      <c r="AP14" s="28"/>
    </row>
    <row r="15" spans="1:42" ht="13.5" customHeight="1">
      <c r="A15" s="113"/>
      <c r="B15" s="80"/>
      <c r="C15" s="105" t="str">
        <f t="shared" si="4"/>
        <v/>
      </c>
      <c r="D15" s="106"/>
      <c r="E15" s="83"/>
      <c r="F15" s="84"/>
      <c r="G15" s="52"/>
      <c r="H15" s="225" t="str">
        <f t="shared" si="0"/>
        <v/>
      </c>
      <c r="I15" s="53"/>
      <c r="J15" s="54"/>
      <c r="K15" s="55"/>
      <c r="L15" s="172"/>
      <c r="M15" s="173"/>
      <c r="N15" s="174"/>
      <c r="O15" s="175"/>
      <c r="P15" s="174"/>
      <c r="Q15" s="174"/>
      <c r="R15" s="176"/>
      <c r="S15" s="30"/>
      <c r="T15" s="190" t="str">
        <f>'WDip-1'!T15</f>
        <v>13-CVV- 3C</v>
      </c>
      <c r="U15" s="191"/>
      <c r="V15" s="30"/>
      <c r="W15" s="38" t="str">
        <f t="shared" si="1"/>
        <v/>
      </c>
      <c r="X15" s="17" t="str">
        <f t="shared" si="2"/>
        <v/>
      </c>
      <c r="Y15" s="39">
        <f t="shared" si="3"/>
        <v>0</v>
      </c>
      <c r="Z15" s="18"/>
      <c r="AC15" s="28"/>
      <c r="AD15" s="28"/>
      <c r="AE15" s="28"/>
      <c r="AF15" s="28"/>
      <c r="AG15" s="28"/>
      <c r="AH15" s="28"/>
      <c r="AI15" s="28"/>
      <c r="AJ15" s="28"/>
      <c r="AK15" s="28"/>
      <c r="AL15" s="28"/>
      <c r="AM15" s="28"/>
      <c r="AN15" s="28"/>
      <c r="AO15" s="28"/>
      <c r="AP15" s="28"/>
    </row>
    <row r="16" spans="1:42" ht="13.5" customHeight="1">
      <c r="A16" s="113"/>
      <c r="B16" s="80"/>
      <c r="C16" s="105" t="str">
        <f t="shared" si="4"/>
        <v/>
      </c>
      <c r="D16" s="106"/>
      <c r="E16" s="83"/>
      <c r="F16" s="84"/>
      <c r="G16" s="52"/>
      <c r="H16" s="225" t="str">
        <f t="shared" si="0"/>
        <v/>
      </c>
      <c r="I16" s="53"/>
      <c r="J16" s="54"/>
      <c r="K16" s="55"/>
      <c r="L16" s="172"/>
      <c r="M16" s="173"/>
      <c r="N16" s="174"/>
      <c r="O16" s="175"/>
      <c r="P16" s="174"/>
      <c r="Q16" s="174"/>
      <c r="R16" s="176"/>
      <c r="S16" s="30"/>
      <c r="T16" s="190" t="str">
        <f>'WDip-1'!T16</f>
        <v>14-CVV- 4C</v>
      </c>
      <c r="U16" s="191"/>
      <c r="V16" s="30"/>
      <c r="W16" s="38" t="str">
        <f t="shared" si="1"/>
        <v/>
      </c>
      <c r="X16" s="17" t="str">
        <f t="shared" si="2"/>
        <v/>
      </c>
      <c r="Y16" s="39">
        <f t="shared" si="3"/>
        <v>0</v>
      </c>
      <c r="Z16" s="18"/>
      <c r="AC16" s="28"/>
      <c r="AD16" s="28"/>
      <c r="AE16" s="28"/>
      <c r="AF16" s="28"/>
      <c r="AG16" s="28"/>
      <c r="AH16" s="28"/>
      <c r="AI16" s="28"/>
      <c r="AJ16" s="28"/>
      <c r="AK16" s="28"/>
      <c r="AL16" s="28"/>
      <c r="AM16" s="28"/>
      <c r="AN16" s="28"/>
      <c r="AO16" s="28"/>
      <c r="AP16" s="28"/>
    </row>
    <row r="17" spans="1:42" ht="13.5" customHeight="1" thickBot="1">
      <c r="A17" s="113"/>
      <c r="B17" s="214"/>
      <c r="C17" s="98" t="str">
        <f>IF(X17="","",IF(X17&gt;5,"計算不可",IF(OR(E17="",G17="",I17="",K17=""),"",IF(X16=X17,"---〃---","使用電線-"&amp;X17))))</f>
        <v/>
      </c>
      <c r="D17" s="99"/>
      <c r="E17" s="132"/>
      <c r="F17" s="133"/>
      <c r="G17" s="56"/>
      <c r="H17" s="224" t="str">
        <f t="shared" si="0"/>
        <v/>
      </c>
      <c r="I17" s="57"/>
      <c r="J17" s="58"/>
      <c r="K17" s="59"/>
      <c r="L17" s="177"/>
      <c r="M17" s="178"/>
      <c r="N17" s="179"/>
      <c r="O17" s="180"/>
      <c r="P17" s="179"/>
      <c r="Q17" s="179"/>
      <c r="R17" s="181"/>
      <c r="S17" s="30"/>
      <c r="T17" s="190" t="str">
        <f>'WDip-1'!T17</f>
        <v>15-CVV－5C</v>
      </c>
      <c r="U17" s="191"/>
      <c r="V17" s="30"/>
      <c r="W17" s="40" t="str">
        <f t="shared" si="1"/>
        <v/>
      </c>
      <c r="X17" s="41" t="str">
        <f t="shared" si="2"/>
        <v/>
      </c>
      <c r="Y17" s="42">
        <f t="shared" si="3"/>
        <v>0</v>
      </c>
      <c r="Z17" s="18"/>
      <c r="AC17" s="28"/>
      <c r="AD17" s="28"/>
      <c r="AE17" s="28"/>
      <c r="AF17" s="28"/>
      <c r="AG17" s="28"/>
      <c r="AH17" s="28"/>
      <c r="AI17" s="28"/>
      <c r="AJ17" s="28"/>
      <c r="AK17" s="28"/>
      <c r="AL17" s="28"/>
      <c r="AM17" s="28"/>
      <c r="AN17" s="28"/>
      <c r="AO17" s="28"/>
      <c r="AP17" s="28"/>
    </row>
    <row r="18" spans="1:42" ht="18" customHeight="1" thickBot="1">
      <c r="A18" s="113"/>
      <c r="B18" s="198" t="str">
        <f>IF(B22="","",H6)</f>
        <v/>
      </c>
      <c r="C18" s="199"/>
      <c r="D18" s="200"/>
      <c r="E18" s="124" t="s">
        <v>120</v>
      </c>
      <c r="F18" s="125"/>
      <c r="G18" s="60"/>
      <c r="H18" s="201" t="str">
        <f>IF(B18="","","構内柱 CP-P08")</f>
        <v/>
      </c>
      <c r="I18" s="201"/>
      <c r="J18" s="202"/>
      <c r="K18" s="119" t="s">
        <v>17</v>
      </c>
      <c r="L18" s="120"/>
      <c r="M18" s="47"/>
      <c r="N18" s="26" t="str">
        <f>IF(AND(E22&lt;&gt;"",G18=""),"径間長を入力して下さい!!",IF(AND(E22&lt;&gt;"",M18=""),"基準弛度を入力して下さい!!",""))</f>
        <v/>
      </c>
      <c r="O18" s="14"/>
      <c r="P18" s="14"/>
      <c r="Q18" s="14"/>
      <c r="R18" s="15"/>
      <c r="S18" s="30"/>
      <c r="T18" s="190" t="str">
        <f>'WDip-1'!T18</f>
        <v>16-CVV- 6C</v>
      </c>
      <c r="U18" s="191"/>
      <c r="V18" s="30"/>
      <c r="W18" s="159"/>
      <c r="X18" s="159"/>
      <c r="Y18" s="159"/>
      <c r="Z18" s="18"/>
      <c r="AC18" s="28"/>
      <c r="AD18" s="28"/>
      <c r="AE18" s="28"/>
      <c r="AF18" s="28"/>
      <c r="AG18" s="28"/>
      <c r="AH18" s="28"/>
      <c r="AI18" s="28"/>
      <c r="AJ18" s="28"/>
      <c r="AK18" s="28"/>
      <c r="AL18" s="28"/>
      <c r="AM18" s="28"/>
      <c r="AN18" s="28"/>
      <c r="AO18" s="28"/>
      <c r="AP18" s="28"/>
    </row>
    <row r="19" spans="1:42" ht="11.25" customHeight="1">
      <c r="A19" s="113"/>
      <c r="B19" s="85" t="s">
        <v>23</v>
      </c>
      <c r="C19" s="86"/>
      <c r="D19" s="87"/>
      <c r="E19" s="126" t="s">
        <v>0</v>
      </c>
      <c r="F19" s="127"/>
      <c r="G19" s="107" t="s">
        <v>2</v>
      </c>
      <c r="H19" s="87"/>
      <c r="I19" s="110" t="s">
        <v>3</v>
      </c>
      <c r="J19" s="114" t="s">
        <v>12</v>
      </c>
      <c r="K19" s="121" t="s">
        <v>24</v>
      </c>
      <c r="L19" s="117" t="s">
        <v>16</v>
      </c>
      <c r="M19" s="96"/>
      <c r="N19" s="96"/>
      <c r="O19" s="118"/>
      <c r="P19" s="95" t="s">
        <v>22</v>
      </c>
      <c r="Q19" s="96"/>
      <c r="R19" s="97"/>
      <c r="S19" s="30"/>
      <c r="T19" s="190" t="str">
        <f>'WDip-1'!T19</f>
        <v>17-CVV- 7C</v>
      </c>
      <c r="U19" s="191"/>
      <c r="V19" s="30"/>
      <c r="W19" s="160"/>
      <c r="X19" s="160"/>
      <c r="Y19" s="160"/>
      <c r="Z19" s="18"/>
      <c r="AC19" s="28"/>
      <c r="AD19" s="28"/>
      <c r="AE19" s="28"/>
      <c r="AF19" s="28"/>
      <c r="AG19" s="28"/>
      <c r="AH19" s="28"/>
      <c r="AI19" s="28"/>
      <c r="AJ19" s="28"/>
      <c r="AK19" s="28"/>
      <c r="AL19" s="28"/>
      <c r="AM19" s="28"/>
      <c r="AN19" s="28"/>
      <c r="AO19" s="28"/>
      <c r="AP19" s="28"/>
    </row>
    <row r="20" spans="1:42" ht="11.25" customHeight="1">
      <c r="A20" s="113"/>
      <c r="B20" s="88"/>
      <c r="C20" s="89"/>
      <c r="D20" s="90"/>
      <c r="E20" s="128"/>
      <c r="F20" s="129"/>
      <c r="G20" s="108"/>
      <c r="H20" s="90"/>
      <c r="I20" s="111"/>
      <c r="J20" s="115"/>
      <c r="K20" s="122"/>
      <c r="L20" s="62" t="s">
        <v>5</v>
      </c>
      <c r="M20" s="63" t="s">
        <v>7</v>
      </c>
      <c r="N20" s="63" t="s">
        <v>9</v>
      </c>
      <c r="O20" s="63" t="s">
        <v>11</v>
      </c>
      <c r="P20" s="63" t="s">
        <v>13</v>
      </c>
      <c r="Q20" s="63" t="s">
        <v>14</v>
      </c>
      <c r="R20" s="64" t="s">
        <v>15</v>
      </c>
      <c r="S20" s="30"/>
      <c r="T20" s="190" t="str">
        <f>'WDip-1'!T20</f>
        <v>18-CVV- 8C</v>
      </c>
      <c r="U20" s="191"/>
      <c r="V20" s="30"/>
      <c r="W20" s="160"/>
      <c r="X20" s="160"/>
      <c r="Y20" s="160"/>
      <c r="Z20" s="18"/>
      <c r="AC20" s="28"/>
      <c r="AD20" s="28"/>
      <c r="AE20" s="28"/>
      <c r="AF20" s="28"/>
      <c r="AG20" s="28"/>
      <c r="AH20" s="28"/>
      <c r="AI20" s="28"/>
      <c r="AJ20" s="28"/>
      <c r="AK20" s="28"/>
      <c r="AL20" s="28"/>
      <c r="AM20" s="28"/>
      <c r="AN20" s="28"/>
      <c r="AO20" s="28"/>
      <c r="AP20" s="28"/>
    </row>
    <row r="21" spans="1:42" ht="11.25" customHeight="1">
      <c r="A21" s="113"/>
      <c r="B21" s="91"/>
      <c r="C21" s="92"/>
      <c r="D21" s="93"/>
      <c r="E21" s="130"/>
      <c r="F21" s="131"/>
      <c r="G21" s="109"/>
      <c r="H21" s="93"/>
      <c r="I21" s="112"/>
      <c r="J21" s="116"/>
      <c r="K21" s="123"/>
      <c r="L21" s="65" t="s">
        <v>6</v>
      </c>
      <c r="M21" s="66" t="s">
        <v>8</v>
      </c>
      <c r="N21" s="66" t="s">
        <v>10</v>
      </c>
      <c r="O21" s="66" t="s">
        <v>29</v>
      </c>
      <c r="P21" s="66" t="s">
        <v>26</v>
      </c>
      <c r="Q21" s="66" t="s">
        <v>27</v>
      </c>
      <c r="R21" s="67" t="s">
        <v>28</v>
      </c>
      <c r="S21" s="30"/>
      <c r="T21" s="190" t="str">
        <f>'WDip-1'!T21</f>
        <v>19-CVV-10C</v>
      </c>
      <c r="U21" s="191"/>
      <c r="V21" s="30"/>
      <c r="W21" s="161"/>
      <c r="X21" s="34" t="s">
        <v>19</v>
      </c>
      <c r="Y21" s="34" t="s">
        <v>20</v>
      </c>
      <c r="Z21" s="18"/>
      <c r="AC21" s="28"/>
      <c r="AD21" s="28"/>
      <c r="AE21" s="28"/>
      <c r="AF21" s="28"/>
      <c r="AG21" s="28"/>
      <c r="AH21" s="28"/>
      <c r="AI21" s="28"/>
      <c r="AJ21" s="28"/>
      <c r="AK21" s="28"/>
      <c r="AL21" s="28"/>
      <c r="AM21" s="28"/>
      <c r="AN21" s="28"/>
      <c r="AO21" s="28"/>
      <c r="AP21" s="28"/>
    </row>
    <row r="22" spans="1:42" ht="13.5" customHeight="1">
      <c r="A22" s="113"/>
      <c r="B22" s="79" t="str">
        <f>IF(C22="","",B10+1)</f>
        <v/>
      </c>
      <c r="C22" s="103" t="str">
        <f>IF(OR(E22="",G22="",I22="",K22=""),"","使用電線-"&amp;X22)</f>
        <v/>
      </c>
      <c r="D22" s="104"/>
      <c r="E22" s="134"/>
      <c r="F22" s="135"/>
      <c r="G22" s="48"/>
      <c r="H22" s="226" t="str">
        <f>IF(G22="","",IF(OR(G22=0.5,G22=1.2,G22=2.6,G22=3.2,G22=4,G22=5),"mm","sq"))</f>
        <v/>
      </c>
      <c r="I22" s="49"/>
      <c r="J22" s="50"/>
      <c r="K22" s="51"/>
      <c r="L22" s="167"/>
      <c r="M22" s="168"/>
      <c r="N22" s="169"/>
      <c r="O22" s="170"/>
      <c r="P22" s="169"/>
      <c r="Q22" s="169"/>
      <c r="R22" s="171"/>
      <c r="S22" s="30"/>
      <c r="T22" s="190" t="str">
        <f>'WDip-1'!T22</f>
        <v>20-CVV-12C</v>
      </c>
      <c r="U22" s="191"/>
      <c r="V22" s="30"/>
      <c r="W22" s="35" t="str">
        <f>IF(X22="","",1)</f>
        <v/>
      </c>
      <c r="X22" s="36" t="str">
        <f>IF(AND(E22&lt;&gt;"",OR(Y22=0,Y22=1)),1,"")</f>
        <v/>
      </c>
      <c r="Y22" s="37">
        <f>IF(J22="",0,IF(J22="---〃---",2,IF(J22&lt;&gt;"",1,"入力ミス")))</f>
        <v>0</v>
      </c>
      <c r="Z22" s="2"/>
      <c r="AC22" s="28"/>
      <c r="AD22" s="28"/>
      <c r="AE22" s="28"/>
      <c r="AF22" s="28"/>
      <c r="AG22" s="28"/>
      <c r="AH22" s="28"/>
      <c r="AI22" s="28"/>
      <c r="AJ22" s="28"/>
      <c r="AK22" s="28"/>
      <c r="AL22" s="28"/>
      <c r="AM22" s="28"/>
      <c r="AN22" s="28"/>
      <c r="AO22" s="28"/>
      <c r="AP22" s="28"/>
    </row>
    <row r="23" spans="1:42" ht="13.5" customHeight="1">
      <c r="A23" s="113"/>
      <c r="B23" s="80"/>
      <c r="C23" s="105" t="str">
        <f>IF(OR(E23="",G23="",I23="",K23=""),"",IF(X22=X23,"---〃---","使用電線-"&amp;X23))</f>
        <v/>
      </c>
      <c r="D23" s="106"/>
      <c r="E23" s="83"/>
      <c r="F23" s="84"/>
      <c r="G23" s="52"/>
      <c r="H23" s="225" t="str">
        <f t="shared" ref="H23:H29" si="5">IF(G23="","",IF(OR(G23=0.5,G23=1.2,G23=2.6,G23=3.2,G23=4,G23=5),"mm","sq"))</f>
        <v/>
      </c>
      <c r="I23" s="53"/>
      <c r="J23" s="54"/>
      <c r="K23" s="55"/>
      <c r="L23" s="172"/>
      <c r="M23" s="173"/>
      <c r="N23" s="174"/>
      <c r="O23" s="175"/>
      <c r="P23" s="174"/>
      <c r="Q23" s="174"/>
      <c r="R23" s="176"/>
      <c r="S23" s="30"/>
      <c r="T23" s="190" t="str">
        <f>'WDip-1'!T23</f>
        <v>21-CVV-15C</v>
      </c>
      <c r="U23" s="191"/>
      <c r="V23" s="30"/>
      <c r="W23" s="38" t="str">
        <f>IF(X23="","",W22+1)</f>
        <v/>
      </c>
      <c r="X23" s="17" t="str">
        <f>IF(AND(E23&lt;&gt;"",Y23=2),X22,IF(AND(E23&lt;&gt;"",OR(Y23=0,Y23=1)),X22+1,""))</f>
        <v/>
      </c>
      <c r="Y23" s="39">
        <f>IF(J23="",0,IF(J23="---〃---",2,IF(J23&lt;&gt;"",1,"入力ミス")))</f>
        <v>0</v>
      </c>
      <c r="Z23" s="13"/>
      <c r="AC23" s="28"/>
      <c r="AD23" s="28"/>
      <c r="AE23" s="28"/>
      <c r="AF23" s="28"/>
      <c r="AG23" s="28"/>
      <c r="AH23" s="28"/>
      <c r="AI23" s="28"/>
      <c r="AJ23" s="28"/>
      <c r="AK23" s="28"/>
      <c r="AL23" s="28"/>
      <c r="AM23" s="28"/>
      <c r="AN23" s="28"/>
      <c r="AO23" s="28"/>
      <c r="AP23" s="28"/>
    </row>
    <row r="24" spans="1:42" ht="13.5" customHeight="1">
      <c r="A24" s="113"/>
      <c r="B24" s="80"/>
      <c r="C24" s="105" t="str">
        <f>IF(OR(E24="",G24="",I24="",K24=""),"",IF(X23=X24,"---〃---","使用電線-"&amp;X24))</f>
        <v/>
      </c>
      <c r="D24" s="106"/>
      <c r="E24" s="83"/>
      <c r="F24" s="84"/>
      <c r="G24" s="52"/>
      <c r="H24" s="225" t="str">
        <f t="shared" si="5"/>
        <v/>
      </c>
      <c r="I24" s="53"/>
      <c r="J24" s="54"/>
      <c r="K24" s="55"/>
      <c r="L24" s="172"/>
      <c r="M24" s="173"/>
      <c r="N24" s="174"/>
      <c r="O24" s="175"/>
      <c r="P24" s="174"/>
      <c r="Q24" s="174"/>
      <c r="R24" s="176"/>
      <c r="S24" s="30"/>
      <c r="T24" s="190" t="str">
        <f>'WDip-1'!T24</f>
        <v>22-CVV-20C</v>
      </c>
      <c r="U24" s="191"/>
      <c r="V24" s="30"/>
      <c r="W24" s="38" t="str">
        <f t="shared" ref="W24:W29" si="6">IF(X24="","",W23+1)</f>
        <v/>
      </c>
      <c r="X24" s="17" t="str">
        <f t="shared" ref="X24:X29" si="7">IF(AND(E24&lt;&gt;"",Y24=2),X23,IF(AND(E24&lt;&gt;"",OR(Y24=0,Y24=1)),X23+1,""))</f>
        <v/>
      </c>
      <c r="Y24" s="39">
        <f t="shared" ref="Y24:Y29" si="8">IF(J24="",0,IF(J24="---〃---",2,IF(J24&lt;&gt;"",1,"入力ミス")))</f>
        <v>0</v>
      </c>
      <c r="Z24" s="13"/>
      <c r="AC24" s="28"/>
      <c r="AD24" s="28"/>
      <c r="AE24" s="28"/>
      <c r="AF24" s="28"/>
      <c r="AG24" s="28"/>
      <c r="AH24" s="28"/>
      <c r="AI24" s="28"/>
      <c r="AJ24" s="28"/>
      <c r="AK24" s="28"/>
      <c r="AL24" s="28"/>
      <c r="AM24" s="28"/>
      <c r="AN24" s="28"/>
      <c r="AO24" s="28"/>
      <c r="AP24" s="28"/>
    </row>
    <row r="25" spans="1:42" ht="13.5" customHeight="1">
      <c r="A25" s="113"/>
      <c r="B25" s="80"/>
      <c r="C25" s="105" t="str">
        <f>IF(OR(E25="",G25="",I25="",K25=""),"",IF(X24=X25,"---〃---","使用電線-"&amp;X25))</f>
        <v/>
      </c>
      <c r="D25" s="106"/>
      <c r="E25" s="83"/>
      <c r="F25" s="84"/>
      <c r="G25" s="52"/>
      <c r="H25" s="225" t="str">
        <f t="shared" si="5"/>
        <v/>
      </c>
      <c r="I25" s="53"/>
      <c r="J25" s="54"/>
      <c r="K25" s="55"/>
      <c r="L25" s="172"/>
      <c r="M25" s="173"/>
      <c r="N25" s="174"/>
      <c r="O25" s="175"/>
      <c r="P25" s="174"/>
      <c r="Q25" s="174"/>
      <c r="R25" s="176"/>
      <c r="S25" s="30"/>
      <c r="T25" s="190" t="str">
        <f>'WDip-1'!T25</f>
        <v>23-CVV-30C</v>
      </c>
      <c r="U25" s="191"/>
      <c r="V25" s="30"/>
      <c r="W25" s="38" t="str">
        <f t="shared" si="6"/>
        <v/>
      </c>
      <c r="X25" s="17" t="str">
        <f t="shared" si="7"/>
        <v/>
      </c>
      <c r="Y25" s="39">
        <f t="shared" si="8"/>
        <v>0</v>
      </c>
      <c r="Z25" s="19"/>
      <c r="AC25" s="28"/>
      <c r="AD25" s="28"/>
      <c r="AE25" s="28"/>
      <c r="AF25" s="28"/>
      <c r="AG25" s="28"/>
      <c r="AH25" s="28"/>
      <c r="AI25" s="28"/>
      <c r="AJ25" s="28"/>
      <c r="AK25" s="28"/>
      <c r="AL25" s="28"/>
      <c r="AM25" s="28"/>
      <c r="AN25" s="28"/>
      <c r="AO25" s="28"/>
      <c r="AP25" s="28"/>
    </row>
    <row r="26" spans="1:42" ht="13.5" customHeight="1">
      <c r="A26" s="113"/>
      <c r="B26" s="80"/>
      <c r="C26" s="105" t="str">
        <f t="shared" ref="C26:C28" si="9">IF(OR(E26="",G26="",I26="",K26=""),"",IF(X25=X26,"---〃---","使用電線-"&amp;X26))</f>
        <v/>
      </c>
      <c r="D26" s="106"/>
      <c r="E26" s="83"/>
      <c r="F26" s="84"/>
      <c r="G26" s="52"/>
      <c r="H26" s="225" t="str">
        <f t="shared" si="5"/>
        <v/>
      </c>
      <c r="I26" s="53"/>
      <c r="J26" s="54"/>
      <c r="K26" s="55"/>
      <c r="L26" s="172"/>
      <c r="M26" s="173"/>
      <c r="N26" s="174"/>
      <c r="O26" s="175"/>
      <c r="P26" s="174"/>
      <c r="Q26" s="174"/>
      <c r="R26" s="176"/>
      <c r="S26" s="31"/>
      <c r="T26" s="190" t="str">
        <f>'WDip-1'!T26</f>
        <v xml:space="preserve">24-USER Reg. </v>
      </c>
      <c r="U26" s="191"/>
      <c r="V26" s="31"/>
      <c r="W26" s="38" t="str">
        <f t="shared" si="6"/>
        <v/>
      </c>
      <c r="X26" s="17" t="str">
        <f t="shared" si="7"/>
        <v/>
      </c>
      <c r="Y26" s="39">
        <f t="shared" si="8"/>
        <v>0</v>
      </c>
      <c r="Z26" s="19"/>
      <c r="AC26" s="28"/>
      <c r="AD26" s="28"/>
      <c r="AE26" s="28"/>
      <c r="AF26" s="28"/>
      <c r="AG26" s="28"/>
      <c r="AH26" s="28"/>
      <c r="AI26" s="28"/>
      <c r="AJ26" s="28"/>
      <c r="AK26" s="28"/>
      <c r="AL26" s="28"/>
      <c r="AM26" s="28"/>
      <c r="AN26" s="28"/>
      <c r="AO26" s="28"/>
      <c r="AP26" s="28"/>
    </row>
    <row r="27" spans="1:42" ht="13.5" customHeight="1">
      <c r="A27" s="113"/>
      <c r="B27" s="80"/>
      <c r="C27" s="105" t="str">
        <f t="shared" si="9"/>
        <v/>
      </c>
      <c r="D27" s="106"/>
      <c r="E27" s="83"/>
      <c r="F27" s="84"/>
      <c r="G27" s="52"/>
      <c r="H27" s="225" t="str">
        <f t="shared" si="5"/>
        <v/>
      </c>
      <c r="I27" s="53"/>
      <c r="J27" s="54"/>
      <c r="K27" s="55"/>
      <c r="L27" s="172"/>
      <c r="M27" s="173"/>
      <c r="N27" s="174"/>
      <c r="O27" s="175"/>
      <c r="P27" s="174"/>
      <c r="Q27" s="174"/>
      <c r="R27" s="176"/>
      <c r="S27" s="31"/>
      <c r="T27" s="190" t="str">
        <f>'WDip-1'!T27</f>
        <v xml:space="preserve">25-USER Reg. </v>
      </c>
      <c r="U27" s="191"/>
      <c r="V27" s="31"/>
      <c r="W27" s="38" t="str">
        <f t="shared" si="6"/>
        <v/>
      </c>
      <c r="X27" s="17" t="str">
        <f t="shared" si="7"/>
        <v/>
      </c>
      <c r="Y27" s="39">
        <f t="shared" si="8"/>
        <v>0</v>
      </c>
      <c r="Z27" s="19"/>
      <c r="AC27" s="28"/>
      <c r="AD27" s="28"/>
      <c r="AE27" s="28"/>
      <c r="AF27" s="28"/>
      <c r="AG27" s="28"/>
      <c r="AH27" s="28"/>
      <c r="AI27" s="28"/>
      <c r="AJ27" s="28"/>
      <c r="AK27" s="28"/>
      <c r="AL27" s="28"/>
      <c r="AM27" s="28"/>
      <c r="AN27" s="28"/>
      <c r="AO27" s="28"/>
      <c r="AP27" s="28"/>
    </row>
    <row r="28" spans="1:42" ht="13.5" customHeight="1">
      <c r="A28" s="113"/>
      <c r="B28" s="80"/>
      <c r="C28" s="105" t="str">
        <f t="shared" si="9"/>
        <v/>
      </c>
      <c r="D28" s="106"/>
      <c r="E28" s="83"/>
      <c r="F28" s="84"/>
      <c r="G28" s="52"/>
      <c r="H28" s="225" t="str">
        <f t="shared" si="5"/>
        <v/>
      </c>
      <c r="I28" s="53"/>
      <c r="J28" s="54"/>
      <c r="K28" s="55"/>
      <c r="L28" s="172"/>
      <c r="M28" s="173"/>
      <c r="N28" s="174"/>
      <c r="O28" s="175"/>
      <c r="P28" s="174"/>
      <c r="Q28" s="174"/>
      <c r="R28" s="176"/>
      <c r="S28" s="31"/>
      <c r="T28" s="190" t="str">
        <f>'WDip-1'!T28</f>
        <v xml:space="preserve">26-USER Reg. </v>
      </c>
      <c r="U28" s="191"/>
      <c r="V28" s="31"/>
      <c r="W28" s="38" t="str">
        <f t="shared" si="6"/>
        <v/>
      </c>
      <c r="X28" s="17" t="str">
        <f t="shared" si="7"/>
        <v/>
      </c>
      <c r="Y28" s="39">
        <f t="shared" si="8"/>
        <v>0</v>
      </c>
      <c r="Z28" s="19"/>
      <c r="AC28" s="28"/>
      <c r="AD28" s="28"/>
      <c r="AE28" s="28"/>
      <c r="AF28" s="28"/>
      <c r="AG28" s="28"/>
      <c r="AH28" s="28"/>
      <c r="AI28" s="28"/>
      <c r="AJ28" s="28"/>
      <c r="AK28" s="28"/>
      <c r="AL28" s="28"/>
      <c r="AM28" s="28"/>
      <c r="AN28" s="28"/>
      <c r="AO28" s="28"/>
      <c r="AP28" s="28"/>
    </row>
    <row r="29" spans="1:42" ht="13.5" customHeight="1" thickBot="1">
      <c r="A29" s="113"/>
      <c r="B29" s="214"/>
      <c r="C29" s="98" t="str">
        <f>IF(X29="","",IF(X29&gt;5,"計算不可",IF(OR(E29="",G29="",I29="",K29=""),"",IF(X28=X29,"---〃---","使用電線-"&amp;X29))))</f>
        <v/>
      </c>
      <c r="D29" s="99"/>
      <c r="E29" s="83"/>
      <c r="F29" s="84"/>
      <c r="G29" s="56"/>
      <c r="H29" s="224" t="str">
        <f t="shared" si="5"/>
        <v/>
      </c>
      <c r="I29" s="57"/>
      <c r="J29" s="58"/>
      <c r="K29" s="59"/>
      <c r="L29" s="177"/>
      <c r="M29" s="178"/>
      <c r="N29" s="179"/>
      <c r="O29" s="180"/>
      <c r="P29" s="179"/>
      <c r="Q29" s="179"/>
      <c r="R29" s="181"/>
      <c r="S29" s="31"/>
      <c r="T29" s="190" t="str">
        <f>'WDip-1'!T29</f>
        <v xml:space="preserve">27-USER Reg. </v>
      </c>
      <c r="U29" s="191"/>
      <c r="V29" s="31"/>
      <c r="W29" s="40" t="str">
        <f t="shared" si="6"/>
        <v/>
      </c>
      <c r="X29" s="41" t="str">
        <f t="shared" si="7"/>
        <v/>
      </c>
      <c r="Y29" s="42">
        <f t="shared" si="8"/>
        <v>0</v>
      </c>
      <c r="Z29" s="19"/>
      <c r="AC29" s="28"/>
      <c r="AD29" s="28"/>
      <c r="AE29" s="28"/>
      <c r="AF29" s="28"/>
      <c r="AG29" s="28"/>
      <c r="AH29" s="28"/>
      <c r="AI29" s="28"/>
      <c r="AJ29" s="28"/>
      <c r="AK29" s="28"/>
      <c r="AL29" s="28"/>
      <c r="AM29" s="28"/>
      <c r="AN29" s="28"/>
      <c r="AO29" s="28"/>
      <c r="AP29" s="28"/>
    </row>
    <row r="30" spans="1:42" ht="18" customHeight="1" thickBot="1">
      <c r="A30" s="113"/>
      <c r="B30" s="198" t="str">
        <f>IF(B34="","",H18)</f>
        <v/>
      </c>
      <c r="C30" s="199"/>
      <c r="D30" s="200"/>
      <c r="E30" s="124" t="s">
        <v>120</v>
      </c>
      <c r="F30" s="125"/>
      <c r="G30" s="60"/>
      <c r="H30" s="201" t="str">
        <f>IF(B30="","","構内柱 CP-P09")</f>
        <v/>
      </c>
      <c r="I30" s="201"/>
      <c r="J30" s="202"/>
      <c r="K30" s="119" t="s">
        <v>17</v>
      </c>
      <c r="L30" s="120"/>
      <c r="M30" s="47"/>
      <c r="N30" s="26" t="str">
        <f>IF(AND(E34&lt;&gt;"",G30=""),"径間長を入力して下さい!!",IF(AND(E34&lt;&gt;"",M30=""),"基準弛度を入力して下さい!!",""))</f>
        <v/>
      </c>
      <c r="O30" s="14"/>
      <c r="P30" s="14"/>
      <c r="Q30" s="14"/>
      <c r="R30" s="15"/>
      <c r="S30" s="31"/>
      <c r="T30" s="190" t="str">
        <f>'WDip-1'!T30</f>
        <v xml:space="preserve">28-USER Reg. </v>
      </c>
      <c r="U30" s="191"/>
      <c r="V30" s="31"/>
      <c r="W30" s="159"/>
      <c r="X30" s="159"/>
      <c r="Y30" s="159"/>
      <c r="Z30" s="19"/>
      <c r="AC30" s="28"/>
      <c r="AD30" s="28"/>
      <c r="AE30" s="28"/>
      <c r="AF30" s="28"/>
      <c r="AG30" s="28"/>
      <c r="AH30" s="28"/>
      <c r="AI30" s="28"/>
      <c r="AJ30" s="28"/>
      <c r="AK30" s="28"/>
      <c r="AL30" s="28"/>
      <c r="AM30" s="28"/>
      <c r="AN30" s="28"/>
      <c r="AO30" s="28"/>
      <c r="AP30" s="28"/>
    </row>
    <row r="31" spans="1:42" ht="11.25" customHeight="1">
      <c r="A31" s="113"/>
      <c r="B31" s="85" t="s">
        <v>23</v>
      </c>
      <c r="C31" s="86"/>
      <c r="D31" s="87"/>
      <c r="E31" s="126" t="s">
        <v>0</v>
      </c>
      <c r="F31" s="127"/>
      <c r="G31" s="107" t="s">
        <v>2</v>
      </c>
      <c r="H31" s="87"/>
      <c r="I31" s="110" t="s">
        <v>3</v>
      </c>
      <c r="J31" s="114" t="s">
        <v>12</v>
      </c>
      <c r="K31" s="121" t="s">
        <v>24</v>
      </c>
      <c r="L31" s="117" t="s">
        <v>16</v>
      </c>
      <c r="M31" s="96"/>
      <c r="N31" s="96"/>
      <c r="O31" s="118"/>
      <c r="P31" s="95" t="s">
        <v>22</v>
      </c>
      <c r="Q31" s="96"/>
      <c r="R31" s="97"/>
      <c r="S31" s="31"/>
      <c r="T31" s="190" t="str">
        <f>'WDip-1'!T31</f>
        <v xml:space="preserve">29-USER Reg. </v>
      </c>
      <c r="U31" s="191"/>
      <c r="V31" s="31"/>
      <c r="W31" s="160"/>
      <c r="X31" s="160"/>
      <c r="Y31" s="160"/>
      <c r="Z31" s="19"/>
      <c r="AC31" s="28"/>
      <c r="AD31" s="28"/>
      <c r="AE31" s="28"/>
      <c r="AF31" s="28"/>
      <c r="AG31" s="28"/>
      <c r="AH31" s="28"/>
      <c r="AI31" s="28"/>
      <c r="AJ31" s="28"/>
      <c r="AK31" s="28"/>
      <c r="AL31" s="28"/>
      <c r="AM31" s="28"/>
      <c r="AN31" s="28"/>
      <c r="AO31" s="28"/>
      <c r="AP31" s="28"/>
    </row>
    <row r="32" spans="1:42" ht="11.25" customHeight="1">
      <c r="A32" s="113"/>
      <c r="B32" s="88"/>
      <c r="C32" s="89"/>
      <c r="D32" s="90"/>
      <c r="E32" s="128"/>
      <c r="F32" s="129"/>
      <c r="G32" s="108"/>
      <c r="H32" s="90"/>
      <c r="I32" s="111"/>
      <c r="J32" s="115"/>
      <c r="K32" s="122"/>
      <c r="L32" s="62" t="s">
        <v>5</v>
      </c>
      <c r="M32" s="63" t="s">
        <v>7</v>
      </c>
      <c r="N32" s="63" t="s">
        <v>9</v>
      </c>
      <c r="O32" s="63" t="s">
        <v>11</v>
      </c>
      <c r="P32" s="63" t="s">
        <v>13</v>
      </c>
      <c r="Q32" s="63" t="s">
        <v>14</v>
      </c>
      <c r="R32" s="64" t="s">
        <v>15</v>
      </c>
      <c r="S32" s="31"/>
      <c r="T32" s="190" t="str">
        <f>'WDip-1'!T32</f>
        <v xml:space="preserve">30-USER Reg. </v>
      </c>
      <c r="U32" s="191"/>
      <c r="V32" s="31"/>
      <c r="W32" s="160"/>
      <c r="X32" s="160"/>
      <c r="Y32" s="160"/>
      <c r="Z32" s="19"/>
      <c r="AC32" s="28"/>
      <c r="AD32" s="28"/>
      <c r="AE32" s="28"/>
      <c r="AF32" s="28"/>
      <c r="AG32" s="28"/>
      <c r="AH32" s="28"/>
      <c r="AI32" s="28"/>
      <c r="AJ32" s="28"/>
      <c r="AK32" s="28"/>
      <c r="AL32" s="28"/>
      <c r="AM32" s="28"/>
      <c r="AN32" s="28"/>
      <c r="AO32" s="28"/>
      <c r="AP32" s="28"/>
    </row>
    <row r="33" spans="1:42" ht="11.25" customHeight="1">
      <c r="A33" s="113"/>
      <c r="B33" s="91"/>
      <c r="C33" s="92"/>
      <c r="D33" s="93"/>
      <c r="E33" s="130"/>
      <c r="F33" s="131"/>
      <c r="G33" s="109"/>
      <c r="H33" s="93"/>
      <c r="I33" s="112"/>
      <c r="J33" s="116"/>
      <c r="K33" s="123"/>
      <c r="L33" s="65" t="s">
        <v>6</v>
      </c>
      <c r="M33" s="66" t="s">
        <v>8</v>
      </c>
      <c r="N33" s="66" t="s">
        <v>10</v>
      </c>
      <c r="O33" s="66" t="s">
        <v>29</v>
      </c>
      <c r="P33" s="66" t="s">
        <v>26</v>
      </c>
      <c r="Q33" s="66" t="s">
        <v>27</v>
      </c>
      <c r="R33" s="67" t="s">
        <v>28</v>
      </c>
      <c r="S33" s="31"/>
      <c r="T33" s="190" t="str">
        <f>'WDip-1'!T33</f>
        <v xml:space="preserve">31-USER Reg. </v>
      </c>
      <c r="U33" s="191"/>
      <c r="V33" s="31"/>
      <c r="W33" s="161"/>
      <c r="X33" s="34" t="s">
        <v>19</v>
      </c>
      <c r="Y33" s="34" t="s">
        <v>20</v>
      </c>
      <c r="Z33" s="19"/>
      <c r="AC33" s="28"/>
      <c r="AD33" s="28"/>
      <c r="AE33" s="28"/>
      <c r="AF33" s="28"/>
      <c r="AG33" s="28"/>
      <c r="AH33" s="28"/>
      <c r="AI33" s="28"/>
      <c r="AJ33" s="28"/>
      <c r="AK33" s="28"/>
      <c r="AL33" s="28"/>
      <c r="AM33" s="28"/>
      <c r="AN33" s="28"/>
      <c r="AO33" s="28"/>
      <c r="AP33" s="28"/>
    </row>
    <row r="34" spans="1:42" ht="13.5" customHeight="1">
      <c r="A34" s="113"/>
      <c r="B34" s="79" t="str">
        <f>IF(C34="","",B22+1)</f>
        <v/>
      </c>
      <c r="C34" s="103" t="str">
        <f>IF(OR(E34="",G34="",I34="",K34=""),"","使用電線-"&amp;X34)</f>
        <v/>
      </c>
      <c r="D34" s="104"/>
      <c r="E34" s="134"/>
      <c r="F34" s="135"/>
      <c r="G34" s="48"/>
      <c r="H34" s="226" t="str">
        <f>IF(G34="","",IF(OR(G34=0.5,G34=1.2,G34=2.6,G34=3.2,G34=4,G34=5),"mm","sq"))</f>
        <v/>
      </c>
      <c r="I34" s="49"/>
      <c r="J34" s="50"/>
      <c r="K34" s="51"/>
      <c r="L34" s="167"/>
      <c r="M34" s="168"/>
      <c r="N34" s="169"/>
      <c r="O34" s="170"/>
      <c r="P34" s="169"/>
      <c r="Q34" s="169"/>
      <c r="R34" s="171"/>
      <c r="S34" s="31"/>
      <c r="T34" s="190" t="str">
        <f>'WDip-1'!T34</f>
        <v xml:space="preserve">32-USER Reg. </v>
      </c>
      <c r="U34" s="191"/>
      <c r="V34" s="31"/>
      <c r="W34" s="35" t="str">
        <f>IF(X34="","",1)</f>
        <v/>
      </c>
      <c r="X34" s="36" t="str">
        <f>IF(AND(E34&lt;&gt;"",OR(Y34=0,Y34=1)),1,"")</f>
        <v/>
      </c>
      <c r="Y34" s="37">
        <f>IF(J34="",0,IF(J34="---〃---",2,IF(J34&lt;&gt;"",1,"入力ミス")))</f>
        <v>0</v>
      </c>
      <c r="Z34" s="19"/>
      <c r="AC34" s="28"/>
      <c r="AD34" s="28"/>
      <c r="AE34" s="28"/>
      <c r="AF34" s="28"/>
      <c r="AG34" s="28"/>
      <c r="AH34" s="28"/>
      <c r="AI34" s="28"/>
      <c r="AJ34" s="28"/>
      <c r="AK34" s="28"/>
      <c r="AL34" s="28"/>
      <c r="AM34" s="28"/>
      <c r="AN34" s="28"/>
      <c r="AO34" s="28"/>
      <c r="AP34" s="28"/>
    </row>
    <row r="35" spans="1:42" ht="13.5" customHeight="1">
      <c r="A35" s="113"/>
      <c r="B35" s="80"/>
      <c r="C35" s="105" t="str">
        <f>IF(OR(E35="",G35="",I35="",K35=""),"",IF(X34=X35,"---〃---","使用電線-"&amp;X35))</f>
        <v/>
      </c>
      <c r="D35" s="106"/>
      <c r="E35" s="83"/>
      <c r="F35" s="84"/>
      <c r="G35" s="52"/>
      <c r="H35" s="225" t="str">
        <f t="shared" ref="H35:H41" si="10">IF(G35="","",IF(OR(G35=0.5,G35=1.2,G35=2.6,G35=3.2,G35=4,G35=5),"mm","sq"))</f>
        <v/>
      </c>
      <c r="I35" s="53"/>
      <c r="J35" s="54"/>
      <c r="K35" s="55"/>
      <c r="L35" s="172"/>
      <c r="M35" s="173"/>
      <c r="N35" s="174"/>
      <c r="O35" s="175"/>
      <c r="P35" s="174"/>
      <c r="Q35" s="174"/>
      <c r="R35" s="176"/>
      <c r="S35" s="32"/>
      <c r="T35" s="190" t="str">
        <f>'WDip-1'!T35</f>
        <v xml:space="preserve">33-USER Reg. </v>
      </c>
      <c r="U35" s="191"/>
      <c r="V35" s="32"/>
      <c r="W35" s="38" t="str">
        <f>IF(X35="","",W34+1)</f>
        <v/>
      </c>
      <c r="X35" s="17" t="str">
        <f>IF(AND(E35&lt;&gt;"",Y35=2),X34,IF(AND(E35&lt;&gt;"",OR(Y35=0,Y35=1)),X34+1,""))</f>
        <v/>
      </c>
      <c r="Y35" s="39">
        <f>IF(J35="",0,IF(J35="---〃---",2,IF(J35&lt;&gt;"",1,"入力ミス")))</f>
        <v>0</v>
      </c>
      <c r="Z35" s="19"/>
      <c r="AC35" s="28"/>
      <c r="AD35" s="28"/>
      <c r="AE35" s="28"/>
      <c r="AF35" s="28"/>
      <c r="AG35" s="28"/>
      <c r="AH35" s="28"/>
      <c r="AI35" s="28"/>
      <c r="AJ35" s="28"/>
      <c r="AK35" s="28"/>
      <c r="AL35" s="28"/>
      <c r="AM35" s="28"/>
      <c r="AN35" s="28"/>
      <c r="AO35" s="28"/>
      <c r="AP35" s="28"/>
    </row>
    <row r="36" spans="1:42" ht="13.5" customHeight="1">
      <c r="A36" s="113"/>
      <c r="B36" s="80"/>
      <c r="C36" s="105" t="str">
        <f>IF(OR(E36="",G36="",I36="",K36=""),"",IF(X35=X36,"---〃---","使用電線-"&amp;X36))</f>
        <v/>
      </c>
      <c r="D36" s="106"/>
      <c r="E36" s="83"/>
      <c r="F36" s="84"/>
      <c r="G36" s="52"/>
      <c r="H36" s="225" t="str">
        <f t="shared" si="10"/>
        <v/>
      </c>
      <c r="I36" s="53"/>
      <c r="J36" s="54"/>
      <c r="K36" s="55"/>
      <c r="L36" s="172"/>
      <c r="M36" s="173"/>
      <c r="N36" s="174"/>
      <c r="O36" s="175"/>
      <c r="P36" s="174"/>
      <c r="Q36" s="174"/>
      <c r="R36" s="176"/>
      <c r="S36" s="33"/>
      <c r="T36" s="190" t="str">
        <f>'WDip-1'!T36</f>
        <v xml:space="preserve">34-USER Reg. </v>
      </c>
      <c r="U36" s="191"/>
      <c r="V36" s="33"/>
      <c r="W36" s="38" t="str">
        <f t="shared" ref="W36:W41" si="11">IF(X36="","",W35+1)</f>
        <v/>
      </c>
      <c r="X36" s="17" t="str">
        <f t="shared" ref="X36:X41" si="12">IF(AND(E36&lt;&gt;"",Y36=2),X35,IF(AND(E36&lt;&gt;"",OR(Y36=0,Y36=1)),X35+1,""))</f>
        <v/>
      </c>
      <c r="Y36" s="39">
        <f t="shared" ref="Y36:Y41" si="13">IF(J36="",0,IF(J36="---〃---",2,IF(J36&lt;&gt;"",1,"入力ミス")))</f>
        <v>0</v>
      </c>
      <c r="Z36" s="19"/>
      <c r="AC36" s="28"/>
      <c r="AD36" s="28"/>
      <c r="AE36" s="28"/>
      <c r="AF36" s="28"/>
      <c r="AG36" s="28"/>
      <c r="AH36" s="28"/>
      <c r="AI36" s="28"/>
      <c r="AJ36" s="28"/>
      <c r="AK36" s="28"/>
      <c r="AL36" s="28"/>
      <c r="AM36" s="28"/>
      <c r="AN36" s="28"/>
      <c r="AO36" s="28"/>
      <c r="AP36" s="28"/>
    </row>
    <row r="37" spans="1:42" ht="13.5" customHeight="1">
      <c r="A37" s="113"/>
      <c r="B37" s="80"/>
      <c r="C37" s="105" t="str">
        <f>IF(OR(E37="",G37="",I37="",K37=""),"",IF(X36=X37,"---〃---","使用電線-"&amp;X37))</f>
        <v/>
      </c>
      <c r="D37" s="106"/>
      <c r="E37" s="83"/>
      <c r="F37" s="84"/>
      <c r="G37" s="52"/>
      <c r="H37" s="225" t="str">
        <f t="shared" si="10"/>
        <v/>
      </c>
      <c r="I37" s="53"/>
      <c r="J37" s="54"/>
      <c r="K37" s="55"/>
      <c r="L37" s="172"/>
      <c r="M37" s="173"/>
      <c r="N37" s="174"/>
      <c r="O37" s="175"/>
      <c r="P37" s="174"/>
      <c r="Q37" s="174"/>
      <c r="R37" s="176"/>
      <c r="S37" s="32"/>
      <c r="T37" s="190" t="str">
        <f>'WDip-1'!T37</f>
        <v xml:space="preserve">35-USER Reg. </v>
      </c>
      <c r="U37" s="191"/>
      <c r="V37" s="32"/>
      <c r="W37" s="38" t="str">
        <f t="shared" si="11"/>
        <v/>
      </c>
      <c r="X37" s="17" t="str">
        <f t="shared" si="12"/>
        <v/>
      </c>
      <c r="Y37" s="39">
        <f t="shared" si="13"/>
        <v>0</v>
      </c>
      <c r="Z37" s="19"/>
      <c r="AC37" s="28"/>
      <c r="AD37" s="28"/>
      <c r="AE37" s="28"/>
      <c r="AF37" s="28"/>
      <c r="AG37" s="28"/>
      <c r="AH37" s="28"/>
      <c r="AI37" s="28"/>
      <c r="AJ37" s="28"/>
      <c r="AK37" s="28"/>
      <c r="AL37" s="28"/>
      <c r="AM37" s="28"/>
      <c r="AN37" s="28"/>
      <c r="AO37" s="28"/>
      <c r="AP37" s="28"/>
    </row>
    <row r="38" spans="1:42" ht="13.5" customHeight="1">
      <c r="A38" s="113"/>
      <c r="B38" s="80"/>
      <c r="C38" s="105" t="str">
        <f t="shared" ref="C38:C40" si="14">IF(OR(E38="",G38="",I38="",K38=""),"",IF(X37=X38,"---〃---","使用電線-"&amp;X38))</f>
        <v/>
      </c>
      <c r="D38" s="106"/>
      <c r="E38" s="83"/>
      <c r="F38" s="84"/>
      <c r="G38" s="52"/>
      <c r="H38" s="225" t="str">
        <f t="shared" si="10"/>
        <v/>
      </c>
      <c r="I38" s="53"/>
      <c r="J38" s="54"/>
      <c r="K38" s="55"/>
      <c r="L38" s="172"/>
      <c r="M38" s="173"/>
      <c r="N38" s="174"/>
      <c r="O38" s="175"/>
      <c r="P38" s="174"/>
      <c r="Q38" s="174"/>
      <c r="R38" s="176"/>
      <c r="S38" s="32"/>
      <c r="T38" s="190" t="str">
        <f>'WDip-1'!T38</f>
        <v xml:space="preserve">36-USER Reg. </v>
      </c>
      <c r="U38" s="191"/>
      <c r="V38" s="32"/>
      <c r="W38" s="38" t="str">
        <f t="shared" si="11"/>
        <v/>
      </c>
      <c r="X38" s="17" t="str">
        <f t="shared" si="12"/>
        <v/>
      </c>
      <c r="Y38" s="39">
        <f t="shared" si="13"/>
        <v>0</v>
      </c>
      <c r="Z38" s="19"/>
      <c r="AC38" s="28"/>
      <c r="AD38" s="28"/>
      <c r="AE38" s="28"/>
      <c r="AF38" s="28"/>
      <c r="AG38" s="28"/>
      <c r="AH38" s="28"/>
      <c r="AI38" s="28"/>
      <c r="AJ38" s="28"/>
      <c r="AK38" s="28"/>
      <c r="AL38" s="28"/>
      <c r="AM38" s="28"/>
      <c r="AN38" s="28"/>
      <c r="AO38" s="28"/>
      <c r="AP38" s="28"/>
    </row>
    <row r="39" spans="1:42" ht="13.5" customHeight="1">
      <c r="A39" s="113"/>
      <c r="B39" s="80"/>
      <c r="C39" s="105" t="str">
        <f t="shared" si="14"/>
        <v/>
      </c>
      <c r="D39" s="106"/>
      <c r="E39" s="83"/>
      <c r="F39" s="84"/>
      <c r="G39" s="52"/>
      <c r="H39" s="225" t="str">
        <f t="shared" si="10"/>
        <v/>
      </c>
      <c r="I39" s="53"/>
      <c r="J39" s="54"/>
      <c r="K39" s="55"/>
      <c r="L39" s="172"/>
      <c r="M39" s="173"/>
      <c r="N39" s="174"/>
      <c r="O39" s="175"/>
      <c r="P39" s="174"/>
      <c r="Q39" s="174"/>
      <c r="R39" s="176"/>
      <c r="S39" s="32"/>
      <c r="T39" s="190" t="str">
        <f>'WDip-1'!T39</f>
        <v xml:space="preserve">37-USER Reg. </v>
      </c>
      <c r="U39" s="191"/>
      <c r="V39" s="32"/>
      <c r="W39" s="38" t="str">
        <f t="shared" si="11"/>
        <v/>
      </c>
      <c r="X39" s="17" t="str">
        <f t="shared" si="12"/>
        <v/>
      </c>
      <c r="Y39" s="39">
        <f t="shared" si="13"/>
        <v>0</v>
      </c>
      <c r="Z39" s="19"/>
      <c r="AC39" s="28"/>
      <c r="AD39" s="28"/>
      <c r="AE39" s="28"/>
      <c r="AF39" s="28"/>
      <c r="AG39" s="28"/>
      <c r="AH39" s="28"/>
      <c r="AI39" s="28"/>
      <c r="AJ39" s="28"/>
      <c r="AK39" s="28"/>
      <c r="AL39" s="28"/>
      <c r="AM39" s="28"/>
      <c r="AN39" s="28"/>
      <c r="AO39" s="28"/>
      <c r="AP39" s="28"/>
    </row>
    <row r="40" spans="1:42" ht="13.5" customHeight="1">
      <c r="A40" s="113"/>
      <c r="B40" s="80"/>
      <c r="C40" s="105" t="str">
        <f t="shared" si="14"/>
        <v/>
      </c>
      <c r="D40" s="106"/>
      <c r="E40" s="83"/>
      <c r="F40" s="84"/>
      <c r="G40" s="52"/>
      <c r="H40" s="225" t="str">
        <f t="shared" si="10"/>
        <v/>
      </c>
      <c r="I40" s="53"/>
      <c r="J40" s="54"/>
      <c r="K40" s="55"/>
      <c r="L40" s="172"/>
      <c r="M40" s="173"/>
      <c r="N40" s="174"/>
      <c r="O40" s="175"/>
      <c r="P40" s="174"/>
      <c r="Q40" s="174"/>
      <c r="R40" s="176"/>
      <c r="S40" s="2"/>
      <c r="T40" s="190" t="str">
        <f>'WDip-1'!T40</f>
        <v xml:space="preserve">38-USER Reg. </v>
      </c>
      <c r="U40" s="13"/>
      <c r="V40" s="2"/>
      <c r="W40" s="38" t="str">
        <f t="shared" si="11"/>
        <v/>
      </c>
      <c r="X40" s="17" t="str">
        <f t="shared" si="12"/>
        <v/>
      </c>
      <c r="Y40" s="39">
        <f t="shared" si="13"/>
        <v>0</v>
      </c>
      <c r="Z40" s="2"/>
      <c r="AC40" s="28"/>
      <c r="AD40" s="28"/>
      <c r="AE40" s="28"/>
      <c r="AF40" s="28"/>
      <c r="AG40" s="28"/>
      <c r="AH40" s="28"/>
      <c r="AI40" s="28"/>
      <c r="AJ40" s="28"/>
      <c r="AK40" s="28"/>
      <c r="AL40" s="28"/>
      <c r="AM40" s="28"/>
      <c r="AN40" s="28"/>
      <c r="AO40" s="28"/>
      <c r="AP40" s="28"/>
    </row>
    <row r="41" spans="1:42" ht="13.5" customHeight="1" thickBot="1">
      <c r="A41" s="113"/>
      <c r="B41" s="214"/>
      <c r="C41" s="98" t="str">
        <f>IF(X41="","",IF(X41&gt;5,"計算不可",IF(OR(E41="",G41="",I41="",K41=""),"",IF(X40=X41,"---〃---","使用電線-"&amp;X41))))</f>
        <v/>
      </c>
      <c r="D41" s="99"/>
      <c r="E41" s="83"/>
      <c r="F41" s="84"/>
      <c r="G41" s="56"/>
      <c r="H41" s="224" t="str">
        <f t="shared" si="10"/>
        <v/>
      </c>
      <c r="I41" s="57"/>
      <c r="J41" s="58"/>
      <c r="K41" s="59"/>
      <c r="L41" s="177"/>
      <c r="M41" s="178"/>
      <c r="N41" s="179"/>
      <c r="O41" s="180"/>
      <c r="P41" s="179"/>
      <c r="Q41" s="179"/>
      <c r="R41" s="181"/>
      <c r="S41" s="20"/>
      <c r="T41" s="190" t="str">
        <f>'WDip-1'!T41</f>
        <v>39-USER Reg.</v>
      </c>
      <c r="U41" s="13"/>
      <c r="V41" s="20"/>
      <c r="W41" s="40" t="str">
        <f t="shared" si="11"/>
        <v/>
      </c>
      <c r="X41" s="41" t="str">
        <f t="shared" si="12"/>
        <v/>
      </c>
      <c r="Y41" s="42">
        <f t="shared" si="13"/>
        <v>0</v>
      </c>
      <c r="Z41" s="20"/>
      <c r="AC41" s="28"/>
      <c r="AD41" s="28"/>
      <c r="AE41" s="28"/>
      <c r="AF41" s="28"/>
      <c r="AG41" s="28"/>
      <c r="AH41" s="28"/>
      <c r="AI41" s="28"/>
      <c r="AJ41" s="28"/>
      <c r="AK41" s="28"/>
      <c r="AL41" s="28"/>
      <c r="AM41" s="28"/>
      <c r="AN41" s="28"/>
      <c r="AO41" s="28"/>
      <c r="AP41" s="28"/>
    </row>
    <row r="42" spans="1:42" ht="18" customHeight="1" thickBot="1">
      <c r="A42" s="113"/>
      <c r="B42" s="198" t="str">
        <f>IF(B46="","",H30)</f>
        <v/>
      </c>
      <c r="C42" s="199"/>
      <c r="D42" s="200"/>
      <c r="E42" s="124" t="s">
        <v>120</v>
      </c>
      <c r="F42" s="125"/>
      <c r="G42" s="60"/>
      <c r="H42" s="201" t="str">
        <f>IF(B42="","","構内柱 CP-P10")</f>
        <v/>
      </c>
      <c r="I42" s="201"/>
      <c r="J42" s="202"/>
      <c r="K42" s="119" t="s">
        <v>17</v>
      </c>
      <c r="L42" s="120"/>
      <c r="M42" s="47"/>
      <c r="N42" s="26" t="str">
        <f>IF(AND(E46&lt;&gt;"",G42=""),"径間長を入力して下さい!!",IF(AND(E46&lt;&gt;"",M42=""),"基準弛度を入力して下さい!!",""))</f>
        <v/>
      </c>
      <c r="O42" s="14"/>
      <c r="P42" s="14"/>
      <c r="Q42" s="14"/>
      <c r="R42" s="15"/>
      <c r="S42" s="20"/>
      <c r="T42" s="203"/>
      <c r="U42" s="13"/>
      <c r="V42" s="20"/>
      <c r="W42" s="159"/>
      <c r="X42" s="159"/>
      <c r="Y42" s="159"/>
      <c r="Z42" s="20"/>
      <c r="AC42" s="28"/>
      <c r="AD42" s="28"/>
      <c r="AE42" s="28"/>
      <c r="AF42" s="28"/>
      <c r="AG42" s="28"/>
      <c r="AH42" s="28"/>
      <c r="AI42" s="28"/>
      <c r="AJ42" s="28"/>
      <c r="AK42" s="28"/>
      <c r="AL42" s="28"/>
      <c r="AM42" s="28"/>
      <c r="AN42" s="28"/>
      <c r="AO42" s="28"/>
      <c r="AP42" s="28"/>
    </row>
    <row r="43" spans="1:42" ht="11.25" customHeight="1">
      <c r="A43" s="113"/>
      <c r="B43" s="85" t="s">
        <v>23</v>
      </c>
      <c r="C43" s="86"/>
      <c r="D43" s="87"/>
      <c r="E43" s="126" t="s">
        <v>0</v>
      </c>
      <c r="F43" s="127"/>
      <c r="G43" s="107" t="s">
        <v>2</v>
      </c>
      <c r="H43" s="87"/>
      <c r="I43" s="110" t="s">
        <v>3</v>
      </c>
      <c r="J43" s="114" t="s">
        <v>12</v>
      </c>
      <c r="K43" s="121" t="s">
        <v>24</v>
      </c>
      <c r="L43" s="117" t="s">
        <v>16</v>
      </c>
      <c r="M43" s="96"/>
      <c r="N43" s="96"/>
      <c r="O43" s="118"/>
      <c r="P43" s="95" t="s">
        <v>22</v>
      </c>
      <c r="Q43" s="96"/>
      <c r="R43" s="97"/>
      <c r="S43" s="20"/>
      <c r="T43" s="191"/>
      <c r="U43" s="13"/>
      <c r="V43" s="20"/>
      <c r="W43" s="160"/>
      <c r="X43" s="160"/>
      <c r="Y43" s="160"/>
      <c r="Z43" s="20"/>
      <c r="AC43" s="28"/>
      <c r="AD43" s="28"/>
      <c r="AE43" s="28"/>
      <c r="AF43" s="28"/>
      <c r="AG43" s="28"/>
      <c r="AH43" s="28"/>
      <c r="AI43" s="28"/>
      <c r="AJ43" s="28"/>
      <c r="AK43" s="28"/>
      <c r="AL43" s="28"/>
      <c r="AM43" s="28"/>
      <c r="AN43" s="28"/>
      <c r="AO43" s="28"/>
      <c r="AP43" s="28"/>
    </row>
    <row r="44" spans="1:42" ht="11.25" customHeight="1">
      <c r="A44" s="113"/>
      <c r="B44" s="88"/>
      <c r="C44" s="89"/>
      <c r="D44" s="90"/>
      <c r="E44" s="128"/>
      <c r="F44" s="129"/>
      <c r="G44" s="108"/>
      <c r="H44" s="90"/>
      <c r="I44" s="111"/>
      <c r="J44" s="115"/>
      <c r="K44" s="122"/>
      <c r="L44" s="62" t="s">
        <v>5</v>
      </c>
      <c r="M44" s="63" t="s">
        <v>7</v>
      </c>
      <c r="N44" s="63" t="s">
        <v>9</v>
      </c>
      <c r="O44" s="63" t="s">
        <v>11</v>
      </c>
      <c r="P44" s="63" t="s">
        <v>13</v>
      </c>
      <c r="Q44" s="63" t="s">
        <v>14</v>
      </c>
      <c r="R44" s="64" t="s">
        <v>15</v>
      </c>
      <c r="S44" s="20"/>
      <c r="T44" s="191"/>
      <c r="U44" s="13"/>
      <c r="V44" s="20"/>
      <c r="W44" s="160"/>
      <c r="X44" s="160"/>
      <c r="Y44" s="160"/>
      <c r="Z44" s="20"/>
      <c r="AC44" s="28"/>
      <c r="AD44" s="28"/>
      <c r="AE44" s="28"/>
      <c r="AF44" s="28"/>
      <c r="AG44" s="28"/>
      <c r="AH44" s="28"/>
      <c r="AI44" s="28"/>
      <c r="AJ44" s="28"/>
      <c r="AK44" s="28"/>
      <c r="AL44" s="28"/>
      <c r="AM44" s="28"/>
      <c r="AN44" s="28"/>
      <c r="AO44" s="28"/>
      <c r="AP44" s="28"/>
    </row>
    <row r="45" spans="1:42" ht="11.25" customHeight="1">
      <c r="A45" s="113"/>
      <c r="B45" s="91"/>
      <c r="C45" s="92"/>
      <c r="D45" s="93"/>
      <c r="E45" s="130"/>
      <c r="F45" s="131"/>
      <c r="G45" s="109"/>
      <c r="H45" s="93"/>
      <c r="I45" s="112"/>
      <c r="J45" s="116"/>
      <c r="K45" s="123"/>
      <c r="L45" s="65" t="s">
        <v>6</v>
      </c>
      <c r="M45" s="66" t="s">
        <v>8</v>
      </c>
      <c r="N45" s="66" t="s">
        <v>10</v>
      </c>
      <c r="O45" s="66" t="s">
        <v>29</v>
      </c>
      <c r="P45" s="66" t="s">
        <v>26</v>
      </c>
      <c r="Q45" s="66" t="s">
        <v>27</v>
      </c>
      <c r="R45" s="67" t="s">
        <v>28</v>
      </c>
      <c r="S45" s="20"/>
      <c r="T45" s="13"/>
      <c r="U45" s="13"/>
      <c r="V45" s="20"/>
      <c r="W45" s="161"/>
      <c r="X45" s="34" t="s">
        <v>19</v>
      </c>
      <c r="Y45" s="34" t="s">
        <v>20</v>
      </c>
      <c r="Z45" s="20"/>
      <c r="AC45" s="28"/>
      <c r="AD45" s="28"/>
      <c r="AE45" s="28"/>
      <c r="AF45" s="28"/>
      <c r="AG45" s="28"/>
      <c r="AH45" s="28"/>
      <c r="AI45" s="28"/>
      <c r="AJ45" s="28"/>
      <c r="AK45" s="28"/>
      <c r="AL45" s="28"/>
      <c r="AM45" s="28"/>
      <c r="AN45" s="28"/>
      <c r="AO45" s="28"/>
      <c r="AP45" s="28"/>
    </row>
    <row r="46" spans="1:42" ht="13.5" customHeight="1">
      <c r="A46" s="113"/>
      <c r="B46" s="79" t="str">
        <f>IF(C46="","",B34+1)</f>
        <v/>
      </c>
      <c r="C46" s="103" t="str">
        <f>IF(OR(E46="",G46="",I46="",K46=""),"","使用電線-"&amp;X46)</f>
        <v/>
      </c>
      <c r="D46" s="104"/>
      <c r="E46" s="134"/>
      <c r="F46" s="135"/>
      <c r="G46" s="48"/>
      <c r="H46" s="226" t="str">
        <f>IF(G46="","",IF(OR(G46=0.5,G46=1.2,G46=2.6,G46=3.2,G46=4,G46=5),"mm","sq"))</f>
        <v/>
      </c>
      <c r="I46" s="49"/>
      <c r="J46" s="50"/>
      <c r="K46" s="51"/>
      <c r="L46" s="167"/>
      <c r="M46" s="168"/>
      <c r="N46" s="169"/>
      <c r="O46" s="170"/>
      <c r="P46" s="169"/>
      <c r="Q46" s="169"/>
      <c r="R46" s="171"/>
      <c r="S46" s="21"/>
      <c r="T46" s="46" t="s">
        <v>1</v>
      </c>
      <c r="U46" s="13"/>
      <c r="V46" s="21"/>
      <c r="W46" s="35" t="str">
        <f>IF(X46="","",1)</f>
        <v/>
      </c>
      <c r="X46" s="36" t="str">
        <f>IF(AND(E46&lt;&gt;"",OR(Y46=0,Y46=1)),1,"")</f>
        <v/>
      </c>
      <c r="Y46" s="37">
        <f>IF(J46="",0,IF(J46="---〃---",2,IF(J46&lt;&gt;"",1,"入力ミス")))</f>
        <v>0</v>
      </c>
      <c r="Z46" s="21"/>
      <c r="AC46" s="28"/>
      <c r="AD46" s="28"/>
      <c r="AE46" s="28"/>
      <c r="AF46" s="28"/>
      <c r="AG46" s="28"/>
      <c r="AH46" s="28"/>
      <c r="AI46" s="28"/>
      <c r="AJ46" s="28"/>
      <c r="AK46" s="28"/>
      <c r="AL46" s="28"/>
      <c r="AM46" s="28"/>
      <c r="AN46" s="28"/>
      <c r="AO46" s="28"/>
      <c r="AP46" s="28"/>
    </row>
    <row r="47" spans="1:42" ht="13.5" customHeight="1">
      <c r="A47" s="113"/>
      <c r="B47" s="80"/>
      <c r="C47" s="105" t="str">
        <f>IF(OR(E47="",G47="",I47="",K47=""),"",IF(X46=X47,"---〃---","使用電線-"&amp;X47))</f>
        <v/>
      </c>
      <c r="D47" s="106"/>
      <c r="E47" s="83"/>
      <c r="F47" s="84"/>
      <c r="G47" s="52"/>
      <c r="H47" s="225" t="str">
        <f t="shared" ref="H47:H53" si="15">IF(G47="","",IF(OR(G47=0.5,G47=1.2,G47=2.6,G47=3.2,G47=4,G47=5),"mm","sq"))</f>
        <v/>
      </c>
      <c r="I47" s="53"/>
      <c r="J47" s="54"/>
      <c r="K47" s="55"/>
      <c r="L47" s="172"/>
      <c r="M47" s="173"/>
      <c r="N47" s="174"/>
      <c r="O47" s="175"/>
      <c r="P47" s="174"/>
      <c r="Q47" s="174"/>
      <c r="R47" s="176"/>
      <c r="S47" s="31"/>
      <c r="T47" s="204" t="str">
        <f>'WDip-1'!T47</f>
        <v>MW  22sq</v>
      </c>
      <c r="U47" s="11"/>
      <c r="V47" s="32"/>
      <c r="W47" s="38" t="str">
        <f>IF(X47="","",W46+1)</f>
        <v/>
      </c>
      <c r="X47" s="17" t="str">
        <f>IF(AND(E47&lt;&gt;"",Y47=2),X46,IF(AND(E47&lt;&gt;"",OR(Y47=0,Y47=1)),X46+1,""))</f>
        <v/>
      </c>
      <c r="Y47" s="39">
        <f>IF(J47="",0,IF(J47="---〃---",2,IF(J47&lt;&gt;"",1,"入力ミス")))</f>
        <v>0</v>
      </c>
      <c r="Z47" s="19"/>
      <c r="AC47" s="28"/>
      <c r="AD47" s="28"/>
      <c r="AE47" s="28"/>
      <c r="AF47" s="28"/>
      <c r="AG47" s="28"/>
      <c r="AH47" s="28"/>
      <c r="AI47" s="28"/>
      <c r="AJ47" s="28"/>
      <c r="AK47" s="28"/>
      <c r="AL47" s="28"/>
      <c r="AM47" s="28"/>
      <c r="AN47" s="28"/>
      <c r="AO47" s="28"/>
      <c r="AP47" s="28"/>
    </row>
    <row r="48" spans="1:42" ht="13.5" customHeight="1">
      <c r="A48" s="113"/>
      <c r="B48" s="80"/>
      <c r="C48" s="105" t="str">
        <f>IF(OR(E48="",G48="",I48="",K48=""),"",IF(X47=X48,"---〃---","使用電線-"&amp;X48))</f>
        <v/>
      </c>
      <c r="D48" s="106"/>
      <c r="E48" s="83"/>
      <c r="F48" s="84"/>
      <c r="G48" s="52"/>
      <c r="H48" s="225" t="str">
        <f t="shared" si="15"/>
        <v/>
      </c>
      <c r="I48" s="53"/>
      <c r="J48" s="54"/>
      <c r="K48" s="55"/>
      <c r="L48" s="172"/>
      <c r="M48" s="173"/>
      <c r="N48" s="174"/>
      <c r="O48" s="175"/>
      <c r="P48" s="174"/>
      <c r="Q48" s="174"/>
      <c r="R48" s="176"/>
      <c r="S48" s="31"/>
      <c r="T48" s="204" t="str">
        <f>'WDip-1'!T48</f>
        <v>MW  38sq</v>
      </c>
      <c r="U48" s="11"/>
      <c r="V48" s="32"/>
      <c r="W48" s="38" t="str">
        <f t="shared" ref="W48:W53" si="16">IF(X48="","",W47+1)</f>
        <v/>
      </c>
      <c r="X48" s="17" t="str">
        <f t="shared" ref="X48:X53" si="17">IF(AND(E48&lt;&gt;"",Y48=2),X47,IF(AND(E48&lt;&gt;"",OR(Y48=0,Y48=1)),X47+1,""))</f>
        <v/>
      </c>
      <c r="Y48" s="39">
        <f t="shared" ref="Y48:Y53" si="18">IF(J48="",0,IF(J48="---〃---",2,IF(J48&lt;&gt;"",1,"入力ミス")))</f>
        <v>0</v>
      </c>
      <c r="Z48" s="19"/>
      <c r="AC48" s="28"/>
      <c r="AD48" s="28"/>
      <c r="AE48" s="28"/>
      <c r="AF48" s="28"/>
      <c r="AG48" s="28"/>
      <c r="AH48" s="28"/>
      <c r="AI48" s="28"/>
      <c r="AJ48" s="28"/>
      <c r="AK48" s="28"/>
      <c r="AL48" s="28"/>
      <c r="AM48" s="28"/>
      <c r="AN48" s="28"/>
      <c r="AO48" s="28"/>
      <c r="AP48" s="28"/>
    </row>
    <row r="49" spans="1:66" ht="13.5" customHeight="1">
      <c r="A49" s="113"/>
      <c r="B49" s="80"/>
      <c r="C49" s="105" t="str">
        <f>IF(OR(E49="",G49="",I49="",K49=""),"",IF(X48=X49,"---〃---","使用電線-"&amp;X49))</f>
        <v/>
      </c>
      <c r="D49" s="106"/>
      <c r="E49" s="83"/>
      <c r="F49" s="84"/>
      <c r="G49" s="52"/>
      <c r="H49" s="225" t="str">
        <f t="shared" si="15"/>
        <v/>
      </c>
      <c r="I49" s="53"/>
      <c r="J49" s="54"/>
      <c r="K49" s="55"/>
      <c r="L49" s="172"/>
      <c r="M49" s="173"/>
      <c r="N49" s="174"/>
      <c r="O49" s="175"/>
      <c r="P49" s="174"/>
      <c r="Q49" s="174"/>
      <c r="R49" s="176"/>
      <c r="S49" s="31"/>
      <c r="T49" s="204" t="str">
        <f>'WDip-1'!T49</f>
        <v>MW  55sq</v>
      </c>
      <c r="U49" s="11"/>
      <c r="V49" s="32"/>
      <c r="W49" s="38" t="str">
        <f t="shared" si="16"/>
        <v/>
      </c>
      <c r="X49" s="17" t="str">
        <f t="shared" si="17"/>
        <v/>
      </c>
      <c r="Y49" s="39">
        <f t="shared" si="18"/>
        <v>0</v>
      </c>
      <c r="Z49" s="19"/>
      <c r="AC49" s="28"/>
      <c r="AD49" s="28"/>
      <c r="AE49" s="28"/>
      <c r="AF49" s="28"/>
      <c r="AG49" s="28"/>
      <c r="AH49" s="28"/>
      <c r="AI49" s="28"/>
      <c r="AJ49" s="28"/>
      <c r="AK49" s="28"/>
      <c r="AL49" s="28"/>
      <c r="AM49" s="28"/>
      <c r="AN49" s="28"/>
      <c r="AO49" s="28"/>
      <c r="AP49" s="28"/>
    </row>
    <row r="50" spans="1:66" ht="13.5" customHeight="1">
      <c r="A50" s="113"/>
      <c r="B50" s="80"/>
      <c r="C50" s="105" t="str">
        <f t="shared" ref="C50:C52" si="19">IF(OR(E50="",G50="",I50="",K50=""),"",IF(X49=X50,"---〃---","使用電線-"&amp;X50))</f>
        <v/>
      </c>
      <c r="D50" s="106"/>
      <c r="E50" s="83"/>
      <c r="F50" s="84"/>
      <c r="G50" s="52"/>
      <c r="H50" s="225" t="str">
        <f t="shared" si="15"/>
        <v/>
      </c>
      <c r="I50" s="53"/>
      <c r="J50" s="54"/>
      <c r="K50" s="55"/>
      <c r="L50" s="172"/>
      <c r="M50" s="173"/>
      <c r="N50" s="174"/>
      <c r="O50" s="175"/>
      <c r="P50" s="174"/>
      <c r="Q50" s="174"/>
      <c r="R50" s="176"/>
      <c r="S50" s="31"/>
      <c r="T50" s="204" t="str">
        <f>'WDip-1'!T50</f>
        <v>MW  90sq</v>
      </c>
      <c r="U50" s="11"/>
      <c r="V50" s="32"/>
      <c r="W50" s="38" t="str">
        <f t="shared" si="16"/>
        <v/>
      </c>
      <c r="X50" s="17" t="str">
        <f t="shared" si="17"/>
        <v/>
      </c>
      <c r="Y50" s="39">
        <f t="shared" si="18"/>
        <v>0</v>
      </c>
      <c r="Z50" s="19"/>
      <c r="AC50" s="28"/>
      <c r="AD50" s="28"/>
      <c r="AE50" s="28"/>
      <c r="AF50" s="28"/>
      <c r="AG50" s="28"/>
      <c r="AH50" s="28"/>
      <c r="AI50" s="28"/>
      <c r="AJ50" s="28"/>
      <c r="AK50" s="28"/>
      <c r="AL50" s="28"/>
      <c r="AM50" s="28"/>
      <c r="AN50" s="28"/>
      <c r="AO50" s="28"/>
      <c r="AP50" s="28"/>
      <c r="BN50" s="24"/>
    </row>
    <row r="51" spans="1:66" ht="13.5" customHeight="1">
      <c r="A51" s="113"/>
      <c r="B51" s="80"/>
      <c r="C51" s="105" t="str">
        <f t="shared" si="19"/>
        <v/>
      </c>
      <c r="D51" s="106"/>
      <c r="E51" s="83"/>
      <c r="F51" s="84"/>
      <c r="G51" s="52"/>
      <c r="H51" s="225" t="str">
        <f t="shared" si="15"/>
        <v/>
      </c>
      <c r="I51" s="53"/>
      <c r="J51" s="54"/>
      <c r="K51" s="55"/>
      <c r="L51" s="172"/>
      <c r="M51" s="173"/>
      <c r="N51" s="174"/>
      <c r="O51" s="175"/>
      <c r="P51" s="174"/>
      <c r="Q51" s="174"/>
      <c r="R51" s="176"/>
      <c r="S51" s="31"/>
      <c r="T51" s="204" t="str">
        <f>'WDip-1'!T51</f>
        <v>MW 110sq</v>
      </c>
      <c r="U51" s="11"/>
      <c r="V51" s="32"/>
      <c r="W51" s="38" t="str">
        <f t="shared" si="16"/>
        <v/>
      </c>
      <c r="X51" s="17" t="str">
        <f t="shared" si="17"/>
        <v/>
      </c>
      <c r="Y51" s="39">
        <f t="shared" si="18"/>
        <v>0</v>
      </c>
      <c r="Z51" s="19"/>
      <c r="AB51" s="228"/>
      <c r="AC51" s="28"/>
      <c r="AD51" s="28"/>
      <c r="AE51" s="28"/>
      <c r="AF51" s="28"/>
      <c r="AG51" s="28"/>
      <c r="AH51" s="28"/>
      <c r="AI51" s="28"/>
      <c r="AJ51" s="28"/>
      <c r="AK51" s="28"/>
      <c r="AL51" s="28"/>
      <c r="AM51" s="28"/>
      <c r="AN51" s="28"/>
      <c r="AO51" s="28"/>
      <c r="AP51" s="28"/>
    </row>
    <row r="52" spans="1:66" ht="13.5" customHeight="1">
      <c r="A52" s="113"/>
      <c r="B52" s="80"/>
      <c r="C52" s="105" t="str">
        <f t="shared" si="19"/>
        <v/>
      </c>
      <c r="D52" s="106"/>
      <c r="E52" s="83"/>
      <c r="F52" s="84"/>
      <c r="G52" s="52"/>
      <c r="H52" s="225" t="str">
        <f t="shared" si="15"/>
        <v/>
      </c>
      <c r="I52" s="53"/>
      <c r="J52" s="54"/>
      <c r="K52" s="55"/>
      <c r="L52" s="172"/>
      <c r="M52" s="173"/>
      <c r="N52" s="174"/>
      <c r="O52" s="175"/>
      <c r="P52" s="174"/>
      <c r="Q52" s="174"/>
      <c r="R52" s="176"/>
      <c r="S52" s="31"/>
      <c r="T52" s="204" t="str">
        <f>'WDip-1'!T52</f>
        <v xml:space="preserve">USER Reg. </v>
      </c>
      <c r="U52" s="11"/>
      <c r="V52" s="32"/>
      <c r="W52" s="38" t="str">
        <f t="shared" si="16"/>
        <v/>
      </c>
      <c r="X52" s="17" t="str">
        <f t="shared" si="17"/>
        <v/>
      </c>
      <c r="Y52" s="39">
        <f t="shared" si="18"/>
        <v>0</v>
      </c>
      <c r="Z52" s="19"/>
      <c r="AC52" s="28"/>
      <c r="AD52" s="28"/>
      <c r="AE52" s="28"/>
      <c r="AF52" s="28"/>
      <c r="AG52" s="28"/>
      <c r="AH52" s="28"/>
      <c r="AI52" s="28"/>
      <c r="AJ52" s="28"/>
      <c r="AK52" s="28"/>
      <c r="AL52" s="28"/>
      <c r="AM52" s="28"/>
      <c r="AN52" s="28"/>
      <c r="AO52" s="28"/>
      <c r="AP52" s="28"/>
    </row>
    <row r="53" spans="1:66" ht="13.5" customHeight="1" thickBot="1">
      <c r="A53" s="113"/>
      <c r="B53" s="214"/>
      <c r="C53" s="98" t="str">
        <f>IF(X53="","",IF(X53&gt;5,"計算不可",IF(OR(E53="",G53="",I53="",K53=""),"",IF(X52=X53,"---〃---","使用電線-"&amp;X53))))</f>
        <v/>
      </c>
      <c r="D53" s="99"/>
      <c r="E53" s="83"/>
      <c r="F53" s="84"/>
      <c r="G53" s="56"/>
      <c r="H53" s="224" t="str">
        <f t="shared" si="15"/>
        <v/>
      </c>
      <c r="I53" s="57"/>
      <c r="J53" s="58"/>
      <c r="K53" s="59"/>
      <c r="L53" s="177"/>
      <c r="M53" s="178"/>
      <c r="N53" s="179"/>
      <c r="O53" s="180"/>
      <c r="P53" s="179"/>
      <c r="Q53" s="179"/>
      <c r="R53" s="181"/>
      <c r="S53" s="32"/>
      <c r="T53" s="204" t="str">
        <f>'WDip-1'!T53</f>
        <v xml:space="preserve">USER Reg. </v>
      </c>
      <c r="U53" s="2"/>
      <c r="V53" s="32"/>
      <c r="W53" s="40" t="str">
        <f t="shared" si="16"/>
        <v/>
      </c>
      <c r="X53" s="41" t="str">
        <f t="shared" si="17"/>
        <v/>
      </c>
      <c r="Y53" s="42">
        <f t="shared" si="18"/>
        <v>0</v>
      </c>
      <c r="Z53" s="19"/>
      <c r="AC53" s="28"/>
      <c r="AD53" s="28"/>
      <c r="AE53" s="28"/>
      <c r="AF53" s="28"/>
      <c r="AG53" s="28"/>
      <c r="AH53" s="28"/>
      <c r="AI53" s="28"/>
      <c r="AJ53" s="28"/>
      <c r="AK53" s="28"/>
      <c r="AL53" s="28"/>
      <c r="AM53" s="28"/>
      <c r="AN53" s="28"/>
      <c r="AO53" s="28"/>
      <c r="AP53" s="28"/>
    </row>
    <row r="54" spans="1:66" ht="18" customHeight="1" thickBot="1">
      <c r="A54" s="113"/>
      <c r="B54" s="198" t="str">
        <f>IF(B58="","",H42)</f>
        <v/>
      </c>
      <c r="C54" s="199"/>
      <c r="D54" s="200"/>
      <c r="E54" s="124" t="s">
        <v>120</v>
      </c>
      <c r="F54" s="125"/>
      <c r="G54" s="60"/>
      <c r="H54" s="201" t="str">
        <f>IF(B54="","","構内柱 CP-P11")</f>
        <v/>
      </c>
      <c r="I54" s="201"/>
      <c r="J54" s="202"/>
      <c r="K54" s="119" t="s">
        <v>17</v>
      </c>
      <c r="L54" s="120"/>
      <c r="M54" s="47"/>
      <c r="N54" s="26" t="str">
        <f>IF(AND(E58&lt;&gt;"",G54=""),"径間長を入力して下さい!!",IF(AND(E58&lt;&gt;"",M54=""),"基準弛度を入力して下さい!!",""))</f>
        <v/>
      </c>
      <c r="O54" s="14"/>
      <c r="P54" s="14"/>
      <c r="Q54" s="14"/>
      <c r="R54" s="15"/>
      <c r="S54" s="32"/>
      <c r="T54" s="204" t="str">
        <f>'WDip-1'!T54</f>
        <v xml:space="preserve">USER Reg. </v>
      </c>
      <c r="U54" s="2"/>
      <c r="V54" s="32"/>
      <c r="W54" s="159"/>
      <c r="X54" s="159"/>
      <c r="Y54" s="159"/>
      <c r="Z54" s="19"/>
      <c r="AC54" s="28"/>
      <c r="AD54" s="28"/>
      <c r="AE54" s="28"/>
      <c r="AF54" s="28"/>
      <c r="AG54" s="28"/>
      <c r="AH54" s="28"/>
      <c r="AI54" s="28"/>
      <c r="AJ54" s="28"/>
      <c r="AK54" s="28"/>
      <c r="AL54" s="28"/>
      <c r="AM54" s="28"/>
      <c r="AN54" s="28"/>
      <c r="AO54" s="28"/>
      <c r="AP54" s="28"/>
    </row>
    <row r="55" spans="1:66" ht="11.25" customHeight="1">
      <c r="A55" s="113"/>
      <c r="B55" s="85" t="s">
        <v>23</v>
      </c>
      <c r="C55" s="86"/>
      <c r="D55" s="87"/>
      <c r="E55" s="126" t="s">
        <v>0</v>
      </c>
      <c r="F55" s="127"/>
      <c r="G55" s="107" t="s">
        <v>2</v>
      </c>
      <c r="H55" s="87"/>
      <c r="I55" s="110" t="s">
        <v>3</v>
      </c>
      <c r="J55" s="114" t="s">
        <v>12</v>
      </c>
      <c r="K55" s="121" t="s">
        <v>24</v>
      </c>
      <c r="L55" s="117" t="s">
        <v>16</v>
      </c>
      <c r="M55" s="96"/>
      <c r="N55" s="96"/>
      <c r="O55" s="118"/>
      <c r="P55" s="95" t="s">
        <v>22</v>
      </c>
      <c r="Q55" s="96"/>
      <c r="R55" s="97"/>
      <c r="S55" s="32"/>
      <c r="T55" s="204" t="str">
        <f>'WDip-1'!T55</f>
        <v>---〃---</v>
      </c>
      <c r="U55" s="2"/>
      <c r="V55" s="32"/>
      <c r="W55" s="160"/>
      <c r="X55" s="160"/>
      <c r="Y55" s="160"/>
      <c r="Z55" s="19"/>
      <c r="AC55" s="28"/>
      <c r="AD55" s="28"/>
      <c r="AE55" s="28"/>
      <c r="AF55" s="28"/>
      <c r="AG55" s="28"/>
      <c r="AH55" s="28"/>
      <c r="AI55" s="28"/>
      <c r="AJ55" s="28"/>
      <c r="AK55" s="28"/>
      <c r="AL55" s="28"/>
      <c r="AM55" s="28"/>
      <c r="AN55" s="28"/>
      <c r="AO55" s="28"/>
      <c r="AP55" s="28"/>
    </row>
    <row r="56" spans="1:66" ht="11.25" customHeight="1">
      <c r="A56" s="113"/>
      <c r="B56" s="88"/>
      <c r="C56" s="89"/>
      <c r="D56" s="90"/>
      <c r="E56" s="128"/>
      <c r="F56" s="129"/>
      <c r="G56" s="108"/>
      <c r="H56" s="90"/>
      <c r="I56" s="111"/>
      <c r="J56" s="115"/>
      <c r="K56" s="122"/>
      <c r="L56" s="62" t="s">
        <v>5</v>
      </c>
      <c r="M56" s="63" t="s">
        <v>7</v>
      </c>
      <c r="N56" s="63" t="s">
        <v>9</v>
      </c>
      <c r="O56" s="63" t="s">
        <v>11</v>
      </c>
      <c r="P56" s="63" t="s">
        <v>13</v>
      </c>
      <c r="Q56" s="63" t="s">
        <v>14</v>
      </c>
      <c r="R56" s="64" t="s">
        <v>15</v>
      </c>
      <c r="S56" s="32"/>
      <c r="T56" s="205"/>
      <c r="U56" s="2"/>
      <c r="V56" s="32"/>
      <c r="W56" s="160"/>
      <c r="X56" s="160"/>
      <c r="Y56" s="160"/>
      <c r="Z56" s="19"/>
      <c r="AC56" s="28"/>
      <c r="AD56" s="28"/>
      <c r="AE56" s="28"/>
      <c r="AF56" s="28"/>
      <c r="AG56" s="28"/>
      <c r="AH56" s="28"/>
      <c r="AI56" s="28"/>
      <c r="AJ56" s="28"/>
      <c r="AK56" s="28"/>
      <c r="AL56" s="28"/>
      <c r="AM56" s="28"/>
      <c r="AN56" s="28"/>
      <c r="AO56" s="28"/>
      <c r="AP56" s="28"/>
    </row>
    <row r="57" spans="1:66" ht="11.25" customHeight="1">
      <c r="A57" s="113"/>
      <c r="B57" s="91"/>
      <c r="C57" s="92"/>
      <c r="D57" s="93"/>
      <c r="E57" s="130"/>
      <c r="F57" s="131"/>
      <c r="G57" s="109"/>
      <c r="H57" s="93"/>
      <c r="I57" s="112"/>
      <c r="J57" s="116"/>
      <c r="K57" s="123"/>
      <c r="L57" s="65" t="s">
        <v>6</v>
      </c>
      <c r="M57" s="66" t="s">
        <v>8</v>
      </c>
      <c r="N57" s="66" t="s">
        <v>10</v>
      </c>
      <c r="O57" s="66" t="s">
        <v>29</v>
      </c>
      <c r="P57" s="66" t="s">
        <v>26</v>
      </c>
      <c r="Q57" s="66" t="s">
        <v>27</v>
      </c>
      <c r="R57" s="67" t="s">
        <v>28</v>
      </c>
      <c r="S57" s="32"/>
      <c r="T57" s="206"/>
      <c r="U57" s="2"/>
      <c r="V57" s="32"/>
      <c r="W57" s="161"/>
      <c r="X57" s="34" t="s">
        <v>19</v>
      </c>
      <c r="Y57" s="34" t="s">
        <v>20</v>
      </c>
      <c r="Z57" s="19"/>
      <c r="AC57" s="28"/>
      <c r="AD57" s="28"/>
      <c r="AE57" s="28"/>
      <c r="AF57" s="28"/>
      <c r="AG57" s="28"/>
      <c r="AH57" s="28"/>
      <c r="AI57" s="28"/>
      <c r="AJ57" s="28"/>
      <c r="AK57" s="28"/>
      <c r="AL57" s="28"/>
      <c r="AM57" s="28"/>
      <c r="AN57" s="28"/>
      <c r="AO57" s="28"/>
      <c r="AP57" s="28"/>
    </row>
    <row r="58" spans="1:66" ht="13.5" customHeight="1">
      <c r="A58" s="113"/>
      <c r="B58" s="79" t="str">
        <f>IF(C58="","",B46+1)</f>
        <v/>
      </c>
      <c r="C58" s="103" t="str">
        <f>IF(OR(E58="",G58="",I58="",K58=""),"","使用電線-"&amp;X58)</f>
        <v/>
      </c>
      <c r="D58" s="104"/>
      <c r="E58" s="134"/>
      <c r="F58" s="135"/>
      <c r="G58" s="48"/>
      <c r="H58" s="226" t="str">
        <f>IF(G58="","",IF(OR(G58=0.5,G58=1.2,G58=2.6,G58=3.2,G58=4,G58=5),"mm","sq"))</f>
        <v/>
      </c>
      <c r="I58" s="49"/>
      <c r="J58" s="50"/>
      <c r="K58" s="51"/>
      <c r="L58" s="167"/>
      <c r="M58" s="168"/>
      <c r="N58" s="169"/>
      <c r="O58" s="170"/>
      <c r="P58" s="169"/>
      <c r="Q58" s="169"/>
      <c r="R58" s="171"/>
      <c r="S58" s="21"/>
      <c r="T58" s="206"/>
      <c r="U58" s="13"/>
      <c r="V58" s="21"/>
      <c r="W58" s="35" t="str">
        <f>IF(X58="","",1)</f>
        <v/>
      </c>
      <c r="X58" s="36" t="str">
        <f>IF(AND(E58&lt;&gt;"",OR(Y58=0,Y58=1)),1,"")</f>
        <v/>
      </c>
      <c r="Y58" s="37">
        <f>IF(J58="",0,IF(J58="---〃---",2,IF(J58&lt;&gt;"",1,"入力ミス")))</f>
        <v>0</v>
      </c>
      <c r="Z58" s="19"/>
      <c r="AC58" s="28"/>
      <c r="AD58" s="28"/>
      <c r="AE58" s="28"/>
      <c r="AF58" s="28"/>
      <c r="AG58" s="28"/>
      <c r="AH58" s="28"/>
      <c r="AI58" s="28"/>
      <c r="AJ58" s="28"/>
      <c r="AK58" s="28"/>
      <c r="AL58" s="28"/>
      <c r="AM58" s="28"/>
      <c r="AN58" s="28"/>
      <c r="AO58" s="28"/>
      <c r="AP58" s="28"/>
    </row>
    <row r="59" spans="1:66" ht="13.5" customHeight="1">
      <c r="A59" s="113"/>
      <c r="B59" s="80"/>
      <c r="C59" s="105" t="str">
        <f>IF(OR(E59="",G59="",I59="",K59=""),"",IF(X58=X59,"---〃---","使用電線-"&amp;X59))</f>
        <v/>
      </c>
      <c r="D59" s="106"/>
      <c r="E59" s="83"/>
      <c r="F59" s="84"/>
      <c r="G59" s="52"/>
      <c r="H59" s="225" t="str">
        <f t="shared" ref="H59:H65" si="20">IF(G59="","",IF(OR(G59=0.5,G59=1.2,G59=2.6,G59=3.2,G59=4,G59=5),"mm","sq"))</f>
        <v/>
      </c>
      <c r="I59" s="53"/>
      <c r="J59" s="54"/>
      <c r="K59" s="55"/>
      <c r="L59" s="172"/>
      <c r="M59" s="173"/>
      <c r="N59" s="174"/>
      <c r="O59" s="175"/>
      <c r="P59" s="174"/>
      <c r="Q59" s="174"/>
      <c r="R59" s="176"/>
      <c r="S59" s="31"/>
      <c r="T59" s="11"/>
      <c r="U59" s="11"/>
      <c r="V59" s="32"/>
      <c r="W59" s="38" t="str">
        <f>IF(X59="","",W58+1)</f>
        <v/>
      </c>
      <c r="X59" s="17" t="str">
        <f>IF(AND(E59&lt;&gt;"",Y59=2),X58,IF(AND(E59&lt;&gt;"",OR(Y59=0,Y59=1)),X58+1,""))</f>
        <v/>
      </c>
      <c r="Y59" s="39">
        <f>IF(J59="",0,IF(J59="---〃---",2,IF(J59&lt;&gt;"",1,"入力ミス")))</f>
        <v>0</v>
      </c>
      <c r="Z59" s="19"/>
      <c r="AC59" s="28"/>
      <c r="AD59" s="28"/>
      <c r="AE59" s="28"/>
      <c r="AF59" s="28"/>
      <c r="AG59" s="28"/>
      <c r="AH59" s="28"/>
      <c r="AI59" s="28"/>
      <c r="AJ59" s="28"/>
      <c r="AK59" s="28"/>
      <c r="AL59" s="28"/>
      <c r="AM59" s="28"/>
      <c r="AN59" s="28"/>
      <c r="AO59" s="28"/>
      <c r="AP59" s="28"/>
    </row>
    <row r="60" spans="1:66" ht="13.5" customHeight="1">
      <c r="A60" s="113"/>
      <c r="B60" s="80"/>
      <c r="C60" s="105" t="str">
        <f>IF(OR(E60="",G60="",I60="",K60=""),"",IF(X59=X60,"---〃---","使用電線-"&amp;X60))</f>
        <v/>
      </c>
      <c r="D60" s="106"/>
      <c r="E60" s="83"/>
      <c r="F60" s="84"/>
      <c r="G60" s="52"/>
      <c r="H60" s="225" t="str">
        <f t="shared" si="20"/>
        <v/>
      </c>
      <c r="I60" s="53"/>
      <c r="J60" s="54"/>
      <c r="K60" s="55"/>
      <c r="L60" s="172"/>
      <c r="M60" s="173"/>
      <c r="N60" s="174"/>
      <c r="O60" s="175"/>
      <c r="P60" s="174"/>
      <c r="Q60" s="174"/>
      <c r="R60" s="176"/>
      <c r="S60" s="31"/>
      <c r="T60" s="11"/>
      <c r="U60" s="11"/>
      <c r="V60" s="32"/>
      <c r="W60" s="38" t="str">
        <f t="shared" ref="W60:W65" si="21">IF(X60="","",W59+1)</f>
        <v/>
      </c>
      <c r="X60" s="17" t="str">
        <f t="shared" ref="X60:X65" si="22">IF(AND(E60&lt;&gt;"",Y60=2),X59,IF(AND(E60&lt;&gt;"",OR(Y60=0,Y60=1)),X59+1,""))</f>
        <v/>
      </c>
      <c r="Y60" s="39">
        <f t="shared" ref="Y60:Y65" si="23">IF(J60="",0,IF(J60="---〃---",2,IF(J60&lt;&gt;"",1,"入力ミス")))</f>
        <v>0</v>
      </c>
      <c r="Z60" s="19"/>
      <c r="AC60" s="28"/>
      <c r="AD60" s="28"/>
      <c r="AE60" s="28"/>
      <c r="AF60" s="28"/>
      <c r="AG60" s="28"/>
      <c r="AH60" s="28"/>
      <c r="AI60" s="28"/>
      <c r="AJ60" s="28"/>
      <c r="AK60" s="28"/>
      <c r="AL60" s="28"/>
      <c r="AM60" s="28"/>
      <c r="AN60" s="28"/>
      <c r="AO60" s="28"/>
      <c r="AP60" s="28"/>
    </row>
    <row r="61" spans="1:66" ht="13.5" customHeight="1">
      <c r="A61" s="113"/>
      <c r="B61" s="80"/>
      <c r="C61" s="105" t="str">
        <f>IF(OR(E61="",G61="",I61="",K61=""),"",IF(X60=X61,"---〃---","使用電線-"&amp;X61))</f>
        <v/>
      </c>
      <c r="D61" s="106"/>
      <c r="E61" s="83"/>
      <c r="F61" s="84"/>
      <c r="G61" s="52"/>
      <c r="H61" s="225" t="str">
        <f t="shared" si="20"/>
        <v/>
      </c>
      <c r="I61" s="53"/>
      <c r="J61" s="54"/>
      <c r="K61" s="55"/>
      <c r="L61" s="172"/>
      <c r="M61" s="173"/>
      <c r="N61" s="174"/>
      <c r="O61" s="175"/>
      <c r="P61" s="174"/>
      <c r="Q61" s="174"/>
      <c r="R61" s="176"/>
      <c r="S61" s="31"/>
      <c r="T61" s="11"/>
      <c r="U61" s="11"/>
      <c r="V61" s="32"/>
      <c r="W61" s="38" t="str">
        <f t="shared" si="21"/>
        <v/>
      </c>
      <c r="X61" s="17" t="str">
        <f t="shared" si="22"/>
        <v/>
      </c>
      <c r="Y61" s="39">
        <f t="shared" si="23"/>
        <v>0</v>
      </c>
      <c r="Z61" s="19"/>
      <c r="AC61" s="28"/>
      <c r="AD61" s="28"/>
      <c r="AE61" s="28"/>
      <c r="AF61" s="28"/>
      <c r="AG61" s="28"/>
      <c r="AH61" s="28"/>
      <c r="AI61" s="28"/>
      <c r="AJ61" s="28"/>
      <c r="AK61" s="28"/>
      <c r="AL61" s="28"/>
      <c r="AM61" s="28"/>
      <c r="AN61" s="28"/>
      <c r="AO61" s="28"/>
      <c r="AP61" s="28"/>
    </row>
    <row r="62" spans="1:66" ht="13.5" customHeight="1">
      <c r="A62" s="113"/>
      <c r="B62" s="80"/>
      <c r="C62" s="105" t="str">
        <f t="shared" ref="C62:C64" si="24">IF(OR(E62="",G62="",I62="",K62=""),"",IF(X61=X62,"---〃---","使用電線-"&amp;X62))</f>
        <v/>
      </c>
      <c r="D62" s="106"/>
      <c r="E62" s="83"/>
      <c r="F62" s="84"/>
      <c r="G62" s="52"/>
      <c r="H62" s="225" t="str">
        <f t="shared" si="20"/>
        <v/>
      </c>
      <c r="I62" s="53"/>
      <c r="J62" s="54"/>
      <c r="K62" s="55"/>
      <c r="L62" s="172"/>
      <c r="M62" s="173"/>
      <c r="N62" s="174"/>
      <c r="O62" s="175"/>
      <c r="P62" s="174"/>
      <c r="Q62" s="174"/>
      <c r="R62" s="176"/>
      <c r="S62" s="31"/>
      <c r="T62" s="11"/>
      <c r="U62" s="11"/>
      <c r="V62" s="32"/>
      <c r="W62" s="38" t="str">
        <f t="shared" si="21"/>
        <v/>
      </c>
      <c r="X62" s="17" t="str">
        <f t="shared" si="22"/>
        <v/>
      </c>
      <c r="Y62" s="39">
        <f t="shared" si="23"/>
        <v>0</v>
      </c>
      <c r="Z62" s="19"/>
      <c r="AC62" s="28"/>
      <c r="AD62" s="28"/>
      <c r="AE62" s="28"/>
      <c r="AF62" s="28"/>
      <c r="AG62" s="28"/>
      <c r="AH62" s="28"/>
      <c r="AI62" s="28"/>
      <c r="AJ62" s="28"/>
      <c r="AK62" s="28"/>
      <c r="AL62" s="28"/>
      <c r="AM62" s="28"/>
      <c r="AN62" s="28"/>
      <c r="AO62" s="28"/>
      <c r="AP62" s="28"/>
    </row>
    <row r="63" spans="1:66" ht="13.5" customHeight="1">
      <c r="A63" s="113"/>
      <c r="B63" s="80"/>
      <c r="C63" s="105" t="str">
        <f t="shared" si="24"/>
        <v/>
      </c>
      <c r="D63" s="106"/>
      <c r="E63" s="83"/>
      <c r="F63" s="84"/>
      <c r="G63" s="52"/>
      <c r="H63" s="225" t="str">
        <f t="shared" si="20"/>
        <v/>
      </c>
      <c r="I63" s="53"/>
      <c r="J63" s="54"/>
      <c r="K63" s="55"/>
      <c r="L63" s="172"/>
      <c r="M63" s="173"/>
      <c r="N63" s="174"/>
      <c r="O63" s="175"/>
      <c r="P63" s="174"/>
      <c r="Q63" s="174"/>
      <c r="R63" s="176"/>
      <c r="S63" s="31"/>
      <c r="T63" s="11"/>
      <c r="U63" s="11"/>
      <c r="V63" s="32"/>
      <c r="W63" s="38" t="str">
        <f t="shared" si="21"/>
        <v/>
      </c>
      <c r="X63" s="17" t="str">
        <f t="shared" si="22"/>
        <v/>
      </c>
      <c r="Y63" s="39">
        <f t="shared" si="23"/>
        <v>0</v>
      </c>
      <c r="Z63" s="19"/>
      <c r="AC63" s="28"/>
      <c r="AD63" s="28"/>
      <c r="AE63" s="28"/>
      <c r="AF63" s="28"/>
      <c r="AG63" s="28"/>
      <c r="AH63" s="28"/>
      <c r="AI63" s="28"/>
      <c r="AJ63" s="28"/>
      <c r="AK63" s="28"/>
      <c r="AL63" s="28"/>
      <c r="AM63" s="28"/>
      <c r="AN63" s="28"/>
      <c r="AO63" s="28"/>
      <c r="AP63" s="28"/>
    </row>
    <row r="64" spans="1:66" ht="13.5" customHeight="1">
      <c r="A64" s="113"/>
      <c r="B64" s="80"/>
      <c r="C64" s="105" t="str">
        <f t="shared" si="24"/>
        <v/>
      </c>
      <c r="D64" s="106"/>
      <c r="E64" s="83"/>
      <c r="F64" s="84"/>
      <c r="G64" s="52"/>
      <c r="H64" s="225" t="str">
        <f t="shared" si="20"/>
        <v/>
      </c>
      <c r="I64" s="53"/>
      <c r="J64" s="54"/>
      <c r="K64" s="55"/>
      <c r="L64" s="172"/>
      <c r="M64" s="173"/>
      <c r="N64" s="174"/>
      <c r="O64" s="175"/>
      <c r="P64" s="174"/>
      <c r="Q64" s="174"/>
      <c r="R64" s="176"/>
      <c r="S64" s="31"/>
      <c r="T64" s="136" t="str">
        <f>IF(OR(D2="",D4="",Q4="",B10=""),"入力未完","入力完了")</f>
        <v>入力未完</v>
      </c>
      <c r="U64" s="137"/>
      <c r="V64" s="44"/>
      <c r="W64" s="38" t="str">
        <f t="shared" si="21"/>
        <v/>
      </c>
      <c r="X64" s="17" t="str">
        <f t="shared" si="22"/>
        <v/>
      </c>
      <c r="Y64" s="39">
        <f t="shared" si="23"/>
        <v>0</v>
      </c>
      <c r="Z64" s="19"/>
      <c r="AC64" s="28"/>
      <c r="AD64" s="28"/>
      <c r="AE64" s="28"/>
      <c r="AF64" s="28"/>
      <c r="AG64" s="28"/>
      <c r="AH64" s="28"/>
      <c r="AI64" s="28"/>
      <c r="AJ64" s="28"/>
      <c r="AK64" s="28"/>
      <c r="AL64" s="28"/>
      <c r="AM64" s="28"/>
      <c r="AN64" s="28"/>
      <c r="AO64" s="28"/>
      <c r="AP64" s="28"/>
    </row>
    <row r="65" spans="1:42" ht="13.5" customHeight="1">
      <c r="A65" s="113"/>
      <c r="B65" s="81"/>
      <c r="C65" s="98" t="str">
        <f>IF(X65="","",IF(X65&gt;5,"計算不可",IF(OR(E65="",G65="",I65="",K65=""),"",IF(X64=X65,"---〃---","使用電線-"&amp;X65))))</f>
        <v/>
      </c>
      <c r="D65" s="99"/>
      <c r="E65" s="132"/>
      <c r="F65" s="133"/>
      <c r="G65" s="56"/>
      <c r="H65" s="227" t="str">
        <f t="shared" si="20"/>
        <v/>
      </c>
      <c r="I65" s="57"/>
      <c r="J65" s="58"/>
      <c r="K65" s="59"/>
      <c r="L65" s="177"/>
      <c r="M65" s="178"/>
      <c r="N65" s="179"/>
      <c r="O65" s="180"/>
      <c r="P65" s="179"/>
      <c r="Q65" s="179"/>
      <c r="R65" s="181"/>
      <c r="S65" s="32"/>
      <c r="T65" s="138"/>
      <c r="U65" s="139"/>
      <c r="V65" s="44"/>
      <c r="W65" s="40" t="str">
        <f t="shared" si="21"/>
        <v/>
      </c>
      <c r="X65" s="41" t="str">
        <f t="shared" si="22"/>
        <v/>
      </c>
      <c r="Y65" s="42">
        <f t="shared" si="23"/>
        <v>0</v>
      </c>
      <c r="Z65" s="19"/>
      <c r="AC65" s="28"/>
      <c r="AD65" s="28"/>
      <c r="AE65" s="28"/>
      <c r="AF65" s="28"/>
      <c r="AG65" s="28"/>
      <c r="AH65" s="28"/>
      <c r="AI65" s="28"/>
      <c r="AJ65" s="28"/>
      <c r="AK65" s="28"/>
      <c r="AL65" s="28"/>
      <c r="AM65" s="28"/>
      <c r="AN65" s="28"/>
      <c r="AO65" s="28"/>
      <c r="AP65" s="28"/>
    </row>
    <row r="66" spans="1:42" ht="4.5" customHeight="1" thickBot="1">
      <c r="A66" s="113"/>
      <c r="B66" s="3"/>
      <c r="C66" s="4"/>
      <c r="D66" s="4"/>
      <c r="E66" s="45"/>
      <c r="F66" s="45"/>
      <c r="G66" s="4"/>
      <c r="H66" s="4"/>
      <c r="I66" s="4"/>
      <c r="J66" s="4"/>
      <c r="K66" s="4"/>
      <c r="L66" s="4"/>
      <c r="M66" s="4"/>
      <c r="N66" s="4"/>
      <c r="O66" s="4"/>
      <c r="P66" s="4"/>
      <c r="Q66" s="4"/>
      <c r="R66" s="5"/>
      <c r="S66" s="2"/>
      <c r="T66" s="2"/>
      <c r="U66" s="2"/>
      <c r="V66" s="2"/>
      <c r="W66" s="2"/>
      <c r="X66" s="2"/>
      <c r="Y66" s="2"/>
      <c r="Z66" s="2"/>
    </row>
    <row r="67" spans="1:42" ht="15" customHeight="1">
      <c r="B67" s="13"/>
      <c r="C67" s="13"/>
      <c r="D67" s="13"/>
      <c r="E67" s="23"/>
      <c r="F67" s="23"/>
      <c r="G67" s="19"/>
      <c r="H67" s="19"/>
    </row>
    <row r="68" spans="1:42" ht="15" customHeight="1"/>
    <row r="69" spans="1:42" ht="15" customHeight="1"/>
    <row r="70" spans="1:42" ht="15" customHeight="1"/>
    <row r="71" spans="1:42" ht="15" customHeight="1"/>
    <row r="72" spans="1:42" ht="15" customHeight="1"/>
    <row r="73" spans="1:42" ht="15" customHeight="1"/>
    <row r="74" spans="1:42" ht="15" customHeight="1"/>
    <row r="75" spans="1:42" ht="15" customHeight="1"/>
    <row r="76" spans="1:42" ht="15" customHeight="1"/>
    <row r="77" spans="1:42" ht="15" customHeight="1"/>
    <row r="78" spans="1:42" ht="15" customHeight="1"/>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sheetData>
  <sheetProtection password="B220" sheet="1" objects="1" scenarios="1" formatCells="0"/>
  <mergeCells count="150">
    <mergeCell ref="B1:C1"/>
    <mergeCell ref="T64:U65"/>
    <mergeCell ref="C65:D65"/>
    <mergeCell ref="E65:F65"/>
    <mergeCell ref="E61:F61"/>
    <mergeCell ref="C62:D62"/>
    <mergeCell ref="E62:F62"/>
    <mergeCell ref="C63:D63"/>
    <mergeCell ref="E63:F63"/>
    <mergeCell ref="C64:D64"/>
    <mergeCell ref="E64:F64"/>
    <mergeCell ref="L55:O55"/>
    <mergeCell ref="P55:R55"/>
    <mergeCell ref="C58:D58"/>
    <mergeCell ref="E58:F58"/>
    <mergeCell ref="C59:D59"/>
    <mergeCell ref="E59:F59"/>
    <mergeCell ref="C60:D60"/>
    <mergeCell ref="E60:F60"/>
    <mergeCell ref="C61:D61"/>
    <mergeCell ref="B55:D57"/>
    <mergeCell ref="E55:F57"/>
    <mergeCell ref="G55:H57"/>
    <mergeCell ref="I55:I57"/>
    <mergeCell ref="J55:J57"/>
    <mergeCell ref="K55:K57"/>
    <mergeCell ref="C53:D53"/>
    <mergeCell ref="E53:F53"/>
    <mergeCell ref="B54:D54"/>
    <mergeCell ref="E54:F54"/>
    <mergeCell ref="H54:J54"/>
    <mergeCell ref="K54:L54"/>
    <mergeCell ref="E49:F49"/>
    <mergeCell ref="C50:D50"/>
    <mergeCell ref="E50:F50"/>
    <mergeCell ref="C51:D51"/>
    <mergeCell ref="E51:F51"/>
    <mergeCell ref="C52:D52"/>
    <mergeCell ref="E52:F52"/>
    <mergeCell ref="L43:O43"/>
    <mergeCell ref="P43:R43"/>
    <mergeCell ref="C46:D46"/>
    <mergeCell ref="E46:F46"/>
    <mergeCell ref="C47:D47"/>
    <mergeCell ref="E47:F47"/>
    <mergeCell ref="C48:D48"/>
    <mergeCell ref="E48:F48"/>
    <mergeCell ref="C49:D49"/>
    <mergeCell ref="B43:D45"/>
    <mergeCell ref="E43:F45"/>
    <mergeCell ref="G43:H45"/>
    <mergeCell ref="I43:I45"/>
    <mergeCell ref="J43:J45"/>
    <mergeCell ref="K43:K45"/>
    <mergeCell ref="C41:D41"/>
    <mergeCell ref="E41:F41"/>
    <mergeCell ref="B42:D42"/>
    <mergeCell ref="E42:F42"/>
    <mergeCell ref="H42:J42"/>
    <mergeCell ref="K42:L42"/>
    <mergeCell ref="E37:F37"/>
    <mergeCell ref="C38:D38"/>
    <mergeCell ref="E38:F38"/>
    <mergeCell ref="C39:D39"/>
    <mergeCell ref="E39:F39"/>
    <mergeCell ref="C40:D40"/>
    <mergeCell ref="E40:F40"/>
    <mergeCell ref="L31:O31"/>
    <mergeCell ref="P31:R31"/>
    <mergeCell ref="C34:D34"/>
    <mergeCell ref="E34:F34"/>
    <mergeCell ref="C35:D35"/>
    <mergeCell ref="E35:F35"/>
    <mergeCell ref="C36:D36"/>
    <mergeCell ref="E36:F36"/>
    <mergeCell ref="C37:D37"/>
    <mergeCell ref="B31:D33"/>
    <mergeCell ref="E31:F33"/>
    <mergeCell ref="G31:H33"/>
    <mergeCell ref="I31:I33"/>
    <mergeCell ref="J31:J33"/>
    <mergeCell ref="K31:K33"/>
    <mergeCell ref="C29:D29"/>
    <mergeCell ref="E29:F29"/>
    <mergeCell ref="B30:D30"/>
    <mergeCell ref="E30:F30"/>
    <mergeCell ref="H30:J30"/>
    <mergeCell ref="K30:L30"/>
    <mergeCell ref="E25:F25"/>
    <mergeCell ref="C26:D26"/>
    <mergeCell ref="E26:F26"/>
    <mergeCell ref="C27:D27"/>
    <mergeCell ref="E27:F27"/>
    <mergeCell ref="C28:D28"/>
    <mergeCell ref="E28:F28"/>
    <mergeCell ref="L19:O19"/>
    <mergeCell ref="P19:R19"/>
    <mergeCell ref="C22:D22"/>
    <mergeCell ref="E22:F22"/>
    <mergeCell ref="C23:D23"/>
    <mergeCell ref="E23:F23"/>
    <mergeCell ref="C24:D24"/>
    <mergeCell ref="E24:F24"/>
    <mergeCell ref="C25:D25"/>
    <mergeCell ref="B19:D21"/>
    <mergeCell ref="E19:F21"/>
    <mergeCell ref="G19:H21"/>
    <mergeCell ref="I19:I21"/>
    <mergeCell ref="J19:J21"/>
    <mergeCell ref="K19:K21"/>
    <mergeCell ref="C17:D17"/>
    <mergeCell ref="E17:F17"/>
    <mergeCell ref="B18:D18"/>
    <mergeCell ref="E18:F18"/>
    <mergeCell ref="H18:J18"/>
    <mergeCell ref="K18:L18"/>
    <mergeCell ref="C14:D14"/>
    <mergeCell ref="E14:F14"/>
    <mergeCell ref="C15:D15"/>
    <mergeCell ref="E15:F15"/>
    <mergeCell ref="C16:D16"/>
    <mergeCell ref="E16:F16"/>
    <mergeCell ref="P7:R7"/>
    <mergeCell ref="C10:D10"/>
    <mergeCell ref="E10:F10"/>
    <mergeCell ref="C11:D11"/>
    <mergeCell ref="E11:F11"/>
    <mergeCell ref="C12:D12"/>
    <mergeCell ref="E12:F12"/>
    <mergeCell ref="C13:D13"/>
    <mergeCell ref="E13:F13"/>
    <mergeCell ref="E6:F6"/>
    <mergeCell ref="H6:J6"/>
    <mergeCell ref="K6:L6"/>
    <mergeCell ref="B7:D9"/>
    <mergeCell ref="E7:F9"/>
    <mergeCell ref="G7:H9"/>
    <mergeCell ref="I7:I9"/>
    <mergeCell ref="J7:J9"/>
    <mergeCell ref="K7:K9"/>
    <mergeCell ref="L7:O7"/>
    <mergeCell ref="A1:A66"/>
    <mergeCell ref="M1:O1"/>
    <mergeCell ref="P1:R1"/>
    <mergeCell ref="B2:G3"/>
    <mergeCell ref="H3:J3"/>
    <mergeCell ref="K3:N3"/>
    <mergeCell ref="O3:R3"/>
    <mergeCell ref="E4:G4"/>
    <mergeCell ref="B6:D6"/>
  </mergeCells>
  <phoneticPr fontId="3"/>
  <dataValidations count="4">
    <dataValidation type="list" allowBlank="1" showInputMessage="1" showErrorMessage="1" sqref="J10:J17">
      <formula1>$T$47:$T$55</formula1>
    </dataValidation>
    <dataValidation type="list" allowBlank="1" showInputMessage="1" showErrorMessage="1" sqref="E10:F17">
      <formula1>$T$3:$T$41</formula1>
    </dataValidation>
    <dataValidation type="list" errorStyle="warning" showInputMessage="1" showErrorMessage="1" sqref="E22:E29 E58:E65 E46:E53 E34:E41">
      <formula1>$T$3:$T$41</formula1>
    </dataValidation>
    <dataValidation type="list" errorStyle="warning" allowBlank="1" showInputMessage="1" showErrorMessage="1" sqref="J22:J29 J58:J65 J46:J53 J34:J41">
      <formula1>$T$47:$T$55</formula1>
    </dataValidation>
  </dataValidations>
  <pageMargins left="0.70866141732283472" right="0.39370078740157483" top="0.43307086614173229" bottom="0.43307086614173229" header="0" footer="0"/>
  <pageSetup paperSize="9" scale="98" orientation="portrait" r:id="rId1"/>
  <headerFooter alignWithMargins="0">
    <oddFooter>&amp;RNo.１</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BN28052"/>
  <sheetViews>
    <sheetView view="pageBreakPreview" zoomScaleNormal="100" zoomScaleSheetLayoutView="100" workbookViewId="0">
      <selection sqref="A1:A66"/>
    </sheetView>
  </sheetViews>
  <sheetFormatPr defaultRowHeight="13.5"/>
  <cols>
    <col min="1" max="1" width="2.125" style="1" customWidth="1"/>
    <col min="2" max="2" width="2.5" style="1" customWidth="1"/>
    <col min="3" max="3" width="4.375" style="1" customWidth="1"/>
    <col min="4" max="4" width="7.125" style="1" customWidth="1"/>
    <col min="5" max="5" width="5.875" style="1" customWidth="1"/>
    <col min="6" max="7" width="5.5" style="1" customWidth="1"/>
    <col min="8" max="8" width="3" style="1" customWidth="1"/>
    <col min="9" max="9" width="3.75" style="1" customWidth="1"/>
    <col min="10" max="10" width="7.125" style="1" customWidth="1"/>
    <col min="11" max="11" width="5.75" style="1" customWidth="1"/>
    <col min="12" max="12" width="5.375" style="1" customWidth="1"/>
    <col min="13" max="13" width="5.5" style="1" customWidth="1"/>
    <col min="14" max="15" width="7" style="1" customWidth="1"/>
    <col min="16" max="18" width="5.875" style="1" customWidth="1"/>
    <col min="19" max="19" width="1.25" style="1" customWidth="1"/>
    <col min="20" max="20" width="11.25" style="1" customWidth="1"/>
    <col min="21" max="21" width="1.25" style="1" customWidth="1"/>
    <col min="22" max="22" width="1.875" style="1" hidden="1" customWidth="1"/>
    <col min="23" max="25" width="3.625" style="1" hidden="1" customWidth="1"/>
    <col min="26" max="26" width="5.625" style="1" customWidth="1"/>
    <col min="27" max="72" width="10" style="1" customWidth="1"/>
    <col min="73" max="16384" width="9" style="1"/>
  </cols>
  <sheetData>
    <row r="1" spans="1:42" ht="13.5" customHeight="1" thickBot="1">
      <c r="A1" s="113" t="s">
        <v>30</v>
      </c>
      <c r="B1" s="230" t="s">
        <v>130</v>
      </c>
      <c r="C1" s="230"/>
      <c r="D1" s="229"/>
      <c r="M1" s="182"/>
      <c r="N1" s="182"/>
      <c r="O1" s="182"/>
      <c r="P1" s="94">
        <f ca="1">NOW()</f>
        <v>43122.522031597226</v>
      </c>
      <c r="Q1" s="94"/>
      <c r="R1" s="94"/>
      <c r="S1" s="82"/>
      <c r="T1" s="10"/>
      <c r="U1" s="10"/>
      <c r="V1" s="82"/>
      <c r="W1" s="82"/>
      <c r="X1" s="82"/>
      <c r="Y1" s="82"/>
      <c r="Z1" s="10"/>
      <c r="AC1" s="27"/>
      <c r="AD1" s="28"/>
      <c r="AE1" s="28"/>
      <c r="AF1" s="28"/>
      <c r="AG1" s="28"/>
      <c r="AH1" s="28"/>
      <c r="AI1" s="28"/>
      <c r="AJ1" s="28"/>
      <c r="AK1" s="28"/>
      <c r="AL1" s="28"/>
      <c r="AM1" s="28"/>
      <c r="AN1" s="28"/>
      <c r="AO1" s="28"/>
      <c r="AP1" s="28"/>
    </row>
    <row r="2" spans="1:42" ht="12" customHeight="1">
      <c r="A2" s="113"/>
      <c r="B2" s="183" t="s">
        <v>43</v>
      </c>
      <c r="C2" s="184"/>
      <c r="D2" s="184"/>
      <c r="E2" s="184"/>
      <c r="F2" s="184"/>
      <c r="G2" s="184"/>
      <c r="H2" s="185"/>
      <c r="I2" s="185"/>
      <c r="J2" s="185"/>
      <c r="K2" s="185"/>
      <c r="L2" s="185"/>
      <c r="M2" s="185"/>
      <c r="N2" s="185"/>
      <c r="O2" s="185"/>
      <c r="P2" s="185"/>
      <c r="Q2" s="185"/>
      <c r="R2" s="186"/>
      <c r="S2" s="187"/>
      <c r="T2" s="16" t="s">
        <v>21</v>
      </c>
      <c r="U2" s="43"/>
      <c r="V2" s="187"/>
      <c r="W2" s="187"/>
      <c r="X2" s="187"/>
      <c r="Y2" s="187"/>
      <c r="AC2" s="28"/>
      <c r="AD2" s="28"/>
      <c r="AE2" s="28"/>
      <c r="AF2" s="28"/>
      <c r="AG2" s="28"/>
      <c r="AH2" s="28"/>
      <c r="AI2" s="28"/>
      <c r="AJ2" s="28"/>
      <c r="AK2" s="28"/>
      <c r="AL2" s="28"/>
      <c r="AM2" s="28"/>
      <c r="AN2" s="28"/>
      <c r="AO2" s="28"/>
      <c r="AP2" s="28"/>
    </row>
    <row r="3" spans="1:42" ht="15" customHeight="1">
      <c r="A3" s="113"/>
      <c r="B3" s="188"/>
      <c r="C3" s="189"/>
      <c r="D3" s="189"/>
      <c r="E3" s="189"/>
      <c r="F3" s="189"/>
      <c r="G3" s="189"/>
      <c r="H3" s="140" t="s">
        <v>42</v>
      </c>
      <c r="I3" s="140"/>
      <c r="J3" s="140"/>
      <c r="K3" s="140" t="s">
        <v>41</v>
      </c>
      <c r="L3" s="140"/>
      <c r="M3" s="140"/>
      <c r="N3" s="140"/>
      <c r="O3" s="141" t="s">
        <v>40</v>
      </c>
      <c r="P3" s="141"/>
      <c r="Q3" s="141"/>
      <c r="R3" s="142"/>
      <c r="S3" s="187"/>
      <c r="T3" s="190" t="str">
        <f>'WDip-1'!T3</f>
        <v>01-600V ＯＷ</v>
      </c>
      <c r="U3" s="191"/>
      <c r="V3" s="187"/>
      <c r="W3" s="187"/>
      <c r="X3" s="187"/>
      <c r="Y3" s="187"/>
      <c r="Z3" s="8"/>
      <c r="AC3" s="28"/>
      <c r="AD3" s="28"/>
      <c r="AE3" s="28"/>
      <c r="AF3" s="28"/>
      <c r="AG3" s="28"/>
      <c r="AH3" s="28"/>
      <c r="AI3" s="28"/>
      <c r="AJ3" s="28"/>
      <c r="AK3" s="28"/>
      <c r="AL3" s="28"/>
      <c r="AM3" s="28"/>
      <c r="AN3" s="28"/>
      <c r="AO3" s="28"/>
      <c r="AP3" s="28"/>
    </row>
    <row r="4" spans="1:42" ht="15" customHeight="1" thickBot="1">
      <c r="A4" s="113"/>
      <c r="B4" s="192"/>
      <c r="C4" s="193"/>
      <c r="D4" s="193"/>
      <c r="E4" s="194" t="s">
        <v>123</v>
      </c>
      <c r="F4" s="194"/>
      <c r="G4" s="194"/>
      <c r="H4" s="195"/>
      <c r="I4" s="195"/>
      <c r="J4" s="195"/>
      <c r="K4" s="195"/>
      <c r="L4" s="195"/>
      <c r="M4" s="195"/>
      <c r="N4" s="195"/>
      <c r="O4" s="195"/>
      <c r="P4" s="195"/>
      <c r="Q4" s="195"/>
      <c r="R4" s="196"/>
      <c r="S4" s="197"/>
      <c r="T4" s="190" t="str">
        <f>'WDip-1'!T4</f>
        <v>02-6KV ＯＣ</v>
      </c>
      <c r="U4" s="191"/>
      <c r="V4" s="197"/>
      <c r="W4" s="197"/>
      <c r="X4" s="61"/>
      <c r="Y4" s="61"/>
      <c r="Z4" s="61"/>
      <c r="AA4" s="61"/>
      <c r="AB4" s="61"/>
      <c r="AC4" s="61"/>
      <c r="AD4" s="61"/>
      <c r="AE4" s="28"/>
      <c r="AF4" s="28"/>
      <c r="AG4" s="28"/>
      <c r="AH4" s="28"/>
      <c r="AI4" s="28"/>
      <c r="AJ4" s="28"/>
      <c r="AK4" s="28"/>
      <c r="AL4" s="28"/>
      <c r="AM4" s="28"/>
      <c r="AN4" s="28"/>
      <c r="AO4" s="28"/>
      <c r="AP4" s="28"/>
    </row>
    <row r="5" spans="1:42" ht="15.75" customHeight="1" thickBot="1">
      <c r="A5" s="113"/>
      <c r="B5" s="6" t="s">
        <v>35</v>
      </c>
      <c r="C5" s="25"/>
      <c r="D5" s="25"/>
      <c r="E5" s="7"/>
      <c r="F5" s="7"/>
      <c r="G5" s="7"/>
      <c r="H5" s="7"/>
      <c r="I5" s="7"/>
      <c r="J5" s="7"/>
      <c r="K5" s="7"/>
      <c r="L5" s="7"/>
      <c r="M5" s="7"/>
      <c r="N5" s="7"/>
      <c r="O5" s="7"/>
      <c r="P5" s="7"/>
      <c r="Q5" s="7"/>
      <c r="R5" s="211" t="s">
        <v>34</v>
      </c>
      <c r="S5" s="29"/>
      <c r="T5" s="190" t="str">
        <f>'WDip-1'!T5</f>
        <v>03-6KV ＯＥ</v>
      </c>
      <c r="U5" s="191"/>
      <c r="V5" s="29"/>
      <c r="W5" s="29"/>
      <c r="X5" s="29"/>
      <c r="Y5" s="29"/>
      <c r="Z5" s="9"/>
      <c r="AC5" s="28"/>
      <c r="AD5" s="28"/>
      <c r="AE5" s="28"/>
      <c r="AF5" s="28"/>
      <c r="AG5" s="28"/>
      <c r="AH5" s="28"/>
      <c r="AI5" s="28"/>
      <c r="AJ5" s="28"/>
      <c r="AK5" s="28"/>
      <c r="AL5" s="28"/>
      <c r="AM5" s="28"/>
      <c r="AN5" s="28"/>
      <c r="AO5" s="28"/>
      <c r="AP5" s="28"/>
    </row>
    <row r="6" spans="1:42" ht="18" customHeight="1" thickBot="1">
      <c r="A6" s="113"/>
      <c r="B6" s="198" t="str">
        <f>IF(C10="","","構内柱 C-11")</f>
        <v/>
      </c>
      <c r="C6" s="199"/>
      <c r="D6" s="200"/>
      <c r="E6" s="124" t="s">
        <v>120</v>
      </c>
      <c r="F6" s="125"/>
      <c r="G6" s="60"/>
      <c r="H6" s="201" t="str">
        <f>IF(B6="","","構内柱 CP-P12")</f>
        <v/>
      </c>
      <c r="I6" s="201"/>
      <c r="J6" s="202"/>
      <c r="K6" s="119" t="s">
        <v>17</v>
      </c>
      <c r="L6" s="120"/>
      <c r="M6" s="47"/>
      <c r="N6" s="26" t="str">
        <f>IF(AND(E10&lt;&gt;"",G6=""),"径間長を入力して下さい!!",IF(AND(E10&lt;&gt;"",M6=""),"基準弛度を入力して下さい!!",""))</f>
        <v/>
      </c>
      <c r="O6" s="14"/>
      <c r="P6" s="14"/>
      <c r="Q6" s="14"/>
      <c r="R6" s="15"/>
      <c r="S6" s="12"/>
      <c r="T6" s="190" t="str">
        <f>'WDip-1'!T6</f>
        <v>04-6KV ＯＰ</v>
      </c>
      <c r="U6" s="191"/>
      <c r="V6" s="12"/>
      <c r="W6" s="12"/>
      <c r="X6" s="12"/>
      <c r="Y6" s="12"/>
      <c r="Z6" s="12"/>
      <c r="AC6" s="28"/>
      <c r="AD6" s="28"/>
      <c r="AE6" s="28"/>
      <c r="AF6" s="28"/>
      <c r="AG6" s="28"/>
      <c r="AH6" s="28"/>
      <c r="AI6" s="28"/>
      <c r="AJ6" s="28"/>
      <c r="AK6" s="28"/>
      <c r="AL6" s="28"/>
      <c r="AM6" s="28"/>
      <c r="AN6" s="28"/>
      <c r="AO6" s="28"/>
      <c r="AP6" s="28"/>
    </row>
    <row r="7" spans="1:42" ht="11.25" customHeight="1">
      <c r="A7" s="113"/>
      <c r="B7" s="85" t="s">
        <v>23</v>
      </c>
      <c r="C7" s="86"/>
      <c r="D7" s="87"/>
      <c r="E7" s="126" t="s">
        <v>0</v>
      </c>
      <c r="F7" s="127"/>
      <c r="G7" s="107" t="s">
        <v>2</v>
      </c>
      <c r="H7" s="87"/>
      <c r="I7" s="110" t="s">
        <v>3</v>
      </c>
      <c r="J7" s="114" t="s">
        <v>12</v>
      </c>
      <c r="K7" s="121" t="s">
        <v>24</v>
      </c>
      <c r="L7" s="117" t="s">
        <v>16</v>
      </c>
      <c r="M7" s="96"/>
      <c r="N7" s="96"/>
      <c r="O7" s="118"/>
      <c r="P7" s="95" t="s">
        <v>22</v>
      </c>
      <c r="Q7" s="96"/>
      <c r="R7" s="97"/>
      <c r="S7" s="13"/>
      <c r="T7" s="190" t="str">
        <f>'WDip-1'!T7</f>
        <v>05-6KV ACSR-OC</v>
      </c>
      <c r="U7" s="191"/>
      <c r="V7" s="13"/>
      <c r="W7" s="13"/>
      <c r="X7" s="13"/>
      <c r="Y7" s="13"/>
      <c r="Z7" s="13"/>
      <c r="AC7" s="28"/>
      <c r="AD7" s="28"/>
      <c r="AE7" s="28"/>
      <c r="AF7" s="28"/>
      <c r="AG7" s="28"/>
      <c r="AH7" s="28"/>
      <c r="AI7" s="28"/>
      <c r="AJ7" s="28"/>
      <c r="AK7" s="28"/>
      <c r="AL7" s="28"/>
      <c r="AM7" s="28"/>
      <c r="AN7" s="28"/>
      <c r="AO7" s="28"/>
      <c r="AP7" s="28"/>
    </row>
    <row r="8" spans="1:42" ht="11.25" customHeight="1">
      <c r="A8" s="113"/>
      <c r="B8" s="88"/>
      <c r="C8" s="89"/>
      <c r="D8" s="90"/>
      <c r="E8" s="128"/>
      <c r="F8" s="129"/>
      <c r="G8" s="108"/>
      <c r="H8" s="90"/>
      <c r="I8" s="111"/>
      <c r="J8" s="115"/>
      <c r="K8" s="122"/>
      <c r="L8" s="62" t="s">
        <v>5</v>
      </c>
      <c r="M8" s="63" t="s">
        <v>7</v>
      </c>
      <c r="N8" s="63" t="s">
        <v>9</v>
      </c>
      <c r="O8" s="63" t="s">
        <v>11</v>
      </c>
      <c r="P8" s="63" t="s">
        <v>13</v>
      </c>
      <c r="Q8" s="63" t="s">
        <v>14</v>
      </c>
      <c r="R8" s="64" t="s">
        <v>15</v>
      </c>
      <c r="S8" s="13"/>
      <c r="T8" s="190" t="str">
        <f>'WDip-1'!T8</f>
        <v>06-6KV ACSR-OE</v>
      </c>
      <c r="U8" s="191"/>
      <c r="V8" s="13"/>
      <c r="W8" s="13"/>
      <c r="X8" s="13"/>
      <c r="Y8" s="13"/>
      <c r="Z8" s="13"/>
      <c r="AC8" s="28"/>
      <c r="AD8" s="28"/>
      <c r="AE8" s="28"/>
      <c r="AF8" s="28"/>
      <c r="AG8" s="28"/>
      <c r="AH8" s="28"/>
      <c r="AI8" s="28"/>
      <c r="AJ8" s="28"/>
      <c r="AK8" s="28"/>
      <c r="AL8" s="28"/>
      <c r="AM8" s="28"/>
      <c r="AN8" s="28"/>
      <c r="AO8" s="28"/>
      <c r="AP8" s="28"/>
    </row>
    <row r="9" spans="1:42" ht="11.25" customHeight="1">
      <c r="A9" s="113"/>
      <c r="B9" s="91"/>
      <c r="C9" s="92"/>
      <c r="D9" s="93"/>
      <c r="E9" s="130"/>
      <c r="F9" s="131"/>
      <c r="G9" s="109"/>
      <c r="H9" s="93"/>
      <c r="I9" s="112"/>
      <c r="J9" s="116"/>
      <c r="K9" s="123"/>
      <c r="L9" s="65" t="s">
        <v>6</v>
      </c>
      <c r="M9" s="66" t="s">
        <v>8</v>
      </c>
      <c r="N9" s="66" t="s">
        <v>10</v>
      </c>
      <c r="O9" s="66" t="s">
        <v>29</v>
      </c>
      <c r="P9" s="66" t="s">
        <v>26</v>
      </c>
      <c r="Q9" s="66" t="s">
        <v>27</v>
      </c>
      <c r="R9" s="67" t="s">
        <v>28</v>
      </c>
      <c r="S9" s="13"/>
      <c r="T9" s="190" t="str">
        <f>'WDip-1'!T9</f>
        <v>07-6KV AAAC-OC</v>
      </c>
      <c r="U9" s="191"/>
      <c r="V9" s="13"/>
      <c r="W9" s="13"/>
      <c r="X9" s="34" t="s">
        <v>19</v>
      </c>
      <c r="Y9" s="34" t="s">
        <v>20</v>
      </c>
      <c r="Z9" s="13"/>
      <c r="AC9" s="28"/>
      <c r="AD9" s="28"/>
      <c r="AE9" s="28"/>
      <c r="AF9" s="28"/>
      <c r="AG9" s="28"/>
      <c r="AH9" s="28"/>
      <c r="AI9" s="28"/>
      <c r="AJ9" s="28"/>
      <c r="AK9" s="28"/>
      <c r="AL9" s="28"/>
      <c r="AM9" s="28"/>
      <c r="AN9" s="28"/>
      <c r="AO9" s="28"/>
      <c r="AP9" s="28"/>
    </row>
    <row r="10" spans="1:42" ht="13.5" customHeight="1">
      <c r="A10" s="113"/>
      <c r="B10" s="79" t="str">
        <f>IF(C10="","",11)</f>
        <v/>
      </c>
      <c r="C10" s="103" t="str">
        <f>IF(OR(E10="",G10="",I10="",K10=""),"","使用電線-"&amp;X10)</f>
        <v/>
      </c>
      <c r="D10" s="104"/>
      <c r="E10" s="207"/>
      <c r="F10" s="208"/>
      <c r="G10" s="155"/>
      <c r="H10" s="224" t="str">
        <f>IF(G10="","",IF(OR(G10=0.5,G10=1.2,G10=2.6,G10=3.2,G10=4,G10=5),"mm","sq"))</f>
        <v/>
      </c>
      <c r="I10" s="156"/>
      <c r="J10" s="157"/>
      <c r="K10" s="158"/>
      <c r="L10" s="167"/>
      <c r="M10" s="168"/>
      <c r="N10" s="169"/>
      <c r="O10" s="170"/>
      <c r="P10" s="169"/>
      <c r="Q10" s="169"/>
      <c r="R10" s="171"/>
      <c r="S10" s="30"/>
      <c r="T10" s="190" t="str">
        <f>'WDip-1'!T10</f>
        <v>08-6KV CV-T</v>
      </c>
      <c r="U10" s="191"/>
      <c r="V10" s="30"/>
      <c r="W10" s="35" t="str">
        <f>IF(X10="","",1)</f>
        <v/>
      </c>
      <c r="X10" s="36" t="str">
        <f>IF(AND(E10&lt;&gt;"",OR(Y10=0,Y10=1)),1,"")</f>
        <v/>
      </c>
      <c r="Y10" s="37">
        <f>IF(J10="",0,IF(J10="---〃---",2,IF(J10&lt;&gt;"",1,"入力ミス")))</f>
        <v>0</v>
      </c>
      <c r="Z10" s="18"/>
      <c r="AC10" s="28"/>
      <c r="AD10" s="28"/>
      <c r="AE10" s="28"/>
      <c r="AF10" s="28"/>
      <c r="AG10" s="28"/>
      <c r="AH10" s="28"/>
      <c r="AI10" s="28"/>
      <c r="AJ10" s="28"/>
      <c r="AK10" s="28"/>
      <c r="AL10" s="28"/>
      <c r="AM10" s="28"/>
      <c r="AN10" s="28"/>
      <c r="AO10" s="28"/>
      <c r="AP10" s="28"/>
    </row>
    <row r="11" spans="1:42" ht="13.5" customHeight="1">
      <c r="A11" s="113"/>
      <c r="B11" s="80"/>
      <c r="C11" s="105" t="str">
        <f>IF(OR(E11="",G11="",I11="",K11=""),"",IF(X10=X11,"---〃---","使用電線-"&amp;X11))</f>
        <v/>
      </c>
      <c r="D11" s="106"/>
      <c r="E11" s="209"/>
      <c r="F11" s="210"/>
      <c r="G11" s="52"/>
      <c r="H11" s="224" t="str">
        <f>IF(G11="","",IF(OR(G11=0.5,G11=1.2,G11=2.6,G11=3.2,G11=4,G11=5),"mm","sq"))</f>
        <v/>
      </c>
      <c r="I11" s="53"/>
      <c r="J11" s="54"/>
      <c r="K11" s="55"/>
      <c r="L11" s="172"/>
      <c r="M11" s="173"/>
      <c r="N11" s="174"/>
      <c r="O11" s="175"/>
      <c r="P11" s="174"/>
      <c r="Q11" s="174"/>
      <c r="R11" s="176"/>
      <c r="S11" s="30"/>
      <c r="T11" s="190" t="str">
        <f>'WDip-1'!T11</f>
        <v>09-600V CV-2C</v>
      </c>
      <c r="U11" s="191"/>
      <c r="V11" s="30"/>
      <c r="W11" s="38" t="str">
        <f>IF(X11="","",W10+1)</f>
        <v/>
      </c>
      <c r="X11" s="17" t="str">
        <f>IF(AND(E11&lt;&gt;"",Y11=2),X10,IF(AND(E11&lt;&gt;"",OR(Y11=0,Y11=1)),X10+1,""))</f>
        <v/>
      </c>
      <c r="Y11" s="39">
        <f>IF(J11="",0,IF(J11="---〃---",2,IF(J11&lt;&gt;"",1,"入力ミス")))</f>
        <v>0</v>
      </c>
      <c r="Z11" s="18"/>
      <c r="AC11" s="28"/>
      <c r="AD11" s="28"/>
      <c r="AE11" s="28"/>
      <c r="AF11" s="28"/>
      <c r="AG11" s="28"/>
      <c r="AH11" s="28"/>
      <c r="AI11" s="28"/>
      <c r="AJ11" s="28"/>
      <c r="AK11" s="28"/>
      <c r="AL11" s="28"/>
      <c r="AM11" s="28"/>
      <c r="AN11" s="28"/>
      <c r="AO11" s="28"/>
      <c r="AP11" s="28"/>
    </row>
    <row r="12" spans="1:42" ht="13.5" customHeight="1">
      <c r="A12" s="113"/>
      <c r="B12" s="80"/>
      <c r="C12" s="105" t="str">
        <f>IF(OR(E12="",G12="",I12="",K12=""),"",IF(X11=X12,"---〃---","使用電線-"&amp;X12))</f>
        <v/>
      </c>
      <c r="D12" s="106"/>
      <c r="E12" s="83"/>
      <c r="F12" s="84"/>
      <c r="G12" s="52"/>
      <c r="H12" s="225" t="str">
        <f t="shared" ref="H12:H17" si="0">IF(G12="","",IF(OR(G12=0.5,G12=1.2,G12=2.6,G12=3.2,G12=4,G12=5),"mm","sq"))</f>
        <v/>
      </c>
      <c r="I12" s="53"/>
      <c r="J12" s="54"/>
      <c r="K12" s="55"/>
      <c r="L12" s="172"/>
      <c r="M12" s="173"/>
      <c r="N12" s="174"/>
      <c r="O12" s="175"/>
      <c r="P12" s="174"/>
      <c r="Q12" s="174"/>
      <c r="R12" s="176"/>
      <c r="S12" s="30"/>
      <c r="T12" s="190" t="str">
        <f>'WDip-1'!T12</f>
        <v>10-600V CV-3C</v>
      </c>
      <c r="U12" s="191"/>
      <c r="V12" s="30"/>
      <c r="W12" s="38" t="str">
        <f t="shared" ref="W12:W17" si="1">IF(X12="","",W11+1)</f>
        <v/>
      </c>
      <c r="X12" s="17" t="str">
        <f t="shared" ref="X12:X17" si="2">IF(AND(E12&lt;&gt;"",Y12=2),X11,IF(AND(E12&lt;&gt;"",OR(Y12=0,Y12=1)),X11+1,""))</f>
        <v/>
      </c>
      <c r="Y12" s="39">
        <f t="shared" ref="Y12:Y17" si="3">IF(J12="",0,IF(J12="---〃---",2,IF(J12&lt;&gt;"",1,"入力ミス")))</f>
        <v>0</v>
      </c>
      <c r="Z12" s="18"/>
      <c r="AC12" s="28"/>
      <c r="AD12" s="28"/>
      <c r="AE12" s="28"/>
      <c r="AF12" s="28"/>
      <c r="AG12" s="28"/>
      <c r="AH12" s="28"/>
      <c r="AI12" s="28"/>
      <c r="AJ12" s="28"/>
      <c r="AK12" s="28"/>
      <c r="AL12" s="28"/>
      <c r="AM12" s="28"/>
      <c r="AN12" s="28"/>
      <c r="AO12" s="28"/>
      <c r="AP12" s="28"/>
    </row>
    <row r="13" spans="1:42" ht="13.5" customHeight="1">
      <c r="A13" s="113"/>
      <c r="B13" s="80"/>
      <c r="C13" s="105" t="str">
        <f>IF(OR(E13="",G13="",I13="",K13=""),"",IF(X12=X13,"---〃---","使用電線-"&amp;X13))</f>
        <v/>
      </c>
      <c r="D13" s="106"/>
      <c r="E13" s="83"/>
      <c r="F13" s="84"/>
      <c r="G13" s="52"/>
      <c r="H13" s="225" t="str">
        <f t="shared" si="0"/>
        <v/>
      </c>
      <c r="I13" s="53"/>
      <c r="J13" s="54"/>
      <c r="K13" s="55"/>
      <c r="L13" s="172"/>
      <c r="M13" s="173"/>
      <c r="N13" s="174"/>
      <c r="O13" s="175"/>
      <c r="P13" s="174"/>
      <c r="Q13" s="174"/>
      <c r="R13" s="176"/>
      <c r="S13" s="30"/>
      <c r="T13" s="190" t="str">
        <f>'WDip-1'!T13</f>
        <v>11-600V CV-T</v>
      </c>
      <c r="U13" s="191"/>
      <c r="V13" s="30"/>
      <c r="W13" s="38" t="str">
        <f t="shared" si="1"/>
        <v/>
      </c>
      <c r="X13" s="17" t="str">
        <f t="shared" si="2"/>
        <v/>
      </c>
      <c r="Y13" s="39">
        <f t="shared" si="3"/>
        <v>0</v>
      </c>
      <c r="Z13" s="18"/>
      <c r="AC13" s="28"/>
      <c r="AD13" s="28"/>
      <c r="AE13" s="28"/>
      <c r="AF13" s="28"/>
      <c r="AG13" s="28"/>
      <c r="AH13" s="28"/>
      <c r="AI13" s="28"/>
      <c r="AJ13" s="28"/>
      <c r="AK13" s="28"/>
      <c r="AL13" s="28"/>
      <c r="AM13" s="28"/>
      <c r="AN13" s="28"/>
      <c r="AO13" s="28"/>
      <c r="AP13" s="28"/>
    </row>
    <row r="14" spans="1:42" ht="13.5" customHeight="1">
      <c r="A14" s="113"/>
      <c r="B14" s="80"/>
      <c r="C14" s="105" t="str">
        <f t="shared" ref="C14:C16" si="4">IF(OR(E14="",G14="",I14="",K14=""),"",IF(X13=X14,"---〃---","使用電線-"&amp;X14))</f>
        <v/>
      </c>
      <c r="D14" s="106"/>
      <c r="E14" s="83"/>
      <c r="F14" s="84"/>
      <c r="G14" s="52"/>
      <c r="H14" s="225" t="str">
        <f t="shared" si="0"/>
        <v/>
      </c>
      <c r="I14" s="53"/>
      <c r="J14" s="54"/>
      <c r="K14" s="55"/>
      <c r="L14" s="172"/>
      <c r="M14" s="173"/>
      <c r="N14" s="174"/>
      <c r="O14" s="175"/>
      <c r="P14" s="174"/>
      <c r="Q14" s="174"/>
      <c r="R14" s="176"/>
      <c r="S14" s="30"/>
      <c r="T14" s="190" t="str">
        <f>'WDip-1'!T14</f>
        <v>12-CVV- 2C</v>
      </c>
      <c r="U14" s="191"/>
      <c r="V14" s="30"/>
      <c r="W14" s="38" t="str">
        <f t="shared" si="1"/>
        <v/>
      </c>
      <c r="X14" s="17" t="str">
        <f t="shared" si="2"/>
        <v/>
      </c>
      <c r="Y14" s="39">
        <f t="shared" si="3"/>
        <v>0</v>
      </c>
      <c r="Z14" s="18"/>
      <c r="AC14" s="28"/>
      <c r="AD14" s="28"/>
      <c r="AE14" s="28"/>
      <c r="AF14" s="28"/>
      <c r="AG14" s="28"/>
      <c r="AH14" s="28"/>
      <c r="AI14" s="28"/>
      <c r="AJ14" s="28"/>
      <c r="AK14" s="28"/>
      <c r="AL14" s="28"/>
      <c r="AM14" s="28"/>
      <c r="AN14" s="28"/>
      <c r="AO14" s="28"/>
      <c r="AP14" s="28"/>
    </row>
    <row r="15" spans="1:42" ht="13.5" customHeight="1">
      <c r="A15" s="113"/>
      <c r="B15" s="80"/>
      <c r="C15" s="105" t="str">
        <f t="shared" si="4"/>
        <v/>
      </c>
      <c r="D15" s="106"/>
      <c r="E15" s="83"/>
      <c r="F15" s="84"/>
      <c r="G15" s="52"/>
      <c r="H15" s="225" t="str">
        <f t="shared" si="0"/>
        <v/>
      </c>
      <c r="I15" s="53"/>
      <c r="J15" s="54"/>
      <c r="K15" s="55"/>
      <c r="L15" s="172"/>
      <c r="M15" s="173"/>
      <c r="N15" s="174"/>
      <c r="O15" s="175"/>
      <c r="P15" s="174"/>
      <c r="Q15" s="174"/>
      <c r="R15" s="176"/>
      <c r="S15" s="30"/>
      <c r="T15" s="190" t="str">
        <f>'WDip-1'!T15</f>
        <v>13-CVV- 3C</v>
      </c>
      <c r="U15" s="191"/>
      <c r="V15" s="30"/>
      <c r="W15" s="38" t="str">
        <f t="shared" si="1"/>
        <v/>
      </c>
      <c r="X15" s="17" t="str">
        <f t="shared" si="2"/>
        <v/>
      </c>
      <c r="Y15" s="39">
        <f t="shared" si="3"/>
        <v>0</v>
      </c>
      <c r="Z15" s="18"/>
      <c r="AC15" s="28"/>
      <c r="AD15" s="28"/>
      <c r="AE15" s="28"/>
      <c r="AF15" s="28"/>
      <c r="AG15" s="28"/>
      <c r="AH15" s="28"/>
      <c r="AI15" s="28"/>
      <c r="AJ15" s="28"/>
      <c r="AK15" s="28"/>
      <c r="AL15" s="28"/>
      <c r="AM15" s="28"/>
      <c r="AN15" s="28"/>
      <c r="AO15" s="28"/>
      <c r="AP15" s="28"/>
    </row>
    <row r="16" spans="1:42" ht="13.5" customHeight="1">
      <c r="A16" s="113"/>
      <c r="B16" s="80"/>
      <c r="C16" s="105" t="str">
        <f t="shared" si="4"/>
        <v/>
      </c>
      <c r="D16" s="106"/>
      <c r="E16" s="83"/>
      <c r="F16" s="84"/>
      <c r="G16" s="52"/>
      <c r="H16" s="225" t="str">
        <f t="shared" si="0"/>
        <v/>
      </c>
      <c r="I16" s="53"/>
      <c r="J16" s="54"/>
      <c r="K16" s="55"/>
      <c r="L16" s="172"/>
      <c r="M16" s="173"/>
      <c r="N16" s="174"/>
      <c r="O16" s="175"/>
      <c r="P16" s="174"/>
      <c r="Q16" s="174"/>
      <c r="R16" s="176"/>
      <c r="S16" s="30"/>
      <c r="T16" s="190" t="str">
        <f>'WDip-1'!T16</f>
        <v>14-CVV- 4C</v>
      </c>
      <c r="U16" s="191"/>
      <c r="V16" s="30"/>
      <c r="W16" s="38" t="str">
        <f t="shared" si="1"/>
        <v/>
      </c>
      <c r="X16" s="17" t="str">
        <f t="shared" si="2"/>
        <v/>
      </c>
      <c r="Y16" s="39">
        <f t="shared" si="3"/>
        <v>0</v>
      </c>
      <c r="Z16" s="18"/>
      <c r="AC16" s="28"/>
      <c r="AD16" s="28"/>
      <c r="AE16" s="28"/>
      <c r="AF16" s="28"/>
      <c r="AG16" s="28"/>
      <c r="AH16" s="28"/>
      <c r="AI16" s="28"/>
      <c r="AJ16" s="28"/>
      <c r="AK16" s="28"/>
      <c r="AL16" s="28"/>
      <c r="AM16" s="28"/>
      <c r="AN16" s="28"/>
      <c r="AO16" s="28"/>
      <c r="AP16" s="28"/>
    </row>
    <row r="17" spans="1:42" ht="13.5" customHeight="1" thickBot="1">
      <c r="A17" s="113"/>
      <c r="B17" s="214"/>
      <c r="C17" s="98" t="str">
        <f>IF(X17="","",IF(X17&gt;5,"計算不可",IF(OR(E17="",G17="",I17="",K17=""),"",IF(X16=X17,"---〃---","使用電線-"&amp;X17))))</f>
        <v/>
      </c>
      <c r="D17" s="99"/>
      <c r="E17" s="132"/>
      <c r="F17" s="133"/>
      <c r="G17" s="56"/>
      <c r="H17" s="224" t="str">
        <f t="shared" si="0"/>
        <v/>
      </c>
      <c r="I17" s="57"/>
      <c r="J17" s="58"/>
      <c r="K17" s="59"/>
      <c r="L17" s="177"/>
      <c r="M17" s="178"/>
      <c r="N17" s="179"/>
      <c r="O17" s="180"/>
      <c r="P17" s="179"/>
      <c r="Q17" s="179"/>
      <c r="R17" s="181"/>
      <c r="S17" s="30"/>
      <c r="T17" s="190" t="str">
        <f>'WDip-1'!T17</f>
        <v>15-CVV－5C</v>
      </c>
      <c r="U17" s="191"/>
      <c r="V17" s="30"/>
      <c r="W17" s="40" t="str">
        <f t="shared" si="1"/>
        <v/>
      </c>
      <c r="X17" s="41" t="str">
        <f t="shared" si="2"/>
        <v/>
      </c>
      <c r="Y17" s="42">
        <f t="shared" si="3"/>
        <v>0</v>
      </c>
      <c r="Z17" s="18"/>
      <c r="AC17" s="28"/>
      <c r="AD17" s="28"/>
      <c r="AE17" s="28"/>
      <c r="AF17" s="28"/>
      <c r="AG17" s="28"/>
      <c r="AH17" s="28"/>
      <c r="AI17" s="28"/>
      <c r="AJ17" s="28"/>
      <c r="AK17" s="28"/>
      <c r="AL17" s="28"/>
      <c r="AM17" s="28"/>
      <c r="AN17" s="28"/>
      <c r="AO17" s="28"/>
      <c r="AP17" s="28"/>
    </row>
    <row r="18" spans="1:42" ht="18" customHeight="1" thickBot="1">
      <c r="A18" s="113"/>
      <c r="B18" s="198" t="str">
        <f>IF(B22="","",H6)</f>
        <v/>
      </c>
      <c r="C18" s="199"/>
      <c r="D18" s="200"/>
      <c r="E18" s="124" t="s">
        <v>120</v>
      </c>
      <c r="F18" s="125"/>
      <c r="G18" s="60"/>
      <c r="H18" s="201" t="str">
        <f>IF(B18="","","構内柱 CP-P13")</f>
        <v/>
      </c>
      <c r="I18" s="201"/>
      <c r="J18" s="202"/>
      <c r="K18" s="119" t="s">
        <v>17</v>
      </c>
      <c r="L18" s="120"/>
      <c r="M18" s="47"/>
      <c r="N18" s="26" t="str">
        <f>IF(AND(E22&lt;&gt;"",G18=""),"径間長を入力して下さい!!",IF(AND(E22&lt;&gt;"",M18=""),"基準弛度を入力して下さい!!",""))</f>
        <v/>
      </c>
      <c r="O18" s="14"/>
      <c r="P18" s="14"/>
      <c r="Q18" s="14"/>
      <c r="R18" s="15"/>
      <c r="S18" s="30"/>
      <c r="T18" s="190" t="str">
        <f>'WDip-1'!T18</f>
        <v>16-CVV- 6C</v>
      </c>
      <c r="U18" s="191"/>
      <c r="V18" s="30"/>
      <c r="W18" s="159"/>
      <c r="X18" s="159"/>
      <c r="Y18" s="159"/>
      <c r="Z18" s="18"/>
      <c r="AC18" s="28"/>
      <c r="AD18" s="28"/>
      <c r="AE18" s="28"/>
      <c r="AF18" s="28"/>
      <c r="AG18" s="28"/>
      <c r="AH18" s="28"/>
      <c r="AI18" s="28"/>
      <c r="AJ18" s="28"/>
      <c r="AK18" s="28"/>
      <c r="AL18" s="28"/>
      <c r="AM18" s="28"/>
      <c r="AN18" s="28"/>
      <c r="AO18" s="28"/>
      <c r="AP18" s="28"/>
    </row>
    <row r="19" spans="1:42" ht="11.25" customHeight="1">
      <c r="A19" s="113"/>
      <c r="B19" s="85" t="s">
        <v>23</v>
      </c>
      <c r="C19" s="86"/>
      <c r="D19" s="87"/>
      <c r="E19" s="126" t="s">
        <v>0</v>
      </c>
      <c r="F19" s="127"/>
      <c r="G19" s="107" t="s">
        <v>2</v>
      </c>
      <c r="H19" s="87"/>
      <c r="I19" s="110" t="s">
        <v>3</v>
      </c>
      <c r="J19" s="114" t="s">
        <v>12</v>
      </c>
      <c r="K19" s="121" t="s">
        <v>24</v>
      </c>
      <c r="L19" s="117" t="s">
        <v>16</v>
      </c>
      <c r="M19" s="96"/>
      <c r="N19" s="96"/>
      <c r="O19" s="118"/>
      <c r="P19" s="95" t="s">
        <v>22</v>
      </c>
      <c r="Q19" s="96"/>
      <c r="R19" s="97"/>
      <c r="S19" s="30"/>
      <c r="T19" s="190" t="str">
        <f>'WDip-1'!T19</f>
        <v>17-CVV- 7C</v>
      </c>
      <c r="U19" s="191"/>
      <c r="V19" s="30"/>
      <c r="W19" s="160"/>
      <c r="X19" s="160"/>
      <c r="Y19" s="160"/>
      <c r="Z19" s="18"/>
      <c r="AC19" s="28"/>
      <c r="AD19" s="28"/>
      <c r="AE19" s="28"/>
      <c r="AF19" s="28"/>
      <c r="AG19" s="28"/>
      <c r="AH19" s="28"/>
      <c r="AI19" s="28"/>
      <c r="AJ19" s="28"/>
      <c r="AK19" s="28"/>
      <c r="AL19" s="28"/>
      <c r="AM19" s="28"/>
      <c r="AN19" s="28"/>
      <c r="AO19" s="28"/>
      <c r="AP19" s="28"/>
    </row>
    <row r="20" spans="1:42" ht="11.25" customHeight="1">
      <c r="A20" s="113"/>
      <c r="B20" s="88"/>
      <c r="C20" s="89"/>
      <c r="D20" s="90"/>
      <c r="E20" s="128"/>
      <c r="F20" s="129"/>
      <c r="G20" s="108"/>
      <c r="H20" s="90"/>
      <c r="I20" s="111"/>
      <c r="J20" s="115"/>
      <c r="K20" s="122"/>
      <c r="L20" s="62" t="s">
        <v>5</v>
      </c>
      <c r="M20" s="63" t="s">
        <v>7</v>
      </c>
      <c r="N20" s="63" t="s">
        <v>9</v>
      </c>
      <c r="O20" s="63" t="s">
        <v>11</v>
      </c>
      <c r="P20" s="63" t="s">
        <v>13</v>
      </c>
      <c r="Q20" s="63" t="s">
        <v>14</v>
      </c>
      <c r="R20" s="64" t="s">
        <v>15</v>
      </c>
      <c r="S20" s="30"/>
      <c r="T20" s="190" t="str">
        <f>'WDip-1'!T20</f>
        <v>18-CVV- 8C</v>
      </c>
      <c r="U20" s="191"/>
      <c r="V20" s="30"/>
      <c r="W20" s="160"/>
      <c r="X20" s="160"/>
      <c r="Y20" s="160"/>
      <c r="Z20" s="18"/>
      <c r="AC20" s="28"/>
      <c r="AD20" s="28"/>
      <c r="AE20" s="28"/>
      <c r="AF20" s="28"/>
      <c r="AG20" s="28"/>
      <c r="AH20" s="28"/>
      <c r="AI20" s="28"/>
      <c r="AJ20" s="28"/>
      <c r="AK20" s="28"/>
      <c r="AL20" s="28"/>
      <c r="AM20" s="28"/>
      <c r="AN20" s="28"/>
      <c r="AO20" s="28"/>
      <c r="AP20" s="28"/>
    </row>
    <row r="21" spans="1:42" ht="11.25" customHeight="1">
      <c r="A21" s="113"/>
      <c r="B21" s="91"/>
      <c r="C21" s="92"/>
      <c r="D21" s="93"/>
      <c r="E21" s="130"/>
      <c r="F21" s="131"/>
      <c r="G21" s="109"/>
      <c r="H21" s="93"/>
      <c r="I21" s="112"/>
      <c r="J21" s="116"/>
      <c r="K21" s="123"/>
      <c r="L21" s="65" t="s">
        <v>6</v>
      </c>
      <c r="M21" s="66" t="s">
        <v>8</v>
      </c>
      <c r="N21" s="66" t="s">
        <v>10</v>
      </c>
      <c r="O21" s="66" t="s">
        <v>29</v>
      </c>
      <c r="P21" s="66" t="s">
        <v>26</v>
      </c>
      <c r="Q21" s="66" t="s">
        <v>27</v>
      </c>
      <c r="R21" s="67" t="s">
        <v>28</v>
      </c>
      <c r="S21" s="30"/>
      <c r="T21" s="190" t="str">
        <f>'WDip-1'!T21</f>
        <v>19-CVV-10C</v>
      </c>
      <c r="U21" s="191"/>
      <c r="V21" s="30"/>
      <c r="W21" s="161"/>
      <c r="X21" s="34" t="s">
        <v>19</v>
      </c>
      <c r="Y21" s="34" t="s">
        <v>20</v>
      </c>
      <c r="Z21" s="18"/>
      <c r="AC21" s="28"/>
      <c r="AD21" s="28"/>
      <c r="AE21" s="28"/>
      <c r="AF21" s="28"/>
      <c r="AG21" s="28"/>
      <c r="AH21" s="28"/>
      <c r="AI21" s="28"/>
      <c r="AJ21" s="28"/>
      <c r="AK21" s="28"/>
      <c r="AL21" s="28"/>
      <c r="AM21" s="28"/>
      <c r="AN21" s="28"/>
      <c r="AO21" s="28"/>
      <c r="AP21" s="28"/>
    </row>
    <row r="22" spans="1:42" ht="13.5" customHeight="1">
      <c r="A22" s="113"/>
      <c r="B22" s="79" t="str">
        <f>IF(C22="","",B10+1)</f>
        <v/>
      </c>
      <c r="C22" s="103" t="str">
        <f>IF(OR(E22="",G22="",I22="",K22=""),"","使用電線-"&amp;X22)</f>
        <v/>
      </c>
      <c r="D22" s="104"/>
      <c r="E22" s="134"/>
      <c r="F22" s="135"/>
      <c r="G22" s="48"/>
      <c r="H22" s="226" t="str">
        <f>IF(G22="","",IF(OR(G22=0.5,G22=1.2,G22=2.6,G22=3.2,G22=4,G22=5),"mm","sq"))</f>
        <v/>
      </c>
      <c r="I22" s="49"/>
      <c r="J22" s="50"/>
      <c r="K22" s="51"/>
      <c r="L22" s="167"/>
      <c r="M22" s="168"/>
      <c r="N22" s="169"/>
      <c r="O22" s="170"/>
      <c r="P22" s="169"/>
      <c r="Q22" s="169"/>
      <c r="R22" s="171"/>
      <c r="S22" s="30"/>
      <c r="T22" s="190" t="str">
        <f>'WDip-1'!T22</f>
        <v>20-CVV-12C</v>
      </c>
      <c r="U22" s="191"/>
      <c r="V22" s="30"/>
      <c r="W22" s="35" t="str">
        <f>IF(X22="","",1)</f>
        <v/>
      </c>
      <c r="X22" s="36" t="str">
        <f>IF(AND(E22&lt;&gt;"",OR(Y22=0,Y22=1)),1,"")</f>
        <v/>
      </c>
      <c r="Y22" s="37">
        <f>IF(J22="",0,IF(J22="---〃---",2,IF(J22&lt;&gt;"",1,"入力ミス")))</f>
        <v>0</v>
      </c>
      <c r="Z22" s="2"/>
      <c r="AC22" s="28"/>
      <c r="AD22" s="28"/>
      <c r="AE22" s="28"/>
      <c r="AF22" s="28"/>
      <c r="AG22" s="28"/>
      <c r="AH22" s="28"/>
      <c r="AI22" s="28"/>
      <c r="AJ22" s="28"/>
      <c r="AK22" s="28"/>
      <c r="AL22" s="28"/>
      <c r="AM22" s="28"/>
      <c r="AN22" s="28"/>
      <c r="AO22" s="28"/>
      <c r="AP22" s="28"/>
    </row>
    <row r="23" spans="1:42" ht="13.5" customHeight="1">
      <c r="A23" s="113"/>
      <c r="B23" s="80"/>
      <c r="C23" s="105" t="str">
        <f>IF(OR(E23="",G23="",I23="",K23=""),"",IF(X22=X23,"---〃---","使用電線-"&amp;X23))</f>
        <v/>
      </c>
      <c r="D23" s="106"/>
      <c r="E23" s="83"/>
      <c r="F23" s="84"/>
      <c r="G23" s="52"/>
      <c r="H23" s="225" t="str">
        <f t="shared" ref="H23:H29" si="5">IF(G23="","",IF(OR(G23=0.5,G23=1.2,G23=2.6,G23=3.2,G23=4,G23=5),"mm","sq"))</f>
        <v/>
      </c>
      <c r="I23" s="53"/>
      <c r="J23" s="54"/>
      <c r="K23" s="55"/>
      <c r="L23" s="172"/>
      <c r="M23" s="173"/>
      <c r="N23" s="174"/>
      <c r="O23" s="175"/>
      <c r="P23" s="174"/>
      <c r="Q23" s="174"/>
      <c r="R23" s="176"/>
      <c r="S23" s="30"/>
      <c r="T23" s="190" t="str">
        <f>'WDip-1'!T23</f>
        <v>21-CVV-15C</v>
      </c>
      <c r="U23" s="191"/>
      <c r="V23" s="30"/>
      <c r="W23" s="38" t="str">
        <f>IF(X23="","",W22+1)</f>
        <v/>
      </c>
      <c r="X23" s="17" t="str">
        <f>IF(AND(E23&lt;&gt;"",Y23=2),X22,IF(AND(E23&lt;&gt;"",OR(Y23=0,Y23=1)),X22+1,""))</f>
        <v/>
      </c>
      <c r="Y23" s="39">
        <f>IF(J23="",0,IF(J23="---〃---",2,IF(J23&lt;&gt;"",1,"入力ミス")))</f>
        <v>0</v>
      </c>
      <c r="Z23" s="13"/>
      <c r="AC23" s="28"/>
      <c r="AD23" s="28"/>
      <c r="AE23" s="28"/>
      <c r="AF23" s="28"/>
      <c r="AG23" s="28"/>
      <c r="AH23" s="28"/>
      <c r="AI23" s="28"/>
      <c r="AJ23" s="28"/>
      <c r="AK23" s="28"/>
      <c r="AL23" s="28"/>
      <c r="AM23" s="28"/>
      <c r="AN23" s="28"/>
      <c r="AO23" s="28"/>
      <c r="AP23" s="28"/>
    </row>
    <row r="24" spans="1:42" ht="13.5" customHeight="1">
      <c r="A24" s="113"/>
      <c r="B24" s="80"/>
      <c r="C24" s="105" t="str">
        <f>IF(OR(E24="",G24="",I24="",K24=""),"",IF(X23=X24,"---〃---","使用電線-"&amp;X24))</f>
        <v/>
      </c>
      <c r="D24" s="106"/>
      <c r="E24" s="83"/>
      <c r="F24" s="84"/>
      <c r="G24" s="52"/>
      <c r="H24" s="225" t="str">
        <f t="shared" si="5"/>
        <v/>
      </c>
      <c r="I24" s="53"/>
      <c r="J24" s="54"/>
      <c r="K24" s="55"/>
      <c r="L24" s="172"/>
      <c r="M24" s="173"/>
      <c r="N24" s="174"/>
      <c r="O24" s="175"/>
      <c r="P24" s="174"/>
      <c r="Q24" s="174"/>
      <c r="R24" s="176"/>
      <c r="S24" s="30"/>
      <c r="T24" s="190" t="str">
        <f>'WDip-1'!T24</f>
        <v>22-CVV-20C</v>
      </c>
      <c r="U24" s="191"/>
      <c r="V24" s="30"/>
      <c r="W24" s="38" t="str">
        <f t="shared" ref="W24:W29" si="6">IF(X24="","",W23+1)</f>
        <v/>
      </c>
      <c r="X24" s="17" t="str">
        <f t="shared" ref="X24:X29" si="7">IF(AND(E24&lt;&gt;"",Y24=2),X23,IF(AND(E24&lt;&gt;"",OR(Y24=0,Y24=1)),X23+1,""))</f>
        <v/>
      </c>
      <c r="Y24" s="39">
        <f t="shared" ref="Y24:Y29" si="8">IF(J24="",0,IF(J24="---〃---",2,IF(J24&lt;&gt;"",1,"入力ミス")))</f>
        <v>0</v>
      </c>
      <c r="Z24" s="13"/>
      <c r="AC24" s="28"/>
      <c r="AD24" s="28"/>
      <c r="AE24" s="28"/>
      <c r="AF24" s="28"/>
      <c r="AG24" s="28"/>
      <c r="AH24" s="28"/>
      <c r="AI24" s="28"/>
      <c r="AJ24" s="28"/>
      <c r="AK24" s="28"/>
      <c r="AL24" s="28"/>
      <c r="AM24" s="28"/>
      <c r="AN24" s="28"/>
      <c r="AO24" s="28"/>
      <c r="AP24" s="28"/>
    </row>
    <row r="25" spans="1:42" ht="13.5" customHeight="1">
      <c r="A25" s="113"/>
      <c r="B25" s="80"/>
      <c r="C25" s="105" t="str">
        <f>IF(OR(E25="",G25="",I25="",K25=""),"",IF(X24=X25,"---〃---","使用電線-"&amp;X25))</f>
        <v/>
      </c>
      <c r="D25" s="106"/>
      <c r="E25" s="83"/>
      <c r="F25" s="84"/>
      <c r="G25" s="52"/>
      <c r="H25" s="225" t="str">
        <f t="shared" si="5"/>
        <v/>
      </c>
      <c r="I25" s="53"/>
      <c r="J25" s="54"/>
      <c r="K25" s="55"/>
      <c r="L25" s="172"/>
      <c r="M25" s="173"/>
      <c r="N25" s="174"/>
      <c r="O25" s="175"/>
      <c r="P25" s="174"/>
      <c r="Q25" s="174"/>
      <c r="R25" s="176"/>
      <c r="S25" s="30"/>
      <c r="T25" s="190" t="str">
        <f>'WDip-1'!T25</f>
        <v>23-CVV-30C</v>
      </c>
      <c r="U25" s="191"/>
      <c r="V25" s="30"/>
      <c r="W25" s="38" t="str">
        <f t="shared" si="6"/>
        <v/>
      </c>
      <c r="X25" s="17" t="str">
        <f t="shared" si="7"/>
        <v/>
      </c>
      <c r="Y25" s="39">
        <f t="shared" si="8"/>
        <v>0</v>
      </c>
      <c r="Z25" s="19"/>
      <c r="AC25" s="28"/>
      <c r="AD25" s="28"/>
      <c r="AE25" s="28"/>
      <c r="AF25" s="28"/>
      <c r="AG25" s="28"/>
      <c r="AH25" s="28"/>
      <c r="AI25" s="28"/>
      <c r="AJ25" s="28"/>
      <c r="AK25" s="28"/>
      <c r="AL25" s="28"/>
      <c r="AM25" s="28"/>
      <c r="AN25" s="28"/>
      <c r="AO25" s="28"/>
      <c r="AP25" s="28"/>
    </row>
    <row r="26" spans="1:42" ht="13.5" customHeight="1">
      <c r="A26" s="113"/>
      <c r="B26" s="80"/>
      <c r="C26" s="105" t="str">
        <f t="shared" ref="C26:C28" si="9">IF(OR(E26="",G26="",I26="",K26=""),"",IF(X25=X26,"---〃---","使用電線-"&amp;X26))</f>
        <v/>
      </c>
      <c r="D26" s="106"/>
      <c r="E26" s="83"/>
      <c r="F26" s="84"/>
      <c r="G26" s="52"/>
      <c r="H26" s="225" t="str">
        <f t="shared" si="5"/>
        <v/>
      </c>
      <c r="I26" s="53"/>
      <c r="J26" s="54"/>
      <c r="K26" s="55"/>
      <c r="L26" s="172"/>
      <c r="M26" s="173"/>
      <c r="N26" s="174"/>
      <c r="O26" s="175"/>
      <c r="P26" s="174"/>
      <c r="Q26" s="174"/>
      <c r="R26" s="176"/>
      <c r="S26" s="31"/>
      <c r="T26" s="190" t="str">
        <f>'WDip-1'!T26</f>
        <v xml:space="preserve">24-USER Reg. </v>
      </c>
      <c r="U26" s="191"/>
      <c r="V26" s="31"/>
      <c r="W26" s="38" t="str">
        <f t="shared" si="6"/>
        <v/>
      </c>
      <c r="X26" s="17" t="str">
        <f t="shared" si="7"/>
        <v/>
      </c>
      <c r="Y26" s="39">
        <f t="shared" si="8"/>
        <v>0</v>
      </c>
      <c r="Z26" s="19"/>
      <c r="AC26" s="28"/>
      <c r="AD26" s="28"/>
      <c r="AE26" s="28"/>
      <c r="AF26" s="28"/>
      <c r="AG26" s="28"/>
      <c r="AH26" s="28"/>
      <c r="AI26" s="28"/>
      <c r="AJ26" s="28"/>
      <c r="AK26" s="28"/>
      <c r="AL26" s="28"/>
      <c r="AM26" s="28"/>
      <c r="AN26" s="28"/>
      <c r="AO26" s="28"/>
      <c r="AP26" s="28"/>
    </row>
    <row r="27" spans="1:42" ht="13.5" customHeight="1">
      <c r="A27" s="113"/>
      <c r="B27" s="80"/>
      <c r="C27" s="105" t="str">
        <f t="shared" si="9"/>
        <v/>
      </c>
      <c r="D27" s="106"/>
      <c r="E27" s="83"/>
      <c r="F27" s="84"/>
      <c r="G27" s="52"/>
      <c r="H27" s="225" t="str">
        <f t="shared" si="5"/>
        <v/>
      </c>
      <c r="I27" s="53"/>
      <c r="J27" s="54"/>
      <c r="K27" s="55"/>
      <c r="L27" s="172"/>
      <c r="M27" s="173"/>
      <c r="N27" s="174"/>
      <c r="O27" s="175"/>
      <c r="P27" s="174"/>
      <c r="Q27" s="174"/>
      <c r="R27" s="176"/>
      <c r="S27" s="31"/>
      <c r="T27" s="190" t="str">
        <f>'WDip-1'!T27</f>
        <v xml:space="preserve">25-USER Reg. </v>
      </c>
      <c r="U27" s="191"/>
      <c r="V27" s="31"/>
      <c r="W27" s="38" t="str">
        <f t="shared" si="6"/>
        <v/>
      </c>
      <c r="X27" s="17" t="str">
        <f t="shared" si="7"/>
        <v/>
      </c>
      <c r="Y27" s="39">
        <f t="shared" si="8"/>
        <v>0</v>
      </c>
      <c r="Z27" s="19"/>
      <c r="AC27" s="28"/>
      <c r="AD27" s="28"/>
      <c r="AE27" s="28"/>
      <c r="AF27" s="28"/>
      <c r="AG27" s="28"/>
      <c r="AH27" s="28"/>
      <c r="AI27" s="28"/>
      <c r="AJ27" s="28"/>
      <c r="AK27" s="28"/>
      <c r="AL27" s="28"/>
      <c r="AM27" s="28"/>
      <c r="AN27" s="28"/>
      <c r="AO27" s="28"/>
      <c r="AP27" s="28"/>
    </row>
    <row r="28" spans="1:42" ht="13.5" customHeight="1">
      <c r="A28" s="113"/>
      <c r="B28" s="80"/>
      <c r="C28" s="105" t="str">
        <f t="shared" si="9"/>
        <v/>
      </c>
      <c r="D28" s="106"/>
      <c r="E28" s="83"/>
      <c r="F28" s="84"/>
      <c r="G28" s="52"/>
      <c r="H28" s="225" t="str">
        <f t="shared" si="5"/>
        <v/>
      </c>
      <c r="I28" s="53"/>
      <c r="J28" s="54"/>
      <c r="K28" s="55"/>
      <c r="L28" s="172"/>
      <c r="M28" s="173"/>
      <c r="N28" s="174"/>
      <c r="O28" s="175"/>
      <c r="P28" s="174"/>
      <c r="Q28" s="174"/>
      <c r="R28" s="176"/>
      <c r="S28" s="31"/>
      <c r="T28" s="190" t="str">
        <f>'WDip-1'!T28</f>
        <v xml:space="preserve">26-USER Reg. </v>
      </c>
      <c r="U28" s="191"/>
      <c r="V28" s="31"/>
      <c r="W28" s="38" t="str">
        <f t="shared" si="6"/>
        <v/>
      </c>
      <c r="X28" s="17" t="str">
        <f t="shared" si="7"/>
        <v/>
      </c>
      <c r="Y28" s="39">
        <f t="shared" si="8"/>
        <v>0</v>
      </c>
      <c r="Z28" s="19"/>
      <c r="AC28" s="28"/>
      <c r="AD28" s="28"/>
      <c r="AE28" s="28"/>
      <c r="AF28" s="28"/>
      <c r="AG28" s="28"/>
      <c r="AH28" s="28"/>
      <c r="AI28" s="28"/>
      <c r="AJ28" s="28"/>
      <c r="AK28" s="28"/>
      <c r="AL28" s="28"/>
      <c r="AM28" s="28"/>
      <c r="AN28" s="28"/>
      <c r="AO28" s="28"/>
      <c r="AP28" s="28"/>
    </row>
    <row r="29" spans="1:42" ht="13.5" customHeight="1" thickBot="1">
      <c r="A29" s="113"/>
      <c r="B29" s="214"/>
      <c r="C29" s="98" t="str">
        <f>IF(X29="","",IF(X29&gt;5,"計算不可",IF(OR(E29="",G29="",I29="",K29=""),"",IF(X28=X29,"---〃---","使用電線-"&amp;X29))))</f>
        <v/>
      </c>
      <c r="D29" s="99"/>
      <c r="E29" s="83"/>
      <c r="F29" s="84"/>
      <c r="G29" s="56"/>
      <c r="H29" s="224" t="str">
        <f t="shared" si="5"/>
        <v/>
      </c>
      <c r="I29" s="57"/>
      <c r="J29" s="58"/>
      <c r="K29" s="59"/>
      <c r="L29" s="177"/>
      <c r="M29" s="178"/>
      <c r="N29" s="179"/>
      <c r="O29" s="180"/>
      <c r="P29" s="179"/>
      <c r="Q29" s="179"/>
      <c r="R29" s="181"/>
      <c r="S29" s="31"/>
      <c r="T29" s="190" t="str">
        <f>'WDip-1'!T29</f>
        <v xml:space="preserve">27-USER Reg. </v>
      </c>
      <c r="U29" s="191"/>
      <c r="V29" s="31"/>
      <c r="W29" s="40" t="str">
        <f t="shared" si="6"/>
        <v/>
      </c>
      <c r="X29" s="41" t="str">
        <f t="shared" si="7"/>
        <v/>
      </c>
      <c r="Y29" s="42">
        <f t="shared" si="8"/>
        <v>0</v>
      </c>
      <c r="Z29" s="19"/>
      <c r="AC29" s="28"/>
      <c r="AD29" s="28"/>
      <c r="AE29" s="28"/>
      <c r="AF29" s="28"/>
      <c r="AG29" s="28"/>
      <c r="AH29" s="28"/>
      <c r="AI29" s="28"/>
      <c r="AJ29" s="28"/>
      <c r="AK29" s="28"/>
      <c r="AL29" s="28"/>
      <c r="AM29" s="28"/>
      <c r="AN29" s="28"/>
      <c r="AO29" s="28"/>
      <c r="AP29" s="28"/>
    </row>
    <row r="30" spans="1:42" ht="18" customHeight="1" thickBot="1">
      <c r="A30" s="113"/>
      <c r="B30" s="198" t="str">
        <f>IF(B34="","",H18)</f>
        <v/>
      </c>
      <c r="C30" s="199"/>
      <c r="D30" s="200"/>
      <c r="E30" s="124" t="s">
        <v>120</v>
      </c>
      <c r="F30" s="125"/>
      <c r="G30" s="60"/>
      <c r="H30" s="201" t="str">
        <f>IF(B30="","","構内柱 CP-P14")</f>
        <v/>
      </c>
      <c r="I30" s="201"/>
      <c r="J30" s="202"/>
      <c r="K30" s="119" t="s">
        <v>17</v>
      </c>
      <c r="L30" s="120"/>
      <c r="M30" s="47"/>
      <c r="N30" s="26" t="str">
        <f>IF(AND(E34&lt;&gt;"",G30=""),"径間長を入力して下さい!!",IF(AND(E34&lt;&gt;"",M30=""),"基準弛度を入力して下さい!!",""))</f>
        <v/>
      </c>
      <c r="O30" s="14"/>
      <c r="P30" s="14"/>
      <c r="Q30" s="14"/>
      <c r="R30" s="15"/>
      <c r="S30" s="31"/>
      <c r="T30" s="190" t="str">
        <f>'WDip-1'!T30</f>
        <v xml:space="preserve">28-USER Reg. </v>
      </c>
      <c r="U30" s="191"/>
      <c r="V30" s="31"/>
      <c r="W30" s="159"/>
      <c r="X30" s="159"/>
      <c r="Y30" s="159"/>
      <c r="Z30" s="19"/>
      <c r="AC30" s="28"/>
      <c r="AD30" s="28"/>
      <c r="AE30" s="28"/>
      <c r="AF30" s="28"/>
      <c r="AG30" s="28"/>
      <c r="AH30" s="28"/>
      <c r="AI30" s="28"/>
      <c r="AJ30" s="28"/>
      <c r="AK30" s="28"/>
      <c r="AL30" s="28"/>
      <c r="AM30" s="28"/>
      <c r="AN30" s="28"/>
      <c r="AO30" s="28"/>
      <c r="AP30" s="28"/>
    </row>
    <row r="31" spans="1:42" ht="11.25" customHeight="1">
      <c r="A31" s="113"/>
      <c r="B31" s="85" t="s">
        <v>23</v>
      </c>
      <c r="C31" s="86"/>
      <c r="D31" s="87"/>
      <c r="E31" s="126" t="s">
        <v>0</v>
      </c>
      <c r="F31" s="127"/>
      <c r="G31" s="107" t="s">
        <v>2</v>
      </c>
      <c r="H31" s="87"/>
      <c r="I31" s="110" t="s">
        <v>3</v>
      </c>
      <c r="J31" s="114" t="s">
        <v>12</v>
      </c>
      <c r="K31" s="121" t="s">
        <v>24</v>
      </c>
      <c r="L31" s="117" t="s">
        <v>16</v>
      </c>
      <c r="M31" s="96"/>
      <c r="N31" s="96"/>
      <c r="O31" s="118"/>
      <c r="P31" s="95" t="s">
        <v>22</v>
      </c>
      <c r="Q31" s="96"/>
      <c r="R31" s="97"/>
      <c r="S31" s="31"/>
      <c r="T31" s="190" t="str">
        <f>'WDip-1'!T31</f>
        <v xml:space="preserve">29-USER Reg. </v>
      </c>
      <c r="U31" s="191"/>
      <c r="V31" s="31"/>
      <c r="W31" s="160"/>
      <c r="X31" s="160"/>
      <c r="Y31" s="160"/>
      <c r="Z31" s="19"/>
      <c r="AC31" s="28"/>
      <c r="AD31" s="28"/>
      <c r="AE31" s="28"/>
      <c r="AF31" s="28"/>
      <c r="AG31" s="28"/>
      <c r="AH31" s="28"/>
      <c r="AI31" s="28"/>
      <c r="AJ31" s="28"/>
      <c r="AK31" s="28"/>
      <c r="AL31" s="28"/>
      <c r="AM31" s="28"/>
      <c r="AN31" s="28"/>
      <c r="AO31" s="28"/>
      <c r="AP31" s="28"/>
    </row>
    <row r="32" spans="1:42" ht="11.25" customHeight="1">
      <c r="A32" s="113"/>
      <c r="B32" s="88"/>
      <c r="C32" s="89"/>
      <c r="D32" s="90"/>
      <c r="E32" s="128"/>
      <c r="F32" s="129"/>
      <c r="G32" s="108"/>
      <c r="H32" s="90"/>
      <c r="I32" s="111"/>
      <c r="J32" s="115"/>
      <c r="K32" s="122"/>
      <c r="L32" s="62" t="s">
        <v>5</v>
      </c>
      <c r="M32" s="63" t="s">
        <v>7</v>
      </c>
      <c r="N32" s="63" t="s">
        <v>9</v>
      </c>
      <c r="O32" s="63" t="s">
        <v>11</v>
      </c>
      <c r="P32" s="63" t="s">
        <v>13</v>
      </c>
      <c r="Q32" s="63" t="s">
        <v>14</v>
      </c>
      <c r="R32" s="64" t="s">
        <v>15</v>
      </c>
      <c r="S32" s="31"/>
      <c r="T32" s="190" t="str">
        <f>'WDip-1'!T32</f>
        <v xml:space="preserve">30-USER Reg. </v>
      </c>
      <c r="U32" s="191"/>
      <c r="V32" s="31"/>
      <c r="W32" s="160"/>
      <c r="X32" s="160"/>
      <c r="Y32" s="160"/>
      <c r="Z32" s="19"/>
      <c r="AC32" s="28"/>
      <c r="AD32" s="28"/>
      <c r="AE32" s="28"/>
      <c r="AF32" s="28"/>
      <c r="AG32" s="28"/>
      <c r="AH32" s="28"/>
      <c r="AI32" s="28"/>
      <c r="AJ32" s="28"/>
      <c r="AK32" s="28"/>
      <c r="AL32" s="28"/>
      <c r="AM32" s="28"/>
      <c r="AN32" s="28"/>
      <c r="AO32" s="28"/>
      <c r="AP32" s="28"/>
    </row>
    <row r="33" spans="1:42" ht="11.25" customHeight="1">
      <c r="A33" s="113"/>
      <c r="B33" s="91"/>
      <c r="C33" s="92"/>
      <c r="D33" s="93"/>
      <c r="E33" s="130"/>
      <c r="F33" s="131"/>
      <c r="G33" s="109"/>
      <c r="H33" s="93"/>
      <c r="I33" s="112"/>
      <c r="J33" s="116"/>
      <c r="K33" s="123"/>
      <c r="L33" s="65" t="s">
        <v>6</v>
      </c>
      <c r="M33" s="66" t="s">
        <v>8</v>
      </c>
      <c r="N33" s="66" t="s">
        <v>10</v>
      </c>
      <c r="O33" s="66" t="s">
        <v>29</v>
      </c>
      <c r="P33" s="66" t="s">
        <v>26</v>
      </c>
      <c r="Q33" s="66" t="s">
        <v>27</v>
      </c>
      <c r="R33" s="67" t="s">
        <v>28</v>
      </c>
      <c r="S33" s="31"/>
      <c r="T33" s="190" t="str">
        <f>'WDip-1'!T33</f>
        <v xml:space="preserve">31-USER Reg. </v>
      </c>
      <c r="U33" s="191"/>
      <c r="V33" s="31"/>
      <c r="W33" s="161"/>
      <c r="X33" s="34" t="s">
        <v>19</v>
      </c>
      <c r="Y33" s="34" t="s">
        <v>20</v>
      </c>
      <c r="Z33" s="19"/>
      <c r="AC33" s="28"/>
      <c r="AD33" s="28"/>
      <c r="AE33" s="28"/>
      <c r="AF33" s="28"/>
      <c r="AG33" s="28"/>
      <c r="AH33" s="28"/>
      <c r="AI33" s="28"/>
      <c r="AJ33" s="28"/>
      <c r="AK33" s="28"/>
      <c r="AL33" s="28"/>
      <c r="AM33" s="28"/>
      <c r="AN33" s="28"/>
      <c r="AO33" s="28"/>
      <c r="AP33" s="28"/>
    </row>
    <row r="34" spans="1:42" ht="13.5" customHeight="1">
      <c r="A34" s="113"/>
      <c r="B34" s="79" t="str">
        <f>IF(C34="","",B22+1)</f>
        <v/>
      </c>
      <c r="C34" s="103" t="str">
        <f>IF(OR(E34="",G34="",I34="",K34=""),"","使用電線-"&amp;X34)</f>
        <v/>
      </c>
      <c r="D34" s="104"/>
      <c r="E34" s="134"/>
      <c r="F34" s="135"/>
      <c r="G34" s="48"/>
      <c r="H34" s="226" t="str">
        <f>IF(G34="","",IF(OR(G34=0.5,G34=1.2,G34=2.6,G34=3.2,G34=4,G34=5),"mm","sq"))</f>
        <v/>
      </c>
      <c r="I34" s="49"/>
      <c r="J34" s="50"/>
      <c r="K34" s="51"/>
      <c r="L34" s="167"/>
      <c r="M34" s="168"/>
      <c r="N34" s="169"/>
      <c r="O34" s="170"/>
      <c r="P34" s="169"/>
      <c r="Q34" s="169"/>
      <c r="R34" s="171"/>
      <c r="S34" s="31"/>
      <c r="T34" s="190" t="str">
        <f>'WDip-1'!T34</f>
        <v xml:space="preserve">32-USER Reg. </v>
      </c>
      <c r="U34" s="191"/>
      <c r="V34" s="31"/>
      <c r="W34" s="35" t="str">
        <f>IF(X34="","",1)</f>
        <v/>
      </c>
      <c r="X34" s="36" t="str">
        <f>IF(AND(E34&lt;&gt;"",OR(Y34=0,Y34=1)),1,"")</f>
        <v/>
      </c>
      <c r="Y34" s="37">
        <f>IF(J34="",0,IF(J34="---〃---",2,IF(J34&lt;&gt;"",1,"入力ミス")))</f>
        <v>0</v>
      </c>
      <c r="Z34" s="19"/>
      <c r="AC34" s="28"/>
      <c r="AD34" s="28"/>
      <c r="AE34" s="28"/>
      <c r="AF34" s="28"/>
      <c r="AG34" s="28"/>
      <c r="AH34" s="28"/>
      <c r="AI34" s="28"/>
      <c r="AJ34" s="28"/>
      <c r="AK34" s="28"/>
      <c r="AL34" s="28"/>
      <c r="AM34" s="28"/>
      <c r="AN34" s="28"/>
      <c r="AO34" s="28"/>
      <c r="AP34" s="28"/>
    </row>
    <row r="35" spans="1:42" ht="13.5" customHeight="1">
      <c r="A35" s="113"/>
      <c r="B35" s="80"/>
      <c r="C35" s="105" t="str">
        <f>IF(OR(E35="",G35="",I35="",K35=""),"",IF(X34=X35,"---〃---","使用電線-"&amp;X35))</f>
        <v/>
      </c>
      <c r="D35" s="106"/>
      <c r="E35" s="83"/>
      <c r="F35" s="84"/>
      <c r="G35" s="52"/>
      <c r="H35" s="225" t="str">
        <f t="shared" ref="H35:H41" si="10">IF(G35="","",IF(OR(G35=0.5,G35=1.2,G35=2.6,G35=3.2,G35=4,G35=5),"mm","sq"))</f>
        <v/>
      </c>
      <c r="I35" s="53"/>
      <c r="J35" s="54"/>
      <c r="K35" s="55"/>
      <c r="L35" s="172"/>
      <c r="M35" s="173"/>
      <c r="N35" s="174"/>
      <c r="O35" s="175"/>
      <c r="P35" s="174"/>
      <c r="Q35" s="174"/>
      <c r="R35" s="176"/>
      <c r="S35" s="32"/>
      <c r="T35" s="190" t="str">
        <f>'WDip-1'!T35</f>
        <v xml:space="preserve">33-USER Reg. </v>
      </c>
      <c r="U35" s="191"/>
      <c r="V35" s="32"/>
      <c r="W35" s="38" t="str">
        <f>IF(X35="","",W34+1)</f>
        <v/>
      </c>
      <c r="X35" s="17" t="str">
        <f>IF(AND(E35&lt;&gt;"",Y35=2),X34,IF(AND(E35&lt;&gt;"",OR(Y35=0,Y35=1)),X34+1,""))</f>
        <v/>
      </c>
      <c r="Y35" s="39">
        <f>IF(J35="",0,IF(J35="---〃---",2,IF(J35&lt;&gt;"",1,"入力ミス")))</f>
        <v>0</v>
      </c>
      <c r="Z35" s="19"/>
      <c r="AC35" s="28"/>
      <c r="AD35" s="28"/>
      <c r="AE35" s="28"/>
      <c r="AF35" s="28"/>
      <c r="AG35" s="28"/>
      <c r="AH35" s="28"/>
      <c r="AI35" s="28"/>
      <c r="AJ35" s="28"/>
      <c r="AK35" s="28"/>
      <c r="AL35" s="28"/>
      <c r="AM35" s="28"/>
      <c r="AN35" s="28"/>
      <c r="AO35" s="28"/>
      <c r="AP35" s="28"/>
    </row>
    <row r="36" spans="1:42" ht="13.5" customHeight="1">
      <c r="A36" s="113"/>
      <c r="B36" s="80"/>
      <c r="C36" s="105" t="str">
        <f>IF(OR(E36="",G36="",I36="",K36=""),"",IF(X35=X36,"---〃---","使用電線-"&amp;X36))</f>
        <v/>
      </c>
      <c r="D36" s="106"/>
      <c r="E36" s="83"/>
      <c r="F36" s="84"/>
      <c r="G36" s="52"/>
      <c r="H36" s="225" t="str">
        <f t="shared" si="10"/>
        <v/>
      </c>
      <c r="I36" s="53"/>
      <c r="J36" s="54"/>
      <c r="K36" s="55"/>
      <c r="L36" s="172"/>
      <c r="M36" s="173"/>
      <c r="N36" s="174"/>
      <c r="O36" s="175"/>
      <c r="P36" s="174"/>
      <c r="Q36" s="174"/>
      <c r="R36" s="176"/>
      <c r="S36" s="33"/>
      <c r="T36" s="190" t="str">
        <f>'WDip-1'!T36</f>
        <v xml:space="preserve">34-USER Reg. </v>
      </c>
      <c r="U36" s="191"/>
      <c r="V36" s="33"/>
      <c r="W36" s="38" t="str">
        <f t="shared" ref="W36:W41" si="11">IF(X36="","",W35+1)</f>
        <v/>
      </c>
      <c r="X36" s="17" t="str">
        <f t="shared" ref="X36:X41" si="12">IF(AND(E36&lt;&gt;"",Y36=2),X35,IF(AND(E36&lt;&gt;"",OR(Y36=0,Y36=1)),X35+1,""))</f>
        <v/>
      </c>
      <c r="Y36" s="39">
        <f t="shared" ref="Y36:Y41" si="13">IF(J36="",0,IF(J36="---〃---",2,IF(J36&lt;&gt;"",1,"入力ミス")))</f>
        <v>0</v>
      </c>
      <c r="Z36" s="19"/>
      <c r="AC36" s="28"/>
      <c r="AD36" s="28"/>
      <c r="AE36" s="28"/>
      <c r="AF36" s="28"/>
      <c r="AG36" s="28"/>
      <c r="AH36" s="28"/>
      <c r="AI36" s="28"/>
      <c r="AJ36" s="28"/>
      <c r="AK36" s="28"/>
      <c r="AL36" s="28"/>
      <c r="AM36" s="28"/>
      <c r="AN36" s="28"/>
      <c r="AO36" s="28"/>
      <c r="AP36" s="28"/>
    </row>
    <row r="37" spans="1:42" ht="13.5" customHeight="1">
      <c r="A37" s="113"/>
      <c r="B37" s="80"/>
      <c r="C37" s="105" t="str">
        <f>IF(OR(E37="",G37="",I37="",K37=""),"",IF(X36=X37,"---〃---","使用電線-"&amp;X37))</f>
        <v/>
      </c>
      <c r="D37" s="106"/>
      <c r="E37" s="83"/>
      <c r="F37" s="84"/>
      <c r="G37" s="52"/>
      <c r="H37" s="225" t="str">
        <f t="shared" si="10"/>
        <v/>
      </c>
      <c r="I37" s="53"/>
      <c r="J37" s="54"/>
      <c r="K37" s="55"/>
      <c r="L37" s="172"/>
      <c r="M37" s="173"/>
      <c r="N37" s="174"/>
      <c r="O37" s="175"/>
      <c r="P37" s="174"/>
      <c r="Q37" s="174"/>
      <c r="R37" s="176"/>
      <c r="S37" s="32"/>
      <c r="T37" s="190" t="str">
        <f>'WDip-1'!T37</f>
        <v xml:space="preserve">35-USER Reg. </v>
      </c>
      <c r="U37" s="191"/>
      <c r="V37" s="32"/>
      <c r="W37" s="38" t="str">
        <f t="shared" si="11"/>
        <v/>
      </c>
      <c r="X37" s="17" t="str">
        <f t="shared" si="12"/>
        <v/>
      </c>
      <c r="Y37" s="39">
        <f t="shared" si="13"/>
        <v>0</v>
      </c>
      <c r="Z37" s="19"/>
      <c r="AC37" s="28"/>
      <c r="AD37" s="28"/>
      <c r="AE37" s="28"/>
      <c r="AF37" s="28"/>
      <c r="AG37" s="28"/>
      <c r="AH37" s="28"/>
      <c r="AI37" s="28"/>
      <c r="AJ37" s="28"/>
      <c r="AK37" s="28"/>
      <c r="AL37" s="28"/>
      <c r="AM37" s="28"/>
      <c r="AN37" s="28"/>
      <c r="AO37" s="28"/>
      <c r="AP37" s="28"/>
    </row>
    <row r="38" spans="1:42" ht="13.5" customHeight="1">
      <c r="A38" s="113"/>
      <c r="B38" s="80"/>
      <c r="C38" s="105" t="str">
        <f t="shared" ref="C38:C40" si="14">IF(OR(E38="",G38="",I38="",K38=""),"",IF(X37=X38,"---〃---","使用電線-"&amp;X38))</f>
        <v/>
      </c>
      <c r="D38" s="106"/>
      <c r="E38" s="83"/>
      <c r="F38" s="84"/>
      <c r="G38" s="52"/>
      <c r="H38" s="225" t="str">
        <f t="shared" si="10"/>
        <v/>
      </c>
      <c r="I38" s="53"/>
      <c r="J38" s="54"/>
      <c r="K38" s="55"/>
      <c r="L38" s="172"/>
      <c r="M38" s="173"/>
      <c r="N38" s="174"/>
      <c r="O38" s="175"/>
      <c r="P38" s="174"/>
      <c r="Q38" s="174"/>
      <c r="R38" s="176"/>
      <c r="S38" s="32"/>
      <c r="T38" s="190" t="str">
        <f>'WDip-1'!T38</f>
        <v xml:space="preserve">36-USER Reg. </v>
      </c>
      <c r="U38" s="191"/>
      <c r="V38" s="32"/>
      <c r="W38" s="38" t="str">
        <f t="shared" si="11"/>
        <v/>
      </c>
      <c r="X38" s="17" t="str">
        <f t="shared" si="12"/>
        <v/>
      </c>
      <c r="Y38" s="39">
        <f t="shared" si="13"/>
        <v>0</v>
      </c>
      <c r="Z38" s="19"/>
      <c r="AC38" s="28"/>
      <c r="AD38" s="28"/>
      <c r="AE38" s="28"/>
      <c r="AF38" s="28"/>
      <c r="AG38" s="28"/>
      <c r="AH38" s="28"/>
      <c r="AI38" s="28"/>
      <c r="AJ38" s="28"/>
      <c r="AK38" s="28"/>
      <c r="AL38" s="28"/>
      <c r="AM38" s="28"/>
      <c r="AN38" s="28"/>
      <c r="AO38" s="28"/>
      <c r="AP38" s="28"/>
    </row>
    <row r="39" spans="1:42" ht="13.5" customHeight="1">
      <c r="A39" s="113"/>
      <c r="B39" s="80"/>
      <c r="C39" s="105" t="str">
        <f t="shared" si="14"/>
        <v/>
      </c>
      <c r="D39" s="106"/>
      <c r="E39" s="83"/>
      <c r="F39" s="84"/>
      <c r="G39" s="52"/>
      <c r="H39" s="225" t="str">
        <f t="shared" si="10"/>
        <v/>
      </c>
      <c r="I39" s="53"/>
      <c r="J39" s="54"/>
      <c r="K39" s="55"/>
      <c r="L39" s="172"/>
      <c r="M39" s="173"/>
      <c r="N39" s="174"/>
      <c r="O39" s="175"/>
      <c r="P39" s="174"/>
      <c r="Q39" s="174"/>
      <c r="R39" s="176"/>
      <c r="S39" s="32"/>
      <c r="T39" s="190" t="str">
        <f>'WDip-1'!T39</f>
        <v xml:space="preserve">37-USER Reg. </v>
      </c>
      <c r="U39" s="191"/>
      <c r="V39" s="32"/>
      <c r="W39" s="38" t="str">
        <f t="shared" si="11"/>
        <v/>
      </c>
      <c r="X39" s="17" t="str">
        <f t="shared" si="12"/>
        <v/>
      </c>
      <c r="Y39" s="39">
        <f t="shared" si="13"/>
        <v>0</v>
      </c>
      <c r="Z39" s="19"/>
      <c r="AC39" s="28"/>
      <c r="AD39" s="28"/>
      <c r="AE39" s="28"/>
      <c r="AF39" s="28"/>
      <c r="AG39" s="28"/>
      <c r="AH39" s="28"/>
      <c r="AI39" s="28"/>
      <c r="AJ39" s="28"/>
      <c r="AK39" s="28"/>
      <c r="AL39" s="28"/>
      <c r="AM39" s="28"/>
      <c r="AN39" s="28"/>
      <c r="AO39" s="28"/>
      <c r="AP39" s="28"/>
    </row>
    <row r="40" spans="1:42" ht="13.5" customHeight="1">
      <c r="A40" s="113"/>
      <c r="B40" s="80"/>
      <c r="C40" s="105" t="str">
        <f t="shared" si="14"/>
        <v/>
      </c>
      <c r="D40" s="106"/>
      <c r="E40" s="83"/>
      <c r="F40" s="84"/>
      <c r="G40" s="52"/>
      <c r="H40" s="225" t="str">
        <f t="shared" si="10"/>
        <v/>
      </c>
      <c r="I40" s="53"/>
      <c r="J40" s="54"/>
      <c r="K40" s="55"/>
      <c r="L40" s="172"/>
      <c r="M40" s="173"/>
      <c r="N40" s="174"/>
      <c r="O40" s="175"/>
      <c r="P40" s="174"/>
      <c r="Q40" s="174"/>
      <c r="R40" s="176"/>
      <c r="S40" s="2"/>
      <c r="T40" s="190" t="str">
        <f>'WDip-1'!T40</f>
        <v xml:space="preserve">38-USER Reg. </v>
      </c>
      <c r="U40" s="13"/>
      <c r="V40" s="2"/>
      <c r="W40" s="38" t="str">
        <f t="shared" si="11"/>
        <v/>
      </c>
      <c r="X40" s="17" t="str">
        <f t="shared" si="12"/>
        <v/>
      </c>
      <c r="Y40" s="39">
        <f t="shared" si="13"/>
        <v>0</v>
      </c>
      <c r="Z40" s="2"/>
      <c r="AC40" s="28"/>
      <c r="AD40" s="28"/>
      <c r="AE40" s="28"/>
      <c r="AF40" s="28"/>
      <c r="AG40" s="28"/>
      <c r="AH40" s="28"/>
      <c r="AI40" s="28"/>
      <c r="AJ40" s="28"/>
      <c r="AK40" s="28"/>
      <c r="AL40" s="28"/>
      <c r="AM40" s="28"/>
      <c r="AN40" s="28"/>
      <c r="AO40" s="28"/>
      <c r="AP40" s="28"/>
    </row>
    <row r="41" spans="1:42" ht="13.5" customHeight="1" thickBot="1">
      <c r="A41" s="113"/>
      <c r="B41" s="214"/>
      <c r="C41" s="98" t="str">
        <f>IF(X41="","",IF(X41&gt;5,"計算不可",IF(OR(E41="",G41="",I41="",K41=""),"",IF(X40=X41,"---〃---","使用電線-"&amp;X41))))</f>
        <v/>
      </c>
      <c r="D41" s="99"/>
      <c r="E41" s="83"/>
      <c r="F41" s="84"/>
      <c r="G41" s="56"/>
      <c r="H41" s="224" t="str">
        <f t="shared" si="10"/>
        <v/>
      </c>
      <c r="I41" s="57"/>
      <c r="J41" s="58"/>
      <c r="K41" s="59"/>
      <c r="L41" s="177"/>
      <c r="M41" s="178"/>
      <c r="N41" s="179"/>
      <c r="O41" s="180"/>
      <c r="P41" s="179"/>
      <c r="Q41" s="179"/>
      <c r="R41" s="181"/>
      <c r="S41" s="20"/>
      <c r="T41" s="190" t="str">
        <f>'WDip-1'!T41</f>
        <v>39-USER Reg.</v>
      </c>
      <c r="U41" s="13"/>
      <c r="V41" s="20"/>
      <c r="W41" s="40" t="str">
        <f t="shared" si="11"/>
        <v/>
      </c>
      <c r="X41" s="41" t="str">
        <f t="shared" si="12"/>
        <v/>
      </c>
      <c r="Y41" s="42">
        <f t="shared" si="13"/>
        <v>0</v>
      </c>
      <c r="Z41" s="20"/>
      <c r="AC41" s="28"/>
      <c r="AD41" s="28"/>
      <c r="AE41" s="28"/>
      <c r="AF41" s="28"/>
      <c r="AG41" s="28"/>
      <c r="AH41" s="28"/>
      <c r="AI41" s="28"/>
      <c r="AJ41" s="28"/>
      <c r="AK41" s="28"/>
      <c r="AL41" s="28"/>
      <c r="AM41" s="28"/>
      <c r="AN41" s="28"/>
      <c r="AO41" s="28"/>
      <c r="AP41" s="28"/>
    </row>
    <row r="42" spans="1:42" ht="18" customHeight="1" thickBot="1">
      <c r="A42" s="113"/>
      <c r="B42" s="198" t="str">
        <f>IF(B46="","",H30)</f>
        <v/>
      </c>
      <c r="C42" s="199"/>
      <c r="D42" s="200"/>
      <c r="E42" s="124" t="s">
        <v>120</v>
      </c>
      <c r="F42" s="125"/>
      <c r="G42" s="60"/>
      <c r="H42" s="201" t="str">
        <f>IF(B42="","","構内柱 CP-P15")</f>
        <v/>
      </c>
      <c r="I42" s="201"/>
      <c r="J42" s="202"/>
      <c r="K42" s="119" t="s">
        <v>17</v>
      </c>
      <c r="L42" s="120"/>
      <c r="M42" s="47"/>
      <c r="N42" s="26" t="str">
        <f>IF(AND(E46&lt;&gt;"",G42=""),"径間長を入力して下さい!!",IF(AND(E46&lt;&gt;"",M42=""),"基準弛度を入力して下さい!!",""))</f>
        <v/>
      </c>
      <c r="O42" s="14"/>
      <c r="P42" s="14"/>
      <c r="Q42" s="14"/>
      <c r="R42" s="15"/>
      <c r="S42" s="20"/>
      <c r="T42" s="203"/>
      <c r="U42" s="13"/>
      <c r="V42" s="20"/>
      <c r="W42" s="159"/>
      <c r="X42" s="159"/>
      <c r="Y42" s="159"/>
      <c r="Z42" s="20"/>
      <c r="AC42" s="28"/>
      <c r="AD42" s="28"/>
      <c r="AE42" s="28"/>
      <c r="AF42" s="28"/>
      <c r="AG42" s="28"/>
      <c r="AH42" s="28"/>
      <c r="AI42" s="28"/>
      <c r="AJ42" s="28"/>
      <c r="AK42" s="28"/>
      <c r="AL42" s="28"/>
      <c r="AM42" s="28"/>
      <c r="AN42" s="28"/>
      <c r="AO42" s="28"/>
      <c r="AP42" s="28"/>
    </row>
    <row r="43" spans="1:42" ht="11.25" customHeight="1">
      <c r="A43" s="113"/>
      <c r="B43" s="85" t="s">
        <v>23</v>
      </c>
      <c r="C43" s="86"/>
      <c r="D43" s="87"/>
      <c r="E43" s="126" t="s">
        <v>0</v>
      </c>
      <c r="F43" s="127"/>
      <c r="G43" s="107" t="s">
        <v>2</v>
      </c>
      <c r="H43" s="87"/>
      <c r="I43" s="110" t="s">
        <v>3</v>
      </c>
      <c r="J43" s="114" t="s">
        <v>12</v>
      </c>
      <c r="K43" s="121" t="s">
        <v>24</v>
      </c>
      <c r="L43" s="117" t="s">
        <v>16</v>
      </c>
      <c r="M43" s="96"/>
      <c r="N43" s="96"/>
      <c r="O43" s="118"/>
      <c r="P43" s="95" t="s">
        <v>22</v>
      </c>
      <c r="Q43" s="96"/>
      <c r="R43" s="97"/>
      <c r="S43" s="20"/>
      <c r="T43" s="191"/>
      <c r="U43" s="13"/>
      <c r="V43" s="20"/>
      <c r="W43" s="160"/>
      <c r="X43" s="160"/>
      <c r="Y43" s="160"/>
      <c r="Z43" s="20"/>
      <c r="AC43" s="28"/>
      <c r="AD43" s="28"/>
      <c r="AE43" s="28"/>
      <c r="AF43" s="28"/>
      <c r="AG43" s="28"/>
      <c r="AH43" s="28"/>
      <c r="AI43" s="28"/>
      <c r="AJ43" s="28"/>
      <c r="AK43" s="28"/>
      <c r="AL43" s="28"/>
      <c r="AM43" s="28"/>
      <c r="AN43" s="28"/>
      <c r="AO43" s="28"/>
      <c r="AP43" s="28"/>
    </row>
    <row r="44" spans="1:42" ht="11.25" customHeight="1">
      <c r="A44" s="113"/>
      <c r="B44" s="88"/>
      <c r="C44" s="89"/>
      <c r="D44" s="90"/>
      <c r="E44" s="128"/>
      <c r="F44" s="129"/>
      <c r="G44" s="108"/>
      <c r="H44" s="90"/>
      <c r="I44" s="111"/>
      <c r="J44" s="115"/>
      <c r="K44" s="122"/>
      <c r="L44" s="62" t="s">
        <v>5</v>
      </c>
      <c r="M44" s="63" t="s">
        <v>7</v>
      </c>
      <c r="N44" s="63" t="s">
        <v>9</v>
      </c>
      <c r="O44" s="63" t="s">
        <v>11</v>
      </c>
      <c r="P44" s="63" t="s">
        <v>13</v>
      </c>
      <c r="Q44" s="63" t="s">
        <v>14</v>
      </c>
      <c r="R44" s="64" t="s">
        <v>15</v>
      </c>
      <c r="S44" s="20"/>
      <c r="T44" s="191"/>
      <c r="U44" s="13"/>
      <c r="V44" s="20"/>
      <c r="W44" s="160"/>
      <c r="X44" s="160"/>
      <c r="Y44" s="160"/>
      <c r="Z44" s="20"/>
      <c r="AC44" s="28"/>
      <c r="AD44" s="28"/>
      <c r="AE44" s="28"/>
      <c r="AF44" s="28"/>
      <c r="AG44" s="28"/>
      <c r="AH44" s="28"/>
      <c r="AI44" s="28"/>
      <c r="AJ44" s="28"/>
      <c r="AK44" s="28"/>
      <c r="AL44" s="28"/>
      <c r="AM44" s="28"/>
      <c r="AN44" s="28"/>
      <c r="AO44" s="28"/>
      <c r="AP44" s="28"/>
    </row>
    <row r="45" spans="1:42" ht="11.25" customHeight="1">
      <c r="A45" s="113"/>
      <c r="B45" s="91"/>
      <c r="C45" s="92"/>
      <c r="D45" s="93"/>
      <c r="E45" s="130"/>
      <c r="F45" s="131"/>
      <c r="G45" s="109"/>
      <c r="H45" s="93"/>
      <c r="I45" s="112"/>
      <c r="J45" s="116"/>
      <c r="K45" s="123"/>
      <c r="L45" s="65" t="s">
        <v>6</v>
      </c>
      <c r="M45" s="66" t="s">
        <v>8</v>
      </c>
      <c r="N45" s="66" t="s">
        <v>10</v>
      </c>
      <c r="O45" s="66" t="s">
        <v>29</v>
      </c>
      <c r="P45" s="66" t="s">
        <v>26</v>
      </c>
      <c r="Q45" s="66" t="s">
        <v>27</v>
      </c>
      <c r="R45" s="67" t="s">
        <v>28</v>
      </c>
      <c r="S45" s="20"/>
      <c r="T45" s="13"/>
      <c r="U45" s="13"/>
      <c r="V45" s="20"/>
      <c r="W45" s="161"/>
      <c r="X45" s="34" t="s">
        <v>19</v>
      </c>
      <c r="Y45" s="34" t="s">
        <v>20</v>
      </c>
      <c r="Z45" s="20"/>
      <c r="AC45" s="28"/>
      <c r="AD45" s="28"/>
      <c r="AE45" s="28"/>
      <c r="AF45" s="28"/>
      <c r="AG45" s="28"/>
      <c r="AH45" s="28"/>
      <c r="AI45" s="28"/>
      <c r="AJ45" s="28"/>
      <c r="AK45" s="28"/>
      <c r="AL45" s="28"/>
      <c r="AM45" s="28"/>
      <c r="AN45" s="28"/>
      <c r="AO45" s="28"/>
      <c r="AP45" s="28"/>
    </row>
    <row r="46" spans="1:42" ht="13.5" customHeight="1">
      <c r="A46" s="113"/>
      <c r="B46" s="79" t="str">
        <f>IF(C46="","",B34+1)</f>
        <v/>
      </c>
      <c r="C46" s="103" t="str">
        <f>IF(OR(E46="",G46="",I46="",K46=""),"","使用電線-"&amp;X46)</f>
        <v/>
      </c>
      <c r="D46" s="104"/>
      <c r="E46" s="134"/>
      <c r="F46" s="135"/>
      <c r="G46" s="48"/>
      <c r="H46" s="226" t="str">
        <f>IF(G46="","",IF(OR(G46=0.5,G46=1.2,G46=2.6,G46=3.2,G46=4,G46=5),"mm","sq"))</f>
        <v/>
      </c>
      <c r="I46" s="49"/>
      <c r="J46" s="50"/>
      <c r="K46" s="51"/>
      <c r="L46" s="167"/>
      <c r="M46" s="168"/>
      <c r="N46" s="169"/>
      <c r="O46" s="170"/>
      <c r="P46" s="169"/>
      <c r="Q46" s="169"/>
      <c r="R46" s="171"/>
      <c r="S46" s="21"/>
      <c r="T46" s="46" t="s">
        <v>1</v>
      </c>
      <c r="U46" s="13"/>
      <c r="V46" s="21"/>
      <c r="W46" s="35" t="str">
        <f>IF(X46="","",1)</f>
        <v/>
      </c>
      <c r="X46" s="36" t="str">
        <f>IF(AND(E46&lt;&gt;"",OR(Y46=0,Y46=1)),1,"")</f>
        <v/>
      </c>
      <c r="Y46" s="37">
        <f>IF(J46="",0,IF(J46="---〃---",2,IF(J46&lt;&gt;"",1,"入力ミス")))</f>
        <v>0</v>
      </c>
      <c r="Z46" s="21"/>
      <c r="AC46" s="28"/>
      <c r="AD46" s="28"/>
      <c r="AE46" s="28"/>
      <c r="AF46" s="28"/>
      <c r="AG46" s="28"/>
      <c r="AH46" s="28"/>
      <c r="AI46" s="28"/>
      <c r="AJ46" s="28"/>
      <c r="AK46" s="28"/>
      <c r="AL46" s="28"/>
      <c r="AM46" s="28"/>
      <c r="AN46" s="28"/>
      <c r="AO46" s="28"/>
      <c r="AP46" s="28"/>
    </row>
    <row r="47" spans="1:42" ht="13.5" customHeight="1">
      <c r="A47" s="113"/>
      <c r="B47" s="80"/>
      <c r="C47" s="105" t="str">
        <f>IF(OR(E47="",G47="",I47="",K47=""),"",IF(X46=X47,"---〃---","使用電線-"&amp;X47))</f>
        <v/>
      </c>
      <c r="D47" s="106"/>
      <c r="E47" s="83"/>
      <c r="F47" s="84"/>
      <c r="G47" s="52"/>
      <c r="H47" s="225" t="str">
        <f t="shared" ref="H47:H53" si="15">IF(G47="","",IF(OR(G47=0.5,G47=1.2,G47=2.6,G47=3.2,G47=4,G47=5),"mm","sq"))</f>
        <v/>
      </c>
      <c r="I47" s="53"/>
      <c r="J47" s="54"/>
      <c r="K47" s="55"/>
      <c r="L47" s="172"/>
      <c r="M47" s="173"/>
      <c r="N47" s="174"/>
      <c r="O47" s="175"/>
      <c r="P47" s="174"/>
      <c r="Q47" s="174"/>
      <c r="R47" s="176"/>
      <c r="S47" s="31"/>
      <c r="T47" s="204" t="str">
        <f>'WDip-1'!T47</f>
        <v>MW  22sq</v>
      </c>
      <c r="U47" s="11"/>
      <c r="V47" s="32"/>
      <c r="W47" s="38" t="str">
        <f>IF(X47="","",W46+1)</f>
        <v/>
      </c>
      <c r="X47" s="17" t="str">
        <f>IF(AND(E47&lt;&gt;"",Y47=2),X46,IF(AND(E47&lt;&gt;"",OR(Y47=0,Y47=1)),X46+1,""))</f>
        <v/>
      </c>
      <c r="Y47" s="39">
        <f>IF(J47="",0,IF(J47="---〃---",2,IF(J47&lt;&gt;"",1,"入力ミス")))</f>
        <v>0</v>
      </c>
      <c r="Z47" s="19"/>
      <c r="AC47" s="28"/>
      <c r="AD47" s="28"/>
      <c r="AE47" s="28"/>
      <c r="AF47" s="28"/>
      <c r="AG47" s="28"/>
      <c r="AH47" s="28"/>
      <c r="AI47" s="28"/>
      <c r="AJ47" s="28"/>
      <c r="AK47" s="28"/>
      <c r="AL47" s="28"/>
      <c r="AM47" s="28"/>
      <c r="AN47" s="28"/>
      <c r="AO47" s="28"/>
      <c r="AP47" s="28"/>
    </row>
    <row r="48" spans="1:42" ht="13.5" customHeight="1">
      <c r="A48" s="113"/>
      <c r="B48" s="80"/>
      <c r="C48" s="105" t="str">
        <f>IF(OR(E48="",G48="",I48="",K48=""),"",IF(X47=X48,"---〃---","使用電線-"&amp;X48))</f>
        <v/>
      </c>
      <c r="D48" s="106"/>
      <c r="E48" s="83"/>
      <c r="F48" s="84"/>
      <c r="G48" s="52"/>
      <c r="H48" s="225" t="str">
        <f t="shared" si="15"/>
        <v/>
      </c>
      <c r="I48" s="53"/>
      <c r="J48" s="54"/>
      <c r="K48" s="55"/>
      <c r="L48" s="172"/>
      <c r="M48" s="173"/>
      <c r="N48" s="174"/>
      <c r="O48" s="175"/>
      <c r="P48" s="174"/>
      <c r="Q48" s="174"/>
      <c r="R48" s="176"/>
      <c r="S48" s="31"/>
      <c r="T48" s="204" t="str">
        <f>'WDip-1'!T48</f>
        <v>MW  38sq</v>
      </c>
      <c r="U48" s="11"/>
      <c r="V48" s="32"/>
      <c r="W48" s="38" t="str">
        <f t="shared" ref="W48:W53" si="16">IF(X48="","",W47+1)</f>
        <v/>
      </c>
      <c r="X48" s="17" t="str">
        <f t="shared" ref="X48:X53" si="17">IF(AND(E48&lt;&gt;"",Y48=2),X47,IF(AND(E48&lt;&gt;"",OR(Y48=0,Y48=1)),X47+1,""))</f>
        <v/>
      </c>
      <c r="Y48" s="39">
        <f t="shared" ref="Y48:Y53" si="18">IF(J48="",0,IF(J48="---〃---",2,IF(J48&lt;&gt;"",1,"入力ミス")))</f>
        <v>0</v>
      </c>
      <c r="Z48" s="19"/>
      <c r="AC48" s="28"/>
      <c r="AD48" s="28"/>
      <c r="AE48" s="28"/>
      <c r="AF48" s="28"/>
      <c r="AG48" s="28"/>
      <c r="AH48" s="28"/>
      <c r="AI48" s="28"/>
      <c r="AJ48" s="28"/>
      <c r="AK48" s="28"/>
      <c r="AL48" s="28"/>
      <c r="AM48" s="28"/>
      <c r="AN48" s="28"/>
      <c r="AO48" s="28"/>
      <c r="AP48" s="28"/>
    </row>
    <row r="49" spans="1:66" ht="13.5" customHeight="1">
      <c r="A49" s="113"/>
      <c r="B49" s="80"/>
      <c r="C49" s="105" t="str">
        <f>IF(OR(E49="",G49="",I49="",K49=""),"",IF(X48=X49,"---〃---","使用電線-"&amp;X49))</f>
        <v/>
      </c>
      <c r="D49" s="106"/>
      <c r="E49" s="83"/>
      <c r="F49" s="84"/>
      <c r="G49" s="52"/>
      <c r="H49" s="225" t="str">
        <f t="shared" si="15"/>
        <v/>
      </c>
      <c r="I49" s="53"/>
      <c r="J49" s="54"/>
      <c r="K49" s="55"/>
      <c r="L49" s="172"/>
      <c r="M49" s="173"/>
      <c r="N49" s="174"/>
      <c r="O49" s="175"/>
      <c r="P49" s="174"/>
      <c r="Q49" s="174"/>
      <c r="R49" s="176"/>
      <c r="S49" s="31"/>
      <c r="T49" s="204" t="str">
        <f>'WDip-1'!T49</f>
        <v>MW  55sq</v>
      </c>
      <c r="U49" s="11"/>
      <c r="V49" s="32"/>
      <c r="W49" s="38" t="str">
        <f t="shared" si="16"/>
        <v/>
      </c>
      <c r="X49" s="17" t="str">
        <f t="shared" si="17"/>
        <v/>
      </c>
      <c r="Y49" s="39">
        <f t="shared" si="18"/>
        <v>0</v>
      </c>
      <c r="Z49" s="19"/>
      <c r="AC49" s="28"/>
      <c r="AD49" s="28"/>
      <c r="AE49" s="28"/>
      <c r="AF49" s="28"/>
      <c r="AG49" s="28"/>
      <c r="AH49" s="28"/>
      <c r="AI49" s="28"/>
      <c r="AJ49" s="28"/>
      <c r="AK49" s="28"/>
      <c r="AL49" s="28"/>
      <c r="AM49" s="28"/>
      <c r="AN49" s="28"/>
      <c r="AO49" s="28"/>
      <c r="AP49" s="28"/>
    </row>
    <row r="50" spans="1:66" ht="13.5" customHeight="1">
      <c r="A50" s="113"/>
      <c r="B50" s="80"/>
      <c r="C50" s="105" t="str">
        <f t="shared" ref="C50:C52" si="19">IF(OR(E50="",G50="",I50="",K50=""),"",IF(X49=X50,"---〃---","使用電線-"&amp;X50))</f>
        <v/>
      </c>
      <c r="D50" s="106"/>
      <c r="E50" s="83"/>
      <c r="F50" s="84"/>
      <c r="G50" s="52"/>
      <c r="H50" s="225" t="str">
        <f t="shared" si="15"/>
        <v/>
      </c>
      <c r="I50" s="53"/>
      <c r="J50" s="54"/>
      <c r="K50" s="55"/>
      <c r="L50" s="172"/>
      <c r="M50" s="173"/>
      <c r="N50" s="174"/>
      <c r="O50" s="175"/>
      <c r="P50" s="174"/>
      <c r="Q50" s="174"/>
      <c r="R50" s="176"/>
      <c r="S50" s="31"/>
      <c r="T50" s="204" t="str">
        <f>'WDip-1'!T50</f>
        <v>MW  90sq</v>
      </c>
      <c r="U50" s="11"/>
      <c r="V50" s="32"/>
      <c r="W50" s="38" t="str">
        <f t="shared" si="16"/>
        <v/>
      </c>
      <c r="X50" s="17" t="str">
        <f t="shared" si="17"/>
        <v/>
      </c>
      <c r="Y50" s="39">
        <f t="shared" si="18"/>
        <v>0</v>
      </c>
      <c r="Z50" s="19"/>
      <c r="AC50" s="28"/>
      <c r="AD50" s="28"/>
      <c r="AE50" s="28"/>
      <c r="AF50" s="28"/>
      <c r="AG50" s="28"/>
      <c r="AH50" s="28"/>
      <c r="AI50" s="28"/>
      <c r="AJ50" s="28"/>
      <c r="AK50" s="28"/>
      <c r="AL50" s="28"/>
      <c r="AM50" s="28"/>
      <c r="AN50" s="28"/>
      <c r="AO50" s="28"/>
      <c r="AP50" s="28"/>
      <c r="BN50" s="24"/>
    </row>
    <row r="51" spans="1:66" ht="13.5" customHeight="1">
      <c r="A51" s="113"/>
      <c r="B51" s="80"/>
      <c r="C51" s="105" t="str">
        <f t="shared" si="19"/>
        <v/>
      </c>
      <c r="D51" s="106"/>
      <c r="E51" s="83"/>
      <c r="F51" s="84"/>
      <c r="G51" s="52"/>
      <c r="H51" s="225" t="str">
        <f t="shared" si="15"/>
        <v/>
      </c>
      <c r="I51" s="53"/>
      <c r="J51" s="54"/>
      <c r="K51" s="55"/>
      <c r="L51" s="172"/>
      <c r="M51" s="173"/>
      <c r="N51" s="174"/>
      <c r="O51" s="175"/>
      <c r="P51" s="174"/>
      <c r="Q51" s="174"/>
      <c r="R51" s="176"/>
      <c r="S51" s="31"/>
      <c r="T51" s="204" t="str">
        <f>'WDip-1'!T51</f>
        <v>MW 110sq</v>
      </c>
      <c r="U51" s="11"/>
      <c r="V51" s="32"/>
      <c r="W51" s="38" t="str">
        <f t="shared" si="16"/>
        <v/>
      </c>
      <c r="X51" s="17" t="str">
        <f t="shared" si="17"/>
        <v/>
      </c>
      <c r="Y51" s="39">
        <f t="shared" si="18"/>
        <v>0</v>
      </c>
      <c r="Z51" s="19"/>
      <c r="AC51" s="28"/>
      <c r="AD51" s="28"/>
      <c r="AE51" s="28"/>
      <c r="AF51" s="28"/>
      <c r="AG51" s="28"/>
      <c r="AH51" s="28"/>
      <c r="AI51" s="28"/>
      <c r="AJ51" s="28"/>
      <c r="AK51" s="28"/>
      <c r="AL51" s="28"/>
      <c r="AM51" s="28"/>
      <c r="AN51" s="28"/>
      <c r="AO51" s="28"/>
      <c r="AP51" s="28"/>
    </row>
    <row r="52" spans="1:66" ht="13.5" customHeight="1">
      <c r="A52" s="113"/>
      <c r="B52" s="80"/>
      <c r="C52" s="105" t="str">
        <f t="shared" si="19"/>
        <v/>
      </c>
      <c r="D52" s="106"/>
      <c r="E52" s="83"/>
      <c r="F52" s="84"/>
      <c r="G52" s="52"/>
      <c r="H52" s="225" t="str">
        <f t="shared" si="15"/>
        <v/>
      </c>
      <c r="I52" s="53"/>
      <c r="J52" s="54"/>
      <c r="K52" s="55"/>
      <c r="L52" s="172"/>
      <c r="M52" s="173"/>
      <c r="N52" s="174"/>
      <c r="O52" s="175"/>
      <c r="P52" s="174"/>
      <c r="Q52" s="174"/>
      <c r="R52" s="176"/>
      <c r="S52" s="31"/>
      <c r="T52" s="204" t="str">
        <f>'WDip-1'!T52</f>
        <v xml:space="preserve">USER Reg. </v>
      </c>
      <c r="U52" s="11"/>
      <c r="V52" s="32"/>
      <c r="W52" s="38" t="str">
        <f t="shared" si="16"/>
        <v/>
      </c>
      <c r="X52" s="17" t="str">
        <f t="shared" si="17"/>
        <v/>
      </c>
      <c r="Y52" s="39">
        <f t="shared" si="18"/>
        <v>0</v>
      </c>
      <c r="Z52" s="19"/>
      <c r="AC52" s="28"/>
      <c r="AD52" s="28"/>
      <c r="AE52" s="28"/>
      <c r="AF52" s="28"/>
      <c r="AG52" s="28"/>
      <c r="AH52" s="28"/>
      <c r="AI52" s="28"/>
      <c r="AJ52" s="28"/>
      <c r="AK52" s="28"/>
      <c r="AL52" s="28"/>
      <c r="AM52" s="28"/>
      <c r="AN52" s="28"/>
      <c r="AO52" s="28"/>
      <c r="AP52" s="28"/>
    </row>
    <row r="53" spans="1:66" ht="13.5" customHeight="1" thickBot="1">
      <c r="A53" s="113"/>
      <c r="B53" s="214"/>
      <c r="C53" s="98" t="str">
        <f>IF(X53="","",IF(X53&gt;5,"計算不可",IF(OR(E53="",G53="",I53="",K53=""),"",IF(X52=X53,"---〃---","使用電線-"&amp;X53))))</f>
        <v/>
      </c>
      <c r="D53" s="99"/>
      <c r="E53" s="83"/>
      <c r="F53" s="84"/>
      <c r="G53" s="56"/>
      <c r="H53" s="224" t="str">
        <f t="shared" si="15"/>
        <v/>
      </c>
      <c r="I53" s="57"/>
      <c r="J53" s="58"/>
      <c r="K53" s="59"/>
      <c r="L53" s="177"/>
      <c r="M53" s="178"/>
      <c r="N53" s="179"/>
      <c r="O53" s="180"/>
      <c r="P53" s="179"/>
      <c r="Q53" s="179"/>
      <c r="R53" s="181"/>
      <c r="S53" s="32"/>
      <c r="T53" s="204" t="str">
        <f>'WDip-1'!T53</f>
        <v xml:space="preserve">USER Reg. </v>
      </c>
      <c r="U53" s="2"/>
      <c r="V53" s="32"/>
      <c r="W53" s="40" t="str">
        <f t="shared" si="16"/>
        <v/>
      </c>
      <c r="X53" s="41" t="str">
        <f t="shared" si="17"/>
        <v/>
      </c>
      <c r="Y53" s="42">
        <f t="shared" si="18"/>
        <v>0</v>
      </c>
      <c r="Z53" s="19"/>
      <c r="AC53" s="28"/>
      <c r="AD53" s="28"/>
      <c r="AE53" s="28"/>
      <c r="AF53" s="28"/>
      <c r="AG53" s="28"/>
      <c r="AH53" s="28"/>
      <c r="AI53" s="28"/>
      <c r="AJ53" s="28"/>
      <c r="AK53" s="28"/>
      <c r="AL53" s="28"/>
      <c r="AM53" s="28"/>
      <c r="AN53" s="28"/>
      <c r="AO53" s="28"/>
      <c r="AP53" s="28"/>
    </row>
    <row r="54" spans="1:66" ht="18" customHeight="1" thickBot="1">
      <c r="A54" s="113"/>
      <c r="B54" s="198" t="str">
        <f>IF(B58="","",H42)</f>
        <v/>
      </c>
      <c r="C54" s="199"/>
      <c r="D54" s="200"/>
      <c r="E54" s="124" t="s">
        <v>120</v>
      </c>
      <c r="F54" s="125"/>
      <c r="G54" s="60"/>
      <c r="H54" s="201" t="str">
        <f>IF(B54="","","構内柱 CP-P16")</f>
        <v/>
      </c>
      <c r="I54" s="201"/>
      <c r="J54" s="202"/>
      <c r="K54" s="119" t="s">
        <v>17</v>
      </c>
      <c r="L54" s="120"/>
      <c r="M54" s="47"/>
      <c r="N54" s="26" t="str">
        <f>IF(AND(E58&lt;&gt;"",G54=""),"径間長を入力して下さい!!",IF(AND(E58&lt;&gt;"",M54=""),"基準弛度を入力して下さい!!",""))</f>
        <v/>
      </c>
      <c r="O54" s="14"/>
      <c r="P54" s="14"/>
      <c r="Q54" s="14"/>
      <c r="R54" s="15"/>
      <c r="S54" s="32"/>
      <c r="T54" s="204" t="str">
        <f>'WDip-1'!T54</f>
        <v xml:space="preserve">USER Reg. </v>
      </c>
      <c r="U54" s="2"/>
      <c r="V54" s="32"/>
      <c r="W54" s="159"/>
      <c r="X54" s="159"/>
      <c r="Y54" s="159"/>
      <c r="Z54" s="19"/>
      <c r="AC54" s="28"/>
      <c r="AD54" s="28"/>
      <c r="AE54" s="28"/>
      <c r="AF54" s="28"/>
      <c r="AG54" s="28"/>
      <c r="AH54" s="28"/>
      <c r="AI54" s="28"/>
      <c r="AJ54" s="28"/>
      <c r="AK54" s="28"/>
      <c r="AL54" s="28"/>
      <c r="AM54" s="28"/>
      <c r="AN54" s="28"/>
      <c r="AO54" s="28"/>
      <c r="AP54" s="28"/>
    </row>
    <row r="55" spans="1:66" ht="11.25" customHeight="1">
      <c r="A55" s="113"/>
      <c r="B55" s="85" t="s">
        <v>23</v>
      </c>
      <c r="C55" s="86"/>
      <c r="D55" s="87"/>
      <c r="E55" s="126" t="s">
        <v>0</v>
      </c>
      <c r="F55" s="127"/>
      <c r="G55" s="107" t="s">
        <v>2</v>
      </c>
      <c r="H55" s="87"/>
      <c r="I55" s="110" t="s">
        <v>3</v>
      </c>
      <c r="J55" s="114" t="s">
        <v>12</v>
      </c>
      <c r="K55" s="121" t="s">
        <v>24</v>
      </c>
      <c r="L55" s="117" t="s">
        <v>16</v>
      </c>
      <c r="M55" s="96"/>
      <c r="N55" s="96"/>
      <c r="O55" s="118"/>
      <c r="P55" s="95" t="s">
        <v>22</v>
      </c>
      <c r="Q55" s="96"/>
      <c r="R55" s="97"/>
      <c r="S55" s="32"/>
      <c r="T55" s="204" t="str">
        <f>'WDip-1'!T55</f>
        <v>---〃---</v>
      </c>
      <c r="U55" s="2"/>
      <c r="V55" s="32"/>
      <c r="W55" s="160"/>
      <c r="X55" s="160"/>
      <c r="Y55" s="160"/>
      <c r="Z55" s="19"/>
      <c r="AC55" s="28"/>
      <c r="AD55" s="28"/>
      <c r="AE55" s="28"/>
      <c r="AF55" s="28"/>
      <c r="AG55" s="28"/>
      <c r="AH55" s="28"/>
      <c r="AI55" s="28"/>
      <c r="AJ55" s="28"/>
      <c r="AK55" s="28"/>
      <c r="AL55" s="28"/>
      <c r="AM55" s="28"/>
      <c r="AN55" s="28"/>
      <c r="AO55" s="28"/>
      <c r="AP55" s="28"/>
    </row>
    <row r="56" spans="1:66" ht="11.25" customHeight="1">
      <c r="A56" s="113"/>
      <c r="B56" s="88"/>
      <c r="C56" s="89"/>
      <c r="D56" s="90"/>
      <c r="E56" s="128"/>
      <c r="F56" s="129"/>
      <c r="G56" s="108"/>
      <c r="H56" s="90"/>
      <c r="I56" s="111"/>
      <c r="J56" s="115"/>
      <c r="K56" s="122"/>
      <c r="L56" s="62" t="s">
        <v>5</v>
      </c>
      <c r="M56" s="63" t="s">
        <v>7</v>
      </c>
      <c r="N56" s="63" t="s">
        <v>9</v>
      </c>
      <c r="O56" s="63" t="s">
        <v>11</v>
      </c>
      <c r="P56" s="63" t="s">
        <v>13</v>
      </c>
      <c r="Q56" s="63" t="s">
        <v>14</v>
      </c>
      <c r="R56" s="64" t="s">
        <v>15</v>
      </c>
      <c r="S56" s="32"/>
      <c r="T56" s="205"/>
      <c r="U56" s="2"/>
      <c r="V56" s="32"/>
      <c r="W56" s="160"/>
      <c r="X56" s="160"/>
      <c r="Y56" s="160"/>
      <c r="Z56" s="19"/>
      <c r="AC56" s="28"/>
      <c r="AD56" s="28"/>
      <c r="AE56" s="28"/>
      <c r="AF56" s="28"/>
      <c r="AG56" s="28"/>
      <c r="AH56" s="28"/>
      <c r="AI56" s="28"/>
      <c r="AJ56" s="28"/>
      <c r="AK56" s="28"/>
      <c r="AL56" s="28"/>
      <c r="AM56" s="28"/>
      <c r="AN56" s="28"/>
      <c r="AO56" s="28"/>
      <c r="AP56" s="28"/>
    </row>
    <row r="57" spans="1:66" ht="11.25" customHeight="1">
      <c r="A57" s="113"/>
      <c r="B57" s="91"/>
      <c r="C57" s="92"/>
      <c r="D57" s="93"/>
      <c r="E57" s="130"/>
      <c r="F57" s="131"/>
      <c r="G57" s="109"/>
      <c r="H57" s="93"/>
      <c r="I57" s="112"/>
      <c r="J57" s="116"/>
      <c r="K57" s="123"/>
      <c r="L57" s="65" t="s">
        <v>6</v>
      </c>
      <c r="M57" s="66" t="s">
        <v>8</v>
      </c>
      <c r="N57" s="66" t="s">
        <v>10</v>
      </c>
      <c r="O57" s="66" t="s">
        <v>29</v>
      </c>
      <c r="P57" s="66" t="s">
        <v>26</v>
      </c>
      <c r="Q57" s="66" t="s">
        <v>27</v>
      </c>
      <c r="R57" s="67" t="s">
        <v>28</v>
      </c>
      <c r="S57" s="32"/>
      <c r="T57" s="206"/>
      <c r="U57" s="2"/>
      <c r="V57" s="32"/>
      <c r="W57" s="161"/>
      <c r="X57" s="34" t="s">
        <v>19</v>
      </c>
      <c r="Y57" s="34" t="s">
        <v>20</v>
      </c>
      <c r="Z57" s="19"/>
      <c r="AC57" s="28"/>
      <c r="AD57" s="28"/>
      <c r="AE57" s="28"/>
      <c r="AF57" s="28"/>
      <c r="AG57" s="28"/>
      <c r="AH57" s="28"/>
      <c r="AI57" s="28"/>
      <c r="AJ57" s="28"/>
      <c r="AK57" s="28"/>
      <c r="AL57" s="28"/>
      <c r="AM57" s="28"/>
      <c r="AN57" s="28"/>
      <c r="AO57" s="28"/>
      <c r="AP57" s="28"/>
    </row>
    <row r="58" spans="1:66" ht="13.5" customHeight="1">
      <c r="A58" s="113"/>
      <c r="B58" s="79" t="str">
        <f>IF(C58="","",B46+1)</f>
        <v/>
      </c>
      <c r="C58" s="103" t="str">
        <f>IF(OR(E58="",G58="",I58="",K58=""),"","使用電線-"&amp;X58)</f>
        <v/>
      </c>
      <c r="D58" s="104"/>
      <c r="E58" s="134"/>
      <c r="F58" s="135"/>
      <c r="G58" s="48"/>
      <c r="H58" s="226" t="str">
        <f>IF(G58="","",IF(OR(G58=0.5,G58=1.2,G58=2.6,G58=3.2,G58=4,G58=5),"mm","sq"))</f>
        <v/>
      </c>
      <c r="I58" s="49"/>
      <c r="J58" s="50"/>
      <c r="K58" s="51"/>
      <c r="L58" s="167"/>
      <c r="M58" s="168"/>
      <c r="N58" s="169"/>
      <c r="O58" s="170"/>
      <c r="P58" s="169"/>
      <c r="Q58" s="169"/>
      <c r="R58" s="171"/>
      <c r="S58" s="21"/>
      <c r="T58" s="206"/>
      <c r="U58" s="13"/>
      <c r="V58" s="21"/>
      <c r="W58" s="35" t="str">
        <f>IF(X58="","",1)</f>
        <v/>
      </c>
      <c r="X58" s="36" t="str">
        <f>IF(AND(E58&lt;&gt;"",OR(Y58=0,Y58=1)),1,"")</f>
        <v/>
      </c>
      <c r="Y58" s="37">
        <f>IF(J58="",0,IF(J58="---〃---",2,IF(J58&lt;&gt;"",1,"入力ミス")))</f>
        <v>0</v>
      </c>
      <c r="Z58" s="19"/>
      <c r="AC58" s="28"/>
      <c r="AD58" s="28"/>
      <c r="AE58" s="28"/>
      <c r="AF58" s="28"/>
      <c r="AG58" s="28"/>
      <c r="AH58" s="28"/>
      <c r="AI58" s="28"/>
      <c r="AJ58" s="28"/>
      <c r="AK58" s="28"/>
      <c r="AL58" s="28"/>
      <c r="AM58" s="28"/>
      <c r="AN58" s="28"/>
      <c r="AO58" s="28"/>
      <c r="AP58" s="28"/>
    </row>
    <row r="59" spans="1:66" ht="13.5" customHeight="1">
      <c r="A59" s="113"/>
      <c r="B59" s="80"/>
      <c r="C59" s="105" t="str">
        <f>IF(OR(E59="",G59="",I59="",K59=""),"",IF(X58=X59,"---〃---","使用電線-"&amp;X59))</f>
        <v/>
      </c>
      <c r="D59" s="106"/>
      <c r="E59" s="83"/>
      <c r="F59" s="84"/>
      <c r="G59" s="52"/>
      <c r="H59" s="225" t="str">
        <f t="shared" ref="H59:H65" si="20">IF(G59="","",IF(OR(G59=0.5,G59=1.2,G59=2.6,G59=3.2,G59=4,G59=5),"mm","sq"))</f>
        <v/>
      </c>
      <c r="I59" s="53"/>
      <c r="J59" s="54"/>
      <c r="K59" s="55"/>
      <c r="L59" s="172"/>
      <c r="M59" s="173"/>
      <c r="N59" s="174"/>
      <c r="O59" s="175"/>
      <c r="P59" s="174"/>
      <c r="Q59" s="174"/>
      <c r="R59" s="176"/>
      <c r="S59" s="31"/>
      <c r="T59" s="11"/>
      <c r="U59" s="11"/>
      <c r="V59" s="32"/>
      <c r="W59" s="38" t="str">
        <f>IF(X59="","",W58+1)</f>
        <v/>
      </c>
      <c r="X59" s="17" t="str">
        <f>IF(AND(E59&lt;&gt;"",Y59=2),X58,IF(AND(E59&lt;&gt;"",OR(Y59=0,Y59=1)),X58+1,""))</f>
        <v/>
      </c>
      <c r="Y59" s="39">
        <f>IF(J59="",0,IF(J59="---〃---",2,IF(J59&lt;&gt;"",1,"入力ミス")))</f>
        <v>0</v>
      </c>
      <c r="Z59" s="19"/>
      <c r="AC59" s="28"/>
      <c r="AD59" s="28"/>
      <c r="AE59" s="28"/>
      <c r="AF59" s="28"/>
      <c r="AG59" s="28"/>
      <c r="AH59" s="28"/>
      <c r="AI59" s="28"/>
      <c r="AJ59" s="28"/>
      <c r="AK59" s="28"/>
      <c r="AL59" s="28"/>
      <c r="AM59" s="28"/>
      <c r="AN59" s="28"/>
      <c r="AO59" s="28"/>
      <c r="AP59" s="28"/>
    </row>
    <row r="60" spans="1:66" ht="13.5" customHeight="1">
      <c r="A60" s="113"/>
      <c r="B60" s="80"/>
      <c r="C60" s="105" t="str">
        <f>IF(OR(E60="",G60="",I60="",K60=""),"",IF(X59=X60,"---〃---","使用電線-"&amp;X60))</f>
        <v/>
      </c>
      <c r="D60" s="106"/>
      <c r="E60" s="83"/>
      <c r="F60" s="84"/>
      <c r="G60" s="52"/>
      <c r="H60" s="225" t="str">
        <f t="shared" si="20"/>
        <v/>
      </c>
      <c r="I60" s="53"/>
      <c r="J60" s="54"/>
      <c r="K60" s="55"/>
      <c r="L60" s="172"/>
      <c r="M60" s="173"/>
      <c r="N60" s="174"/>
      <c r="O60" s="175"/>
      <c r="P60" s="174"/>
      <c r="Q60" s="174"/>
      <c r="R60" s="176"/>
      <c r="S60" s="31"/>
      <c r="T60" s="11"/>
      <c r="U60" s="11"/>
      <c r="V60" s="32"/>
      <c r="W60" s="38" t="str">
        <f t="shared" ref="W60:W65" si="21">IF(X60="","",W59+1)</f>
        <v/>
      </c>
      <c r="X60" s="17" t="str">
        <f t="shared" ref="X60:X65" si="22">IF(AND(E60&lt;&gt;"",Y60=2),X59,IF(AND(E60&lt;&gt;"",OR(Y60=0,Y60=1)),X59+1,""))</f>
        <v/>
      </c>
      <c r="Y60" s="39">
        <f t="shared" ref="Y60:Y65" si="23">IF(J60="",0,IF(J60="---〃---",2,IF(J60&lt;&gt;"",1,"入力ミス")))</f>
        <v>0</v>
      </c>
      <c r="Z60" s="19"/>
      <c r="AC60" s="28"/>
      <c r="AD60" s="28"/>
      <c r="AE60" s="28"/>
      <c r="AF60" s="28"/>
      <c r="AG60" s="28"/>
      <c r="AH60" s="28"/>
      <c r="AI60" s="28"/>
      <c r="AJ60" s="28"/>
      <c r="AK60" s="28"/>
      <c r="AL60" s="28"/>
      <c r="AM60" s="28"/>
      <c r="AN60" s="28"/>
      <c r="AO60" s="28"/>
      <c r="AP60" s="28"/>
    </row>
    <row r="61" spans="1:66" ht="13.5" customHeight="1">
      <c r="A61" s="113"/>
      <c r="B61" s="80"/>
      <c r="C61" s="105" t="str">
        <f>IF(OR(E61="",G61="",I61="",K61=""),"",IF(X60=X61,"---〃---","使用電線-"&amp;X61))</f>
        <v/>
      </c>
      <c r="D61" s="106"/>
      <c r="E61" s="83"/>
      <c r="F61" s="84"/>
      <c r="G61" s="52"/>
      <c r="H61" s="225" t="str">
        <f t="shared" si="20"/>
        <v/>
      </c>
      <c r="I61" s="53"/>
      <c r="J61" s="54"/>
      <c r="K61" s="55"/>
      <c r="L61" s="172"/>
      <c r="M61" s="173"/>
      <c r="N61" s="174"/>
      <c r="O61" s="175"/>
      <c r="P61" s="174"/>
      <c r="Q61" s="174"/>
      <c r="R61" s="176"/>
      <c r="S61" s="31"/>
      <c r="T61" s="11"/>
      <c r="U61" s="11"/>
      <c r="V61" s="32"/>
      <c r="W61" s="38" t="str">
        <f t="shared" si="21"/>
        <v/>
      </c>
      <c r="X61" s="17" t="str">
        <f t="shared" si="22"/>
        <v/>
      </c>
      <c r="Y61" s="39">
        <f t="shared" si="23"/>
        <v>0</v>
      </c>
      <c r="Z61" s="19"/>
      <c r="AC61" s="28"/>
      <c r="AD61" s="28"/>
      <c r="AE61" s="28"/>
      <c r="AF61" s="28"/>
      <c r="AG61" s="28"/>
      <c r="AH61" s="28"/>
      <c r="AI61" s="28"/>
      <c r="AJ61" s="28"/>
      <c r="AK61" s="28"/>
      <c r="AL61" s="28"/>
      <c r="AM61" s="28"/>
      <c r="AN61" s="28"/>
      <c r="AO61" s="28"/>
      <c r="AP61" s="28"/>
    </row>
    <row r="62" spans="1:66" ht="13.5" customHeight="1">
      <c r="A62" s="113"/>
      <c r="B62" s="80"/>
      <c r="C62" s="105" t="str">
        <f t="shared" ref="C62:C64" si="24">IF(OR(E62="",G62="",I62="",K62=""),"",IF(X61=X62,"---〃---","使用電線-"&amp;X62))</f>
        <v/>
      </c>
      <c r="D62" s="106"/>
      <c r="E62" s="83"/>
      <c r="F62" s="84"/>
      <c r="G62" s="52"/>
      <c r="H62" s="225" t="str">
        <f t="shared" si="20"/>
        <v/>
      </c>
      <c r="I62" s="53"/>
      <c r="J62" s="54"/>
      <c r="K62" s="55"/>
      <c r="L62" s="172"/>
      <c r="M62" s="173"/>
      <c r="N62" s="174"/>
      <c r="O62" s="175"/>
      <c r="P62" s="174"/>
      <c r="Q62" s="174"/>
      <c r="R62" s="176"/>
      <c r="S62" s="31"/>
      <c r="T62" s="11"/>
      <c r="U62" s="11"/>
      <c r="V62" s="32"/>
      <c r="W62" s="38" t="str">
        <f t="shared" si="21"/>
        <v/>
      </c>
      <c r="X62" s="17" t="str">
        <f t="shared" si="22"/>
        <v/>
      </c>
      <c r="Y62" s="39">
        <f t="shared" si="23"/>
        <v>0</v>
      </c>
      <c r="Z62" s="19"/>
      <c r="AC62" s="28"/>
      <c r="AD62" s="28"/>
      <c r="AE62" s="28"/>
      <c r="AF62" s="28"/>
      <c r="AG62" s="28"/>
      <c r="AH62" s="28"/>
      <c r="AI62" s="28"/>
      <c r="AJ62" s="28"/>
      <c r="AK62" s="28"/>
      <c r="AL62" s="28"/>
      <c r="AM62" s="28"/>
      <c r="AN62" s="28"/>
      <c r="AO62" s="28"/>
      <c r="AP62" s="28"/>
    </row>
    <row r="63" spans="1:66" ht="13.5" customHeight="1">
      <c r="A63" s="113"/>
      <c r="B63" s="80"/>
      <c r="C63" s="105" t="str">
        <f t="shared" si="24"/>
        <v/>
      </c>
      <c r="D63" s="106"/>
      <c r="E63" s="83"/>
      <c r="F63" s="84"/>
      <c r="G63" s="52"/>
      <c r="H63" s="225" t="str">
        <f t="shared" si="20"/>
        <v/>
      </c>
      <c r="I63" s="53"/>
      <c r="J63" s="54"/>
      <c r="K63" s="55"/>
      <c r="L63" s="172"/>
      <c r="M63" s="173"/>
      <c r="N63" s="174"/>
      <c r="O63" s="175"/>
      <c r="P63" s="174"/>
      <c r="Q63" s="174"/>
      <c r="R63" s="176"/>
      <c r="S63" s="31"/>
      <c r="T63" s="11"/>
      <c r="U63" s="11"/>
      <c r="V63" s="32"/>
      <c r="W63" s="38" t="str">
        <f t="shared" si="21"/>
        <v/>
      </c>
      <c r="X63" s="17" t="str">
        <f t="shared" si="22"/>
        <v/>
      </c>
      <c r="Y63" s="39">
        <f t="shared" si="23"/>
        <v>0</v>
      </c>
      <c r="Z63" s="19"/>
      <c r="AC63" s="28"/>
      <c r="AD63" s="28"/>
      <c r="AE63" s="28"/>
      <c r="AF63" s="28"/>
      <c r="AG63" s="28"/>
      <c r="AH63" s="28"/>
      <c r="AI63" s="28"/>
      <c r="AJ63" s="28"/>
      <c r="AK63" s="28"/>
      <c r="AL63" s="28"/>
      <c r="AM63" s="28"/>
      <c r="AN63" s="28"/>
      <c r="AO63" s="28"/>
      <c r="AP63" s="28"/>
    </row>
    <row r="64" spans="1:66" ht="13.5" customHeight="1">
      <c r="A64" s="113"/>
      <c r="B64" s="80"/>
      <c r="C64" s="105" t="str">
        <f t="shared" si="24"/>
        <v/>
      </c>
      <c r="D64" s="106"/>
      <c r="E64" s="83"/>
      <c r="F64" s="84"/>
      <c r="G64" s="52"/>
      <c r="H64" s="225" t="str">
        <f t="shared" si="20"/>
        <v/>
      </c>
      <c r="I64" s="53"/>
      <c r="J64" s="54"/>
      <c r="K64" s="55"/>
      <c r="L64" s="172"/>
      <c r="M64" s="173"/>
      <c r="N64" s="174"/>
      <c r="O64" s="175"/>
      <c r="P64" s="174"/>
      <c r="Q64" s="174"/>
      <c r="R64" s="176"/>
      <c r="S64" s="31"/>
      <c r="T64" s="136" t="str">
        <f>IF(OR(D2="",D4="",Q4="",B10=""),"入力未完","入力完了")</f>
        <v>入力未完</v>
      </c>
      <c r="U64" s="137"/>
      <c r="V64" s="44"/>
      <c r="W64" s="38" t="str">
        <f t="shared" si="21"/>
        <v/>
      </c>
      <c r="X64" s="17" t="str">
        <f t="shared" si="22"/>
        <v/>
      </c>
      <c r="Y64" s="39">
        <f t="shared" si="23"/>
        <v>0</v>
      </c>
      <c r="Z64" s="19"/>
      <c r="AC64" s="28"/>
      <c r="AD64" s="28"/>
      <c r="AE64" s="28"/>
      <c r="AF64" s="28"/>
      <c r="AG64" s="28"/>
      <c r="AH64" s="28"/>
      <c r="AI64" s="28"/>
      <c r="AJ64" s="28"/>
      <c r="AK64" s="28"/>
      <c r="AL64" s="28"/>
      <c r="AM64" s="28"/>
      <c r="AN64" s="28"/>
      <c r="AO64" s="28"/>
      <c r="AP64" s="28"/>
    </row>
    <row r="65" spans="1:42" ht="13.5" customHeight="1">
      <c r="A65" s="113"/>
      <c r="B65" s="81"/>
      <c r="C65" s="98" t="str">
        <f>IF(X65="","",IF(X65&gt;5,"計算不可",IF(OR(E65="",G65="",I65="",K65=""),"",IF(X64=X65,"---〃---","使用電線-"&amp;X65))))</f>
        <v/>
      </c>
      <c r="D65" s="99"/>
      <c r="E65" s="132"/>
      <c r="F65" s="133"/>
      <c r="G65" s="56"/>
      <c r="H65" s="227" t="str">
        <f t="shared" si="20"/>
        <v/>
      </c>
      <c r="I65" s="57"/>
      <c r="J65" s="58"/>
      <c r="K65" s="59"/>
      <c r="L65" s="177"/>
      <c r="M65" s="178"/>
      <c r="N65" s="179"/>
      <c r="O65" s="180"/>
      <c r="P65" s="179"/>
      <c r="Q65" s="179"/>
      <c r="R65" s="181"/>
      <c r="S65" s="32"/>
      <c r="T65" s="138"/>
      <c r="U65" s="139"/>
      <c r="V65" s="44"/>
      <c r="W65" s="40" t="str">
        <f t="shared" si="21"/>
        <v/>
      </c>
      <c r="X65" s="41" t="str">
        <f t="shared" si="22"/>
        <v/>
      </c>
      <c r="Y65" s="42">
        <f t="shared" si="23"/>
        <v>0</v>
      </c>
      <c r="Z65" s="19"/>
      <c r="AC65" s="28"/>
      <c r="AD65" s="28"/>
      <c r="AE65" s="28"/>
      <c r="AF65" s="28"/>
      <c r="AG65" s="28"/>
      <c r="AH65" s="28"/>
      <c r="AI65" s="28"/>
      <c r="AJ65" s="28"/>
      <c r="AK65" s="28"/>
      <c r="AL65" s="28"/>
      <c r="AM65" s="28"/>
      <c r="AN65" s="28"/>
      <c r="AO65" s="28"/>
      <c r="AP65" s="28"/>
    </row>
    <row r="66" spans="1:42" ht="4.5" customHeight="1" thickBot="1">
      <c r="A66" s="113"/>
      <c r="B66" s="3"/>
      <c r="C66" s="4"/>
      <c r="D66" s="4"/>
      <c r="E66" s="45"/>
      <c r="F66" s="45"/>
      <c r="G66" s="4"/>
      <c r="H66" s="4"/>
      <c r="I66" s="4"/>
      <c r="J66" s="4"/>
      <c r="K66" s="4"/>
      <c r="L66" s="4"/>
      <c r="M66" s="4"/>
      <c r="N66" s="4"/>
      <c r="O66" s="4"/>
      <c r="P66" s="4"/>
      <c r="Q66" s="4"/>
      <c r="R66" s="5"/>
      <c r="S66" s="2"/>
      <c r="T66" s="2"/>
      <c r="U66" s="2"/>
      <c r="V66" s="2"/>
      <c r="W66" s="2"/>
      <c r="X66" s="2"/>
      <c r="Y66" s="2"/>
      <c r="Z66" s="2"/>
    </row>
    <row r="67" spans="1:42" ht="15" customHeight="1">
      <c r="B67" s="13"/>
      <c r="C67" s="13"/>
      <c r="D67" s="13"/>
      <c r="E67" s="23"/>
      <c r="F67" s="23"/>
      <c r="G67" s="19"/>
      <c r="H67" s="19"/>
    </row>
    <row r="68" spans="1:42" ht="15" customHeight="1"/>
    <row r="69" spans="1:42" ht="15" customHeight="1"/>
    <row r="70" spans="1:42" ht="15" customHeight="1"/>
    <row r="71" spans="1:42" ht="15" customHeight="1"/>
    <row r="72" spans="1:42" ht="15" customHeight="1"/>
    <row r="73" spans="1:42" ht="15" customHeight="1"/>
    <row r="74" spans="1:42" ht="15" customHeight="1"/>
    <row r="75" spans="1:42" ht="15" customHeight="1"/>
    <row r="76" spans="1:42" ht="15" customHeight="1"/>
    <row r="77" spans="1:42" ht="15" customHeight="1"/>
    <row r="78" spans="1:42" ht="15" customHeight="1"/>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sheetData>
  <sheetProtection password="B220" sheet="1" objects="1" scenarios="1" formatCells="0"/>
  <mergeCells count="150">
    <mergeCell ref="B1:C1"/>
    <mergeCell ref="T64:U65"/>
    <mergeCell ref="C65:D65"/>
    <mergeCell ref="E65:F65"/>
    <mergeCell ref="E61:F61"/>
    <mergeCell ref="C62:D62"/>
    <mergeCell ref="E62:F62"/>
    <mergeCell ref="C63:D63"/>
    <mergeCell ref="E63:F63"/>
    <mergeCell ref="C64:D64"/>
    <mergeCell ref="E64:F64"/>
    <mergeCell ref="L55:O55"/>
    <mergeCell ref="P55:R55"/>
    <mergeCell ref="C58:D58"/>
    <mergeCell ref="E58:F58"/>
    <mergeCell ref="C59:D59"/>
    <mergeCell ref="E59:F59"/>
    <mergeCell ref="C60:D60"/>
    <mergeCell ref="E60:F60"/>
    <mergeCell ref="C61:D61"/>
    <mergeCell ref="B55:D57"/>
    <mergeCell ref="E55:F57"/>
    <mergeCell ref="G55:H57"/>
    <mergeCell ref="I55:I57"/>
    <mergeCell ref="J55:J57"/>
    <mergeCell ref="K55:K57"/>
    <mergeCell ref="C53:D53"/>
    <mergeCell ref="E53:F53"/>
    <mergeCell ref="B54:D54"/>
    <mergeCell ref="E54:F54"/>
    <mergeCell ref="H54:J54"/>
    <mergeCell ref="K54:L54"/>
    <mergeCell ref="E49:F49"/>
    <mergeCell ref="C50:D50"/>
    <mergeCell ref="E50:F50"/>
    <mergeCell ref="C51:D51"/>
    <mergeCell ref="E51:F51"/>
    <mergeCell ref="C52:D52"/>
    <mergeCell ref="E52:F52"/>
    <mergeCell ref="L43:O43"/>
    <mergeCell ref="P43:R43"/>
    <mergeCell ref="C46:D46"/>
    <mergeCell ref="E46:F46"/>
    <mergeCell ref="C47:D47"/>
    <mergeCell ref="E47:F47"/>
    <mergeCell ref="C48:D48"/>
    <mergeCell ref="E48:F48"/>
    <mergeCell ref="C49:D49"/>
    <mergeCell ref="B43:D45"/>
    <mergeCell ref="E43:F45"/>
    <mergeCell ref="G43:H45"/>
    <mergeCell ref="I43:I45"/>
    <mergeCell ref="J43:J45"/>
    <mergeCell ref="K43:K45"/>
    <mergeCell ref="C41:D41"/>
    <mergeCell ref="E41:F41"/>
    <mergeCell ref="B42:D42"/>
    <mergeCell ref="E42:F42"/>
    <mergeCell ref="H42:J42"/>
    <mergeCell ref="K42:L42"/>
    <mergeCell ref="E37:F37"/>
    <mergeCell ref="C38:D38"/>
    <mergeCell ref="E38:F38"/>
    <mergeCell ref="C39:D39"/>
    <mergeCell ref="E39:F39"/>
    <mergeCell ref="C40:D40"/>
    <mergeCell ref="E40:F40"/>
    <mergeCell ref="L31:O31"/>
    <mergeCell ref="P31:R31"/>
    <mergeCell ref="C34:D34"/>
    <mergeCell ref="E34:F34"/>
    <mergeCell ref="C35:D35"/>
    <mergeCell ref="E35:F35"/>
    <mergeCell ref="C36:D36"/>
    <mergeCell ref="E36:F36"/>
    <mergeCell ref="C37:D37"/>
    <mergeCell ref="B31:D33"/>
    <mergeCell ref="E31:F33"/>
    <mergeCell ref="G31:H33"/>
    <mergeCell ref="I31:I33"/>
    <mergeCell ref="J31:J33"/>
    <mergeCell ref="K31:K33"/>
    <mergeCell ref="C29:D29"/>
    <mergeCell ref="E29:F29"/>
    <mergeCell ref="B30:D30"/>
    <mergeCell ref="E30:F30"/>
    <mergeCell ref="H30:J30"/>
    <mergeCell ref="K30:L30"/>
    <mergeCell ref="E25:F25"/>
    <mergeCell ref="C26:D26"/>
    <mergeCell ref="E26:F26"/>
    <mergeCell ref="C27:D27"/>
    <mergeCell ref="E27:F27"/>
    <mergeCell ref="C28:D28"/>
    <mergeCell ref="E28:F28"/>
    <mergeCell ref="L19:O19"/>
    <mergeCell ref="P19:R19"/>
    <mergeCell ref="C22:D22"/>
    <mergeCell ref="E22:F22"/>
    <mergeCell ref="C23:D23"/>
    <mergeCell ref="E23:F23"/>
    <mergeCell ref="C24:D24"/>
    <mergeCell ref="E24:F24"/>
    <mergeCell ref="C25:D25"/>
    <mergeCell ref="B19:D21"/>
    <mergeCell ref="E19:F21"/>
    <mergeCell ref="G19:H21"/>
    <mergeCell ref="I19:I21"/>
    <mergeCell ref="J19:J21"/>
    <mergeCell ref="K19:K21"/>
    <mergeCell ref="C17:D17"/>
    <mergeCell ref="E17:F17"/>
    <mergeCell ref="B18:D18"/>
    <mergeCell ref="E18:F18"/>
    <mergeCell ref="H18:J18"/>
    <mergeCell ref="K18:L18"/>
    <mergeCell ref="C14:D14"/>
    <mergeCell ref="E14:F14"/>
    <mergeCell ref="C15:D15"/>
    <mergeCell ref="E15:F15"/>
    <mergeCell ref="C16:D16"/>
    <mergeCell ref="E16:F16"/>
    <mergeCell ref="P7:R7"/>
    <mergeCell ref="C10:D10"/>
    <mergeCell ref="E10:F10"/>
    <mergeCell ref="C11:D11"/>
    <mergeCell ref="E11:F11"/>
    <mergeCell ref="C12:D12"/>
    <mergeCell ref="E12:F12"/>
    <mergeCell ref="C13:D13"/>
    <mergeCell ref="E13:F13"/>
    <mergeCell ref="E6:F6"/>
    <mergeCell ref="H6:J6"/>
    <mergeCell ref="K6:L6"/>
    <mergeCell ref="B7:D9"/>
    <mergeCell ref="E7:F9"/>
    <mergeCell ref="G7:H9"/>
    <mergeCell ref="I7:I9"/>
    <mergeCell ref="J7:J9"/>
    <mergeCell ref="K7:K9"/>
    <mergeCell ref="L7:O7"/>
    <mergeCell ref="A1:A66"/>
    <mergeCell ref="M1:O1"/>
    <mergeCell ref="P1:R1"/>
    <mergeCell ref="B2:G3"/>
    <mergeCell ref="H3:J3"/>
    <mergeCell ref="K3:N3"/>
    <mergeCell ref="O3:R3"/>
    <mergeCell ref="E4:G4"/>
    <mergeCell ref="B6:D6"/>
  </mergeCells>
  <phoneticPr fontId="3"/>
  <dataValidations count="4">
    <dataValidation type="list" errorStyle="warning" allowBlank="1" showInputMessage="1" showErrorMessage="1" sqref="J22:J29 J58:J65 J46:J53 J34:J41">
      <formula1>$T$47:$T$55</formula1>
    </dataValidation>
    <dataValidation type="list" errorStyle="warning" showInputMessage="1" showErrorMessage="1" sqref="E22:E29 E58:E65 E46:E53 E34:E41">
      <formula1>$T$3:$T$41</formula1>
    </dataValidation>
    <dataValidation type="list" allowBlank="1" showInputMessage="1" showErrorMessage="1" sqref="E10:F17">
      <formula1>$T$3:$T$41</formula1>
    </dataValidation>
    <dataValidation type="list" allowBlank="1" showInputMessage="1" showErrorMessage="1" sqref="J10:J17">
      <formula1>$T$47:$T$55</formula1>
    </dataValidation>
  </dataValidations>
  <pageMargins left="0.70866141732283472" right="0.39370078740157483" top="0.43307086614173229" bottom="0.43307086614173229" header="0" footer="0"/>
  <pageSetup paperSize="9" scale="98" orientation="portrait" r:id="rId1"/>
  <headerFooter alignWithMargins="0">
    <oddFooter>&amp;RNo.１</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BN28052"/>
  <sheetViews>
    <sheetView view="pageBreakPreview" zoomScaleNormal="100" zoomScaleSheetLayoutView="100" workbookViewId="0">
      <selection sqref="A1:A66"/>
    </sheetView>
  </sheetViews>
  <sheetFormatPr defaultRowHeight="13.5"/>
  <cols>
    <col min="1" max="1" width="2.125" style="1" customWidth="1"/>
    <col min="2" max="2" width="2.5" style="1" customWidth="1"/>
    <col min="3" max="3" width="4.375" style="1" customWidth="1"/>
    <col min="4" max="4" width="7.125" style="1" customWidth="1"/>
    <col min="5" max="5" width="5.875" style="1" customWidth="1"/>
    <col min="6" max="7" width="5.5" style="1" customWidth="1"/>
    <col min="8" max="8" width="3" style="1" customWidth="1"/>
    <col min="9" max="9" width="3.75" style="1" customWidth="1"/>
    <col min="10" max="10" width="7.125" style="1" customWidth="1"/>
    <col min="11" max="11" width="5.75" style="1" customWidth="1"/>
    <col min="12" max="12" width="5.375" style="1" customWidth="1"/>
    <col min="13" max="13" width="5.5" style="1" customWidth="1"/>
    <col min="14" max="15" width="7" style="1" customWidth="1"/>
    <col min="16" max="18" width="5.875" style="1" customWidth="1"/>
    <col min="19" max="19" width="1.25" style="1" customWidth="1"/>
    <col min="20" max="20" width="11.25" style="1" customWidth="1"/>
    <col min="21" max="21" width="1.25" style="1" customWidth="1"/>
    <col min="22" max="22" width="1.875" style="1" hidden="1" customWidth="1"/>
    <col min="23" max="25" width="3.625" style="1" hidden="1" customWidth="1"/>
    <col min="26" max="26" width="5.625" style="1" customWidth="1"/>
    <col min="27" max="72" width="10" style="1" customWidth="1"/>
    <col min="73" max="16384" width="9" style="1"/>
  </cols>
  <sheetData>
    <row r="1" spans="1:42" ht="13.5" customHeight="1" thickBot="1">
      <c r="A1" s="113" t="s">
        <v>30</v>
      </c>
      <c r="B1" s="230" t="s">
        <v>131</v>
      </c>
      <c r="C1" s="230"/>
      <c r="D1" s="229"/>
      <c r="M1" s="182"/>
      <c r="N1" s="182"/>
      <c r="O1" s="182"/>
      <c r="P1" s="94">
        <f ca="1">NOW()</f>
        <v>43122.522031597226</v>
      </c>
      <c r="Q1" s="94"/>
      <c r="R1" s="94"/>
      <c r="S1" s="82"/>
      <c r="T1" s="10"/>
      <c r="U1" s="10"/>
      <c r="V1" s="82"/>
      <c r="W1" s="82"/>
      <c r="X1" s="82"/>
      <c r="Y1" s="82"/>
      <c r="Z1" s="10"/>
      <c r="AC1" s="27"/>
      <c r="AD1" s="28"/>
      <c r="AE1" s="28"/>
      <c r="AF1" s="28"/>
      <c r="AG1" s="28"/>
      <c r="AH1" s="28"/>
      <c r="AI1" s="28"/>
      <c r="AJ1" s="28"/>
      <c r="AK1" s="28"/>
      <c r="AL1" s="28"/>
      <c r="AM1" s="28"/>
      <c r="AN1" s="28"/>
      <c r="AO1" s="28"/>
      <c r="AP1" s="28"/>
    </row>
    <row r="2" spans="1:42" ht="12" customHeight="1">
      <c r="A2" s="113"/>
      <c r="B2" s="183" t="s">
        <v>43</v>
      </c>
      <c r="C2" s="184"/>
      <c r="D2" s="184"/>
      <c r="E2" s="184"/>
      <c r="F2" s="184"/>
      <c r="G2" s="184"/>
      <c r="H2" s="185"/>
      <c r="I2" s="185"/>
      <c r="J2" s="185"/>
      <c r="K2" s="185"/>
      <c r="L2" s="185"/>
      <c r="M2" s="185"/>
      <c r="N2" s="185"/>
      <c r="O2" s="185"/>
      <c r="P2" s="185"/>
      <c r="Q2" s="185"/>
      <c r="R2" s="186"/>
      <c r="S2" s="187"/>
      <c r="T2" s="16" t="s">
        <v>21</v>
      </c>
      <c r="U2" s="43"/>
      <c r="V2" s="187"/>
      <c r="W2" s="187"/>
      <c r="X2" s="187"/>
      <c r="Y2" s="187"/>
      <c r="AC2" s="28"/>
      <c r="AD2" s="28"/>
      <c r="AE2" s="28"/>
      <c r="AF2" s="28"/>
      <c r="AG2" s="28"/>
      <c r="AH2" s="28"/>
      <c r="AI2" s="28"/>
      <c r="AJ2" s="28"/>
      <c r="AK2" s="28"/>
      <c r="AL2" s="28"/>
      <c r="AM2" s="28"/>
      <c r="AN2" s="28"/>
      <c r="AO2" s="28"/>
      <c r="AP2" s="28"/>
    </row>
    <row r="3" spans="1:42" ht="15" customHeight="1">
      <c r="A3" s="113"/>
      <c r="B3" s="188"/>
      <c r="C3" s="189"/>
      <c r="D3" s="189"/>
      <c r="E3" s="189"/>
      <c r="F3" s="189"/>
      <c r="G3" s="189"/>
      <c r="H3" s="140" t="s">
        <v>42</v>
      </c>
      <c r="I3" s="140"/>
      <c r="J3" s="140"/>
      <c r="K3" s="140" t="s">
        <v>41</v>
      </c>
      <c r="L3" s="140"/>
      <c r="M3" s="140"/>
      <c r="N3" s="140"/>
      <c r="O3" s="141" t="s">
        <v>40</v>
      </c>
      <c r="P3" s="141"/>
      <c r="Q3" s="141"/>
      <c r="R3" s="142"/>
      <c r="S3" s="187"/>
      <c r="T3" s="190" t="str">
        <f>'WDip-1'!T3</f>
        <v>01-600V ＯＷ</v>
      </c>
      <c r="U3" s="191"/>
      <c r="V3" s="187"/>
      <c r="W3" s="187"/>
      <c r="X3" s="187"/>
      <c r="Y3" s="187"/>
      <c r="Z3" s="8"/>
      <c r="AC3" s="28"/>
      <c r="AD3" s="28"/>
      <c r="AE3" s="28"/>
      <c r="AF3" s="28"/>
      <c r="AG3" s="28"/>
      <c r="AH3" s="28"/>
      <c r="AI3" s="28"/>
      <c r="AJ3" s="28"/>
      <c r="AK3" s="28"/>
      <c r="AL3" s="28"/>
      <c r="AM3" s="28"/>
      <c r="AN3" s="28"/>
      <c r="AO3" s="28"/>
      <c r="AP3" s="28"/>
    </row>
    <row r="4" spans="1:42" ht="15" customHeight="1" thickBot="1">
      <c r="A4" s="113"/>
      <c r="B4" s="192"/>
      <c r="C4" s="193"/>
      <c r="D4" s="193"/>
      <c r="E4" s="194" t="s">
        <v>124</v>
      </c>
      <c r="F4" s="194"/>
      <c r="G4" s="194"/>
      <c r="H4" s="195"/>
      <c r="I4" s="195"/>
      <c r="J4" s="195"/>
      <c r="K4" s="195"/>
      <c r="L4" s="195"/>
      <c r="M4" s="195"/>
      <c r="N4" s="195"/>
      <c r="O4" s="195"/>
      <c r="P4" s="195"/>
      <c r="Q4" s="195"/>
      <c r="R4" s="196"/>
      <c r="S4" s="197"/>
      <c r="T4" s="190" t="str">
        <f>'WDip-1'!T4</f>
        <v>02-6KV ＯＣ</v>
      </c>
      <c r="U4" s="191"/>
      <c r="V4" s="197"/>
      <c r="W4" s="197"/>
      <c r="X4" s="61"/>
      <c r="Y4" s="61"/>
      <c r="Z4" s="61"/>
      <c r="AA4" s="61"/>
      <c r="AB4" s="61"/>
      <c r="AC4" s="61"/>
      <c r="AD4" s="61"/>
      <c r="AE4" s="28"/>
      <c r="AF4" s="28"/>
      <c r="AG4" s="28"/>
      <c r="AH4" s="28"/>
      <c r="AI4" s="28"/>
      <c r="AJ4" s="28"/>
      <c r="AK4" s="28"/>
      <c r="AL4" s="28"/>
      <c r="AM4" s="28"/>
      <c r="AN4" s="28"/>
      <c r="AO4" s="28"/>
      <c r="AP4" s="28"/>
    </row>
    <row r="5" spans="1:42" ht="15.75" customHeight="1" thickBot="1">
      <c r="A5" s="113"/>
      <c r="B5" s="6" t="s">
        <v>35</v>
      </c>
      <c r="C5" s="25"/>
      <c r="D5" s="25"/>
      <c r="E5" s="7"/>
      <c r="F5" s="7"/>
      <c r="G5" s="7"/>
      <c r="H5" s="7"/>
      <c r="I5" s="7"/>
      <c r="J5" s="7"/>
      <c r="K5" s="7"/>
      <c r="L5" s="7"/>
      <c r="M5" s="7"/>
      <c r="N5" s="7"/>
      <c r="O5" s="7"/>
      <c r="P5" s="7"/>
      <c r="Q5" s="7"/>
      <c r="R5" s="211" t="s">
        <v>34</v>
      </c>
      <c r="S5" s="29"/>
      <c r="T5" s="190" t="str">
        <f>'WDip-1'!T5</f>
        <v>03-6KV ＯＥ</v>
      </c>
      <c r="U5" s="191"/>
      <c r="V5" s="29"/>
      <c r="W5" s="29"/>
      <c r="X5" s="29"/>
      <c r="Y5" s="29"/>
      <c r="Z5" s="9"/>
      <c r="AC5" s="28"/>
      <c r="AD5" s="28"/>
      <c r="AE5" s="28"/>
      <c r="AF5" s="28"/>
      <c r="AG5" s="28"/>
      <c r="AH5" s="28"/>
      <c r="AI5" s="28"/>
      <c r="AJ5" s="28"/>
      <c r="AK5" s="28"/>
      <c r="AL5" s="28"/>
      <c r="AM5" s="28"/>
      <c r="AN5" s="28"/>
      <c r="AO5" s="28"/>
      <c r="AP5" s="28"/>
    </row>
    <row r="6" spans="1:42" ht="18" customHeight="1" thickBot="1">
      <c r="A6" s="113"/>
      <c r="B6" s="198" t="str">
        <f>IF(C10="","","構内柱 C-16")</f>
        <v/>
      </c>
      <c r="C6" s="199"/>
      <c r="D6" s="200"/>
      <c r="E6" s="124" t="s">
        <v>120</v>
      </c>
      <c r="F6" s="125"/>
      <c r="G6" s="60"/>
      <c r="H6" s="201" t="str">
        <f>IF(B6="","","構内柱 CP-P17")</f>
        <v/>
      </c>
      <c r="I6" s="201"/>
      <c r="J6" s="202"/>
      <c r="K6" s="119" t="s">
        <v>17</v>
      </c>
      <c r="L6" s="120"/>
      <c r="M6" s="47"/>
      <c r="N6" s="26" t="str">
        <f>IF(AND(E10&lt;&gt;"",G6=""),"径間長を入力して下さい!!",IF(AND(E10&lt;&gt;"",M6=""),"基準弛度を入力して下さい!!",""))</f>
        <v/>
      </c>
      <c r="O6" s="14"/>
      <c r="P6" s="14"/>
      <c r="Q6" s="14"/>
      <c r="R6" s="15"/>
      <c r="S6" s="12"/>
      <c r="T6" s="190" t="str">
        <f>'WDip-1'!T6</f>
        <v>04-6KV ＯＰ</v>
      </c>
      <c r="U6" s="191"/>
      <c r="V6" s="12"/>
      <c r="W6" s="12"/>
      <c r="X6" s="12"/>
      <c r="Y6" s="12"/>
      <c r="Z6" s="12"/>
      <c r="AC6" s="28"/>
      <c r="AD6" s="28"/>
      <c r="AE6" s="28"/>
      <c r="AF6" s="28"/>
      <c r="AG6" s="28"/>
      <c r="AH6" s="28"/>
      <c r="AI6" s="28"/>
      <c r="AJ6" s="28"/>
      <c r="AK6" s="28"/>
      <c r="AL6" s="28"/>
      <c r="AM6" s="28"/>
      <c r="AN6" s="28"/>
      <c r="AO6" s="28"/>
      <c r="AP6" s="28"/>
    </row>
    <row r="7" spans="1:42" ht="11.25" customHeight="1">
      <c r="A7" s="113"/>
      <c r="B7" s="85" t="s">
        <v>23</v>
      </c>
      <c r="C7" s="86"/>
      <c r="D7" s="87"/>
      <c r="E7" s="126" t="s">
        <v>0</v>
      </c>
      <c r="F7" s="127"/>
      <c r="G7" s="107" t="s">
        <v>2</v>
      </c>
      <c r="H7" s="87"/>
      <c r="I7" s="110" t="s">
        <v>3</v>
      </c>
      <c r="J7" s="114" t="s">
        <v>12</v>
      </c>
      <c r="K7" s="121" t="s">
        <v>24</v>
      </c>
      <c r="L7" s="117" t="s">
        <v>16</v>
      </c>
      <c r="M7" s="96"/>
      <c r="N7" s="96"/>
      <c r="O7" s="118"/>
      <c r="P7" s="95" t="s">
        <v>22</v>
      </c>
      <c r="Q7" s="96"/>
      <c r="R7" s="97"/>
      <c r="S7" s="13"/>
      <c r="T7" s="190" t="str">
        <f>'WDip-1'!T7</f>
        <v>05-6KV ACSR-OC</v>
      </c>
      <c r="U7" s="191"/>
      <c r="V7" s="13"/>
      <c r="W7" s="13"/>
      <c r="X7" s="13"/>
      <c r="Y7" s="13"/>
      <c r="Z7" s="13"/>
      <c r="AC7" s="28"/>
      <c r="AD7" s="28"/>
      <c r="AE7" s="28"/>
      <c r="AF7" s="28"/>
      <c r="AG7" s="28"/>
      <c r="AH7" s="28"/>
      <c r="AI7" s="28"/>
      <c r="AJ7" s="28"/>
      <c r="AK7" s="28"/>
      <c r="AL7" s="28"/>
      <c r="AM7" s="28"/>
      <c r="AN7" s="28"/>
      <c r="AO7" s="28"/>
      <c r="AP7" s="28"/>
    </row>
    <row r="8" spans="1:42" ht="11.25" customHeight="1">
      <c r="A8" s="113"/>
      <c r="B8" s="88"/>
      <c r="C8" s="89"/>
      <c r="D8" s="90"/>
      <c r="E8" s="128"/>
      <c r="F8" s="129"/>
      <c r="G8" s="108"/>
      <c r="H8" s="90"/>
      <c r="I8" s="111"/>
      <c r="J8" s="115"/>
      <c r="K8" s="122"/>
      <c r="L8" s="62" t="s">
        <v>5</v>
      </c>
      <c r="M8" s="63" t="s">
        <v>7</v>
      </c>
      <c r="N8" s="63" t="s">
        <v>9</v>
      </c>
      <c r="O8" s="63" t="s">
        <v>11</v>
      </c>
      <c r="P8" s="63" t="s">
        <v>13</v>
      </c>
      <c r="Q8" s="63" t="s">
        <v>14</v>
      </c>
      <c r="R8" s="64" t="s">
        <v>15</v>
      </c>
      <c r="S8" s="13"/>
      <c r="T8" s="190" t="str">
        <f>'WDip-1'!T8</f>
        <v>06-6KV ACSR-OE</v>
      </c>
      <c r="U8" s="191"/>
      <c r="V8" s="13"/>
      <c r="W8" s="13"/>
      <c r="X8" s="13"/>
      <c r="Y8" s="13"/>
      <c r="Z8" s="13"/>
      <c r="AC8" s="28"/>
      <c r="AD8" s="28"/>
      <c r="AE8" s="28"/>
      <c r="AF8" s="28"/>
      <c r="AG8" s="28"/>
      <c r="AH8" s="28"/>
      <c r="AI8" s="28"/>
      <c r="AJ8" s="28"/>
      <c r="AK8" s="28"/>
      <c r="AL8" s="28"/>
      <c r="AM8" s="28"/>
      <c r="AN8" s="28"/>
      <c r="AO8" s="28"/>
      <c r="AP8" s="28"/>
    </row>
    <row r="9" spans="1:42" ht="11.25" customHeight="1">
      <c r="A9" s="113"/>
      <c r="B9" s="91"/>
      <c r="C9" s="92"/>
      <c r="D9" s="93"/>
      <c r="E9" s="130"/>
      <c r="F9" s="131"/>
      <c r="G9" s="109"/>
      <c r="H9" s="93"/>
      <c r="I9" s="112"/>
      <c r="J9" s="116"/>
      <c r="K9" s="123"/>
      <c r="L9" s="65" t="s">
        <v>6</v>
      </c>
      <c r="M9" s="66" t="s">
        <v>8</v>
      </c>
      <c r="N9" s="66" t="s">
        <v>10</v>
      </c>
      <c r="O9" s="66" t="s">
        <v>29</v>
      </c>
      <c r="P9" s="66" t="s">
        <v>26</v>
      </c>
      <c r="Q9" s="66" t="s">
        <v>27</v>
      </c>
      <c r="R9" s="67" t="s">
        <v>28</v>
      </c>
      <c r="S9" s="13"/>
      <c r="T9" s="190" t="str">
        <f>'WDip-1'!T9</f>
        <v>07-6KV AAAC-OC</v>
      </c>
      <c r="U9" s="191"/>
      <c r="V9" s="13"/>
      <c r="W9" s="13"/>
      <c r="X9" s="34" t="s">
        <v>19</v>
      </c>
      <c r="Y9" s="34" t="s">
        <v>20</v>
      </c>
      <c r="Z9" s="13"/>
      <c r="AC9" s="28"/>
      <c r="AD9" s="28"/>
      <c r="AE9" s="28"/>
      <c r="AF9" s="28"/>
      <c r="AG9" s="28"/>
      <c r="AH9" s="28"/>
      <c r="AI9" s="28"/>
      <c r="AJ9" s="28"/>
      <c r="AK9" s="28"/>
      <c r="AL9" s="28"/>
      <c r="AM9" s="28"/>
      <c r="AN9" s="28"/>
      <c r="AO9" s="28"/>
      <c r="AP9" s="28"/>
    </row>
    <row r="10" spans="1:42" ht="13.5" customHeight="1">
      <c r="A10" s="113"/>
      <c r="B10" s="79" t="str">
        <f>IF(C10="","",16)</f>
        <v/>
      </c>
      <c r="C10" s="103" t="str">
        <f>IF(OR(E10="",G10="",I10="",K10=""),"","使用電線-"&amp;X10)</f>
        <v/>
      </c>
      <c r="D10" s="104"/>
      <c r="E10" s="207"/>
      <c r="F10" s="208"/>
      <c r="G10" s="155"/>
      <c r="H10" s="224" t="str">
        <f>IF(G10="","",IF(OR(G10=0.5,G10=1.2,G10=2.6,G10=3.2,G10=4,G10=5),"mm","sq"))</f>
        <v/>
      </c>
      <c r="I10" s="156"/>
      <c r="J10" s="157"/>
      <c r="K10" s="158"/>
      <c r="L10" s="167"/>
      <c r="M10" s="168"/>
      <c r="N10" s="169"/>
      <c r="O10" s="170"/>
      <c r="P10" s="169"/>
      <c r="Q10" s="169"/>
      <c r="R10" s="171"/>
      <c r="S10" s="30"/>
      <c r="T10" s="190" t="str">
        <f>'WDip-1'!T10</f>
        <v>08-6KV CV-T</v>
      </c>
      <c r="U10" s="191"/>
      <c r="V10" s="30"/>
      <c r="W10" s="35" t="str">
        <f>IF(X10="","",1)</f>
        <v/>
      </c>
      <c r="X10" s="36" t="str">
        <f>IF(AND(E10&lt;&gt;"",OR(Y10=0,Y10=1)),1,"")</f>
        <v/>
      </c>
      <c r="Y10" s="37">
        <f>IF(J10="",0,IF(J10="---〃---",2,IF(J10&lt;&gt;"",1,"入力ミス")))</f>
        <v>0</v>
      </c>
      <c r="Z10" s="18"/>
      <c r="AC10" s="28"/>
      <c r="AD10" s="28"/>
      <c r="AE10" s="28"/>
      <c r="AF10" s="28"/>
      <c r="AG10" s="28"/>
      <c r="AH10" s="28"/>
      <c r="AI10" s="28"/>
      <c r="AJ10" s="28"/>
      <c r="AK10" s="28"/>
      <c r="AL10" s="28"/>
      <c r="AM10" s="28"/>
      <c r="AN10" s="28"/>
      <c r="AO10" s="28"/>
      <c r="AP10" s="28"/>
    </row>
    <row r="11" spans="1:42" ht="13.5" customHeight="1">
      <c r="A11" s="113"/>
      <c r="B11" s="80"/>
      <c r="C11" s="105" t="str">
        <f>IF(OR(E11="",G11="",I11="",K11=""),"",IF(X10=X11,"---〃---","使用電線-"&amp;X11))</f>
        <v/>
      </c>
      <c r="D11" s="106"/>
      <c r="E11" s="209"/>
      <c r="F11" s="210"/>
      <c r="G11" s="52"/>
      <c r="H11" s="224" t="str">
        <f>IF(G11="","",IF(OR(G11=0.5,G11=1.2,G11=2.6,G11=3.2,G11=4,G11=5),"mm","sq"))</f>
        <v/>
      </c>
      <c r="I11" s="53"/>
      <c r="J11" s="54"/>
      <c r="K11" s="55"/>
      <c r="L11" s="172"/>
      <c r="M11" s="173"/>
      <c r="N11" s="174"/>
      <c r="O11" s="175"/>
      <c r="P11" s="174"/>
      <c r="Q11" s="174"/>
      <c r="R11" s="176"/>
      <c r="S11" s="30"/>
      <c r="T11" s="190" t="str">
        <f>'WDip-1'!T11</f>
        <v>09-600V CV-2C</v>
      </c>
      <c r="U11" s="191"/>
      <c r="V11" s="30"/>
      <c r="W11" s="38" t="str">
        <f>IF(X11="","",W10+1)</f>
        <v/>
      </c>
      <c r="X11" s="17" t="str">
        <f>IF(AND(E11&lt;&gt;"",Y11=2),X10,IF(AND(E11&lt;&gt;"",OR(Y11=0,Y11=1)),X10+1,""))</f>
        <v/>
      </c>
      <c r="Y11" s="39">
        <f>IF(J11="",0,IF(J11="---〃---",2,IF(J11&lt;&gt;"",1,"入力ミス")))</f>
        <v>0</v>
      </c>
      <c r="Z11" s="18"/>
      <c r="AC11" s="28"/>
      <c r="AD11" s="28"/>
      <c r="AE11" s="28"/>
      <c r="AF11" s="28"/>
      <c r="AG11" s="28"/>
      <c r="AH11" s="28"/>
      <c r="AI11" s="28"/>
      <c r="AJ11" s="28"/>
      <c r="AK11" s="28"/>
      <c r="AL11" s="28"/>
      <c r="AM11" s="28"/>
      <c r="AN11" s="28"/>
      <c r="AO11" s="28"/>
      <c r="AP11" s="28"/>
    </row>
    <row r="12" spans="1:42" ht="13.5" customHeight="1">
      <c r="A12" s="113"/>
      <c r="B12" s="80"/>
      <c r="C12" s="105" t="str">
        <f>IF(OR(E12="",G12="",I12="",K12=""),"",IF(X11=X12,"---〃---","使用電線-"&amp;X12))</f>
        <v/>
      </c>
      <c r="D12" s="106"/>
      <c r="E12" s="83"/>
      <c r="F12" s="84"/>
      <c r="G12" s="52"/>
      <c r="H12" s="225" t="str">
        <f t="shared" ref="H12:H17" si="0">IF(G12="","",IF(OR(G12=0.5,G12=1.2,G12=2.6,G12=3.2,G12=4,G12=5),"mm","sq"))</f>
        <v/>
      </c>
      <c r="I12" s="53"/>
      <c r="J12" s="54"/>
      <c r="K12" s="55"/>
      <c r="L12" s="172"/>
      <c r="M12" s="173"/>
      <c r="N12" s="174"/>
      <c r="O12" s="175"/>
      <c r="P12" s="174"/>
      <c r="Q12" s="174"/>
      <c r="R12" s="176"/>
      <c r="S12" s="30"/>
      <c r="T12" s="190" t="str">
        <f>'WDip-1'!T12</f>
        <v>10-600V CV-3C</v>
      </c>
      <c r="U12" s="191"/>
      <c r="V12" s="30"/>
      <c r="W12" s="38" t="str">
        <f t="shared" ref="W12:W17" si="1">IF(X12="","",W11+1)</f>
        <v/>
      </c>
      <c r="X12" s="17" t="str">
        <f t="shared" ref="X12:X17" si="2">IF(AND(E12&lt;&gt;"",Y12=2),X11,IF(AND(E12&lt;&gt;"",OR(Y12=0,Y12=1)),X11+1,""))</f>
        <v/>
      </c>
      <c r="Y12" s="39">
        <f t="shared" ref="Y12:Y17" si="3">IF(J12="",0,IF(J12="---〃---",2,IF(J12&lt;&gt;"",1,"入力ミス")))</f>
        <v>0</v>
      </c>
      <c r="Z12" s="18"/>
      <c r="AC12" s="28"/>
      <c r="AD12" s="28"/>
      <c r="AE12" s="28"/>
      <c r="AF12" s="28"/>
      <c r="AG12" s="28"/>
      <c r="AH12" s="28"/>
      <c r="AI12" s="28"/>
      <c r="AJ12" s="28"/>
      <c r="AK12" s="28"/>
      <c r="AL12" s="28"/>
      <c r="AM12" s="28"/>
      <c r="AN12" s="28"/>
      <c r="AO12" s="28"/>
      <c r="AP12" s="28"/>
    </row>
    <row r="13" spans="1:42" ht="13.5" customHeight="1">
      <c r="A13" s="113"/>
      <c r="B13" s="80"/>
      <c r="C13" s="105" t="str">
        <f>IF(OR(E13="",G13="",I13="",K13=""),"",IF(X12=X13,"---〃---","使用電線-"&amp;X13))</f>
        <v/>
      </c>
      <c r="D13" s="106"/>
      <c r="E13" s="83"/>
      <c r="F13" s="84"/>
      <c r="G13" s="52"/>
      <c r="H13" s="225" t="str">
        <f t="shared" si="0"/>
        <v/>
      </c>
      <c r="I13" s="53"/>
      <c r="J13" s="54"/>
      <c r="K13" s="55"/>
      <c r="L13" s="172"/>
      <c r="M13" s="173"/>
      <c r="N13" s="174"/>
      <c r="O13" s="175"/>
      <c r="P13" s="174"/>
      <c r="Q13" s="174"/>
      <c r="R13" s="176"/>
      <c r="S13" s="30"/>
      <c r="T13" s="190" t="str">
        <f>'WDip-1'!T13</f>
        <v>11-600V CV-T</v>
      </c>
      <c r="U13" s="191"/>
      <c r="V13" s="30"/>
      <c r="W13" s="38" t="str">
        <f t="shared" si="1"/>
        <v/>
      </c>
      <c r="X13" s="17" t="str">
        <f t="shared" si="2"/>
        <v/>
      </c>
      <c r="Y13" s="39">
        <f t="shared" si="3"/>
        <v>0</v>
      </c>
      <c r="Z13" s="18"/>
      <c r="AC13" s="28"/>
      <c r="AD13" s="28"/>
      <c r="AE13" s="28"/>
      <c r="AF13" s="28"/>
      <c r="AG13" s="28"/>
      <c r="AH13" s="28"/>
      <c r="AI13" s="28"/>
      <c r="AJ13" s="28"/>
      <c r="AK13" s="28"/>
      <c r="AL13" s="28"/>
      <c r="AM13" s="28"/>
      <c r="AN13" s="28"/>
      <c r="AO13" s="28"/>
      <c r="AP13" s="28"/>
    </row>
    <row r="14" spans="1:42" ht="13.5" customHeight="1">
      <c r="A14" s="113"/>
      <c r="B14" s="80"/>
      <c r="C14" s="105" t="str">
        <f t="shared" ref="C14:C16" si="4">IF(OR(E14="",G14="",I14="",K14=""),"",IF(X13=X14,"---〃---","使用電線-"&amp;X14))</f>
        <v/>
      </c>
      <c r="D14" s="106"/>
      <c r="E14" s="83"/>
      <c r="F14" s="84"/>
      <c r="G14" s="52"/>
      <c r="H14" s="225" t="str">
        <f t="shared" si="0"/>
        <v/>
      </c>
      <c r="I14" s="53"/>
      <c r="J14" s="54"/>
      <c r="K14" s="55"/>
      <c r="L14" s="172"/>
      <c r="M14" s="173"/>
      <c r="N14" s="174"/>
      <c r="O14" s="175"/>
      <c r="P14" s="174"/>
      <c r="Q14" s="174"/>
      <c r="R14" s="176"/>
      <c r="S14" s="30"/>
      <c r="T14" s="190" t="str">
        <f>'WDip-1'!T14</f>
        <v>12-CVV- 2C</v>
      </c>
      <c r="U14" s="191"/>
      <c r="V14" s="30"/>
      <c r="W14" s="38" t="str">
        <f t="shared" si="1"/>
        <v/>
      </c>
      <c r="X14" s="17" t="str">
        <f t="shared" si="2"/>
        <v/>
      </c>
      <c r="Y14" s="39">
        <f t="shared" si="3"/>
        <v>0</v>
      </c>
      <c r="Z14" s="18"/>
      <c r="AC14" s="28"/>
      <c r="AD14" s="28"/>
      <c r="AE14" s="28"/>
      <c r="AF14" s="28"/>
      <c r="AG14" s="28"/>
      <c r="AH14" s="28"/>
      <c r="AI14" s="28"/>
      <c r="AJ14" s="28"/>
      <c r="AK14" s="28"/>
      <c r="AL14" s="28"/>
      <c r="AM14" s="28"/>
      <c r="AN14" s="28"/>
      <c r="AO14" s="28"/>
      <c r="AP14" s="28"/>
    </row>
    <row r="15" spans="1:42" ht="13.5" customHeight="1">
      <c r="A15" s="113"/>
      <c r="B15" s="80"/>
      <c r="C15" s="105" t="str">
        <f t="shared" si="4"/>
        <v/>
      </c>
      <c r="D15" s="106"/>
      <c r="E15" s="83"/>
      <c r="F15" s="84"/>
      <c r="G15" s="52"/>
      <c r="H15" s="225" t="str">
        <f t="shared" si="0"/>
        <v/>
      </c>
      <c r="I15" s="53"/>
      <c r="J15" s="54"/>
      <c r="K15" s="55"/>
      <c r="L15" s="172"/>
      <c r="M15" s="173"/>
      <c r="N15" s="174"/>
      <c r="O15" s="175"/>
      <c r="P15" s="174"/>
      <c r="Q15" s="174"/>
      <c r="R15" s="176"/>
      <c r="S15" s="30"/>
      <c r="T15" s="190" t="str">
        <f>'WDip-1'!T15</f>
        <v>13-CVV- 3C</v>
      </c>
      <c r="U15" s="191"/>
      <c r="V15" s="30"/>
      <c r="W15" s="38" t="str">
        <f t="shared" si="1"/>
        <v/>
      </c>
      <c r="X15" s="17" t="str">
        <f t="shared" si="2"/>
        <v/>
      </c>
      <c r="Y15" s="39">
        <f t="shared" si="3"/>
        <v>0</v>
      </c>
      <c r="Z15" s="18"/>
      <c r="AC15" s="28"/>
      <c r="AD15" s="28"/>
      <c r="AE15" s="28"/>
      <c r="AF15" s="28"/>
      <c r="AG15" s="28"/>
      <c r="AH15" s="28"/>
      <c r="AI15" s="28"/>
      <c r="AJ15" s="28"/>
      <c r="AK15" s="28"/>
      <c r="AL15" s="28"/>
      <c r="AM15" s="28"/>
      <c r="AN15" s="28"/>
      <c r="AO15" s="28"/>
      <c r="AP15" s="28"/>
    </row>
    <row r="16" spans="1:42" ht="13.5" customHeight="1">
      <c r="A16" s="113"/>
      <c r="B16" s="80"/>
      <c r="C16" s="105" t="str">
        <f t="shared" si="4"/>
        <v/>
      </c>
      <c r="D16" s="106"/>
      <c r="E16" s="83"/>
      <c r="F16" s="84"/>
      <c r="G16" s="52"/>
      <c r="H16" s="225" t="str">
        <f t="shared" si="0"/>
        <v/>
      </c>
      <c r="I16" s="53"/>
      <c r="J16" s="54"/>
      <c r="K16" s="55"/>
      <c r="L16" s="172"/>
      <c r="M16" s="173"/>
      <c r="N16" s="174"/>
      <c r="O16" s="175"/>
      <c r="P16" s="174"/>
      <c r="Q16" s="174"/>
      <c r="R16" s="176"/>
      <c r="S16" s="30"/>
      <c r="T16" s="190" t="str">
        <f>'WDip-1'!T16</f>
        <v>14-CVV- 4C</v>
      </c>
      <c r="U16" s="191"/>
      <c r="V16" s="30"/>
      <c r="W16" s="38" t="str">
        <f t="shared" si="1"/>
        <v/>
      </c>
      <c r="X16" s="17" t="str">
        <f t="shared" si="2"/>
        <v/>
      </c>
      <c r="Y16" s="39">
        <f t="shared" si="3"/>
        <v>0</v>
      </c>
      <c r="Z16" s="18"/>
      <c r="AC16" s="28"/>
      <c r="AD16" s="28"/>
      <c r="AE16" s="28"/>
      <c r="AF16" s="28"/>
      <c r="AG16" s="28"/>
      <c r="AH16" s="28"/>
      <c r="AI16" s="28"/>
      <c r="AJ16" s="28"/>
      <c r="AK16" s="28"/>
      <c r="AL16" s="28"/>
      <c r="AM16" s="28"/>
      <c r="AN16" s="28"/>
      <c r="AO16" s="28"/>
      <c r="AP16" s="28"/>
    </row>
    <row r="17" spans="1:42" ht="13.5" customHeight="1" thickBot="1">
      <c r="A17" s="113"/>
      <c r="B17" s="214"/>
      <c r="C17" s="98" t="str">
        <f>IF(X17="","",IF(X17&gt;5,"計算不可",IF(OR(E17="",G17="",I17="",K17=""),"",IF(X16=X17,"---〃---","使用電線-"&amp;X17))))</f>
        <v/>
      </c>
      <c r="D17" s="99"/>
      <c r="E17" s="132"/>
      <c r="F17" s="133"/>
      <c r="G17" s="56"/>
      <c r="H17" s="224" t="str">
        <f t="shared" si="0"/>
        <v/>
      </c>
      <c r="I17" s="57"/>
      <c r="J17" s="58"/>
      <c r="K17" s="59"/>
      <c r="L17" s="177"/>
      <c r="M17" s="178"/>
      <c r="N17" s="179"/>
      <c r="O17" s="180"/>
      <c r="P17" s="179"/>
      <c r="Q17" s="179"/>
      <c r="R17" s="181"/>
      <c r="S17" s="30"/>
      <c r="T17" s="190" t="str">
        <f>'WDip-1'!T17</f>
        <v>15-CVV－5C</v>
      </c>
      <c r="U17" s="191"/>
      <c r="V17" s="30"/>
      <c r="W17" s="40" t="str">
        <f t="shared" si="1"/>
        <v/>
      </c>
      <c r="X17" s="41" t="str">
        <f t="shared" si="2"/>
        <v/>
      </c>
      <c r="Y17" s="42">
        <f t="shared" si="3"/>
        <v>0</v>
      </c>
      <c r="Z17" s="18"/>
      <c r="AC17" s="28"/>
      <c r="AD17" s="28"/>
      <c r="AE17" s="28"/>
      <c r="AF17" s="28"/>
      <c r="AG17" s="28"/>
      <c r="AH17" s="28"/>
      <c r="AI17" s="28"/>
      <c r="AJ17" s="28"/>
      <c r="AK17" s="28"/>
      <c r="AL17" s="28"/>
      <c r="AM17" s="28"/>
      <c r="AN17" s="28"/>
      <c r="AO17" s="28"/>
      <c r="AP17" s="28"/>
    </row>
    <row r="18" spans="1:42" ht="18" customHeight="1" thickBot="1">
      <c r="A18" s="113"/>
      <c r="B18" s="198" t="str">
        <f>IF(B22="","",H6)</f>
        <v/>
      </c>
      <c r="C18" s="199"/>
      <c r="D18" s="200"/>
      <c r="E18" s="124" t="s">
        <v>120</v>
      </c>
      <c r="F18" s="125"/>
      <c r="G18" s="60"/>
      <c r="H18" s="201" t="str">
        <f>IF(B18="","","構内柱 CP-P18")</f>
        <v/>
      </c>
      <c r="I18" s="201"/>
      <c r="J18" s="202"/>
      <c r="K18" s="119" t="s">
        <v>17</v>
      </c>
      <c r="L18" s="120"/>
      <c r="M18" s="47"/>
      <c r="N18" s="26" t="str">
        <f>IF(AND(E22&lt;&gt;"",G18=""),"径間長を入力して下さい!!",IF(AND(E22&lt;&gt;"",M18=""),"基準弛度を入力して下さい!!",""))</f>
        <v/>
      </c>
      <c r="O18" s="14"/>
      <c r="P18" s="14"/>
      <c r="Q18" s="14"/>
      <c r="R18" s="15"/>
      <c r="S18" s="30"/>
      <c r="T18" s="190" t="str">
        <f>'WDip-1'!T18</f>
        <v>16-CVV- 6C</v>
      </c>
      <c r="U18" s="191"/>
      <c r="V18" s="30"/>
      <c r="W18" s="159"/>
      <c r="X18" s="159"/>
      <c r="Y18" s="159"/>
      <c r="Z18" s="18"/>
      <c r="AC18" s="28"/>
      <c r="AD18" s="28"/>
      <c r="AE18" s="28"/>
      <c r="AF18" s="28"/>
      <c r="AG18" s="28"/>
      <c r="AH18" s="28"/>
      <c r="AI18" s="28"/>
      <c r="AJ18" s="28"/>
      <c r="AK18" s="28"/>
      <c r="AL18" s="28"/>
      <c r="AM18" s="28"/>
      <c r="AN18" s="28"/>
      <c r="AO18" s="28"/>
      <c r="AP18" s="28"/>
    </row>
    <row r="19" spans="1:42" ht="11.25" customHeight="1">
      <c r="A19" s="113"/>
      <c r="B19" s="85" t="s">
        <v>23</v>
      </c>
      <c r="C19" s="86"/>
      <c r="D19" s="87"/>
      <c r="E19" s="126" t="s">
        <v>0</v>
      </c>
      <c r="F19" s="127"/>
      <c r="G19" s="107" t="s">
        <v>2</v>
      </c>
      <c r="H19" s="87"/>
      <c r="I19" s="110" t="s">
        <v>3</v>
      </c>
      <c r="J19" s="114" t="s">
        <v>12</v>
      </c>
      <c r="K19" s="121" t="s">
        <v>24</v>
      </c>
      <c r="L19" s="117" t="s">
        <v>16</v>
      </c>
      <c r="M19" s="96"/>
      <c r="N19" s="96"/>
      <c r="O19" s="118"/>
      <c r="P19" s="95" t="s">
        <v>22</v>
      </c>
      <c r="Q19" s="96"/>
      <c r="R19" s="97"/>
      <c r="S19" s="30"/>
      <c r="T19" s="190" t="str">
        <f>'WDip-1'!T19</f>
        <v>17-CVV- 7C</v>
      </c>
      <c r="U19" s="191"/>
      <c r="V19" s="30"/>
      <c r="W19" s="160"/>
      <c r="X19" s="160"/>
      <c r="Y19" s="160"/>
      <c r="Z19" s="18"/>
      <c r="AC19" s="28"/>
      <c r="AD19" s="28"/>
      <c r="AE19" s="28"/>
      <c r="AF19" s="28"/>
      <c r="AG19" s="28"/>
      <c r="AH19" s="28"/>
      <c r="AI19" s="28"/>
      <c r="AJ19" s="28"/>
      <c r="AK19" s="28"/>
      <c r="AL19" s="28"/>
      <c r="AM19" s="28"/>
      <c r="AN19" s="28"/>
      <c r="AO19" s="28"/>
      <c r="AP19" s="28"/>
    </row>
    <row r="20" spans="1:42" ht="11.25" customHeight="1">
      <c r="A20" s="113"/>
      <c r="B20" s="88"/>
      <c r="C20" s="89"/>
      <c r="D20" s="90"/>
      <c r="E20" s="128"/>
      <c r="F20" s="129"/>
      <c r="G20" s="108"/>
      <c r="H20" s="90"/>
      <c r="I20" s="111"/>
      <c r="J20" s="115"/>
      <c r="K20" s="122"/>
      <c r="L20" s="62" t="s">
        <v>5</v>
      </c>
      <c r="M20" s="63" t="s">
        <v>7</v>
      </c>
      <c r="N20" s="63" t="s">
        <v>9</v>
      </c>
      <c r="O20" s="63" t="s">
        <v>11</v>
      </c>
      <c r="P20" s="63" t="s">
        <v>13</v>
      </c>
      <c r="Q20" s="63" t="s">
        <v>14</v>
      </c>
      <c r="R20" s="64" t="s">
        <v>15</v>
      </c>
      <c r="S20" s="30"/>
      <c r="T20" s="190" t="str">
        <f>'WDip-1'!T20</f>
        <v>18-CVV- 8C</v>
      </c>
      <c r="U20" s="191"/>
      <c r="V20" s="30"/>
      <c r="W20" s="160"/>
      <c r="X20" s="160"/>
      <c r="Y20" s="160"/>
      <c r="Z20" s="18"/>
      <c r="AC20" s="28"/>
      <c r="AD20" s="28"/>
      <c r="AE20" s="28"/>
      <c r="AF20" s="28"/>
      <c r="AG20" s="28"/>
      <c r="AH20" s="28"/>
      <c r="AI20" s="28"/>
      <c r="AJ20" s="28"/>
      <c r="AK20" s="28"/>
      <c r="AL20" s="28"/>
      <c r="AM20" s="28"/>
      <c r="AN20" s="28"/>
      <c r="AO20" s="28"/>
      <c r="AP20" s="28"/>
    </row>
    <row r="21" spans="1:42" ht="11.25" customHeight="1">
      <c r="A21" s="113"/>
      <c r="B21" s="91"/>
      <c r="C21" s="92"/>
      <c r="D21" s="93"/>
      <c r="E21" s="130"/>
      <c r="F21" s="131"/>
      <c r="G21" s="109"/>
      <c r="H21" s="93"/>
      <c r="I21" s="112"/>
      <c r="J21" s="116"/>
      <c r="K21" s="123"/>
      <c r="L21" s="65" t="s">
        <v>6</v>
      </c>
      <c r="M21" s="66" t="s">
        <v>8</v>
      </c>
      <c r="N21" s="66" t="s">
        <v>10</v>
      </c>
      <c r="O21" s="66" t="s">
        <v>29</v>
      </c>
      <c r="P21" s="66" t="s">
        <v>26</v>
      </c>
      <c r="Q21" s="66" t="s">
        <v>27</v>
      </c>
      <c r="R21" s="67" t="s">
        <v>28</v>
      </c>
      <c r="S21" s="30"/>
      <c r="T21" s="190" t="str">
        <f>'WDip-1'!T21</f>
        <v>19-CVV-10C</v>
      </c>
      <c r="U21" s="191"/>
      <c r="V21" s="30"/>
      <c r="W21" s="161"/>
      <c r="X21" s="34" t="s">
        <v>19</v>
      </c>
      <c r="Y21" s="34" t="s">
        <v>20</v>
      </c>
      <c r="Z21" s="18"/>
      <c r="AC21" s="28"/>
      <c r="AD21" s="28"/>
      <c r="AE21" s="28"/>
      <c r="AF21" s="28"/>
      <c r="AG21" s="28"/>
      <c r="AH21" s="28"/>
      <c r="AI21" s="28"/>
      <c r="AJ21" s="28"/>
      <c r="AK21" s="28"/>
      <c r="AL21" s="28"/>
      <c r="AM21" s="28"/>
      <c r="AN21" s="28"/>
      <c r="AO21" s="28"/>
      <c r="AP21" s="28"/>
    </row>
    <row r="22" spans="1:42" ht="13.5" customHeight="1">
      <c r="A22" s="113"/>
      <c r="B22" s="79" t="str">
        <f>IF(C22="","",B10+1)</f>
        <v/>
      </c>
      <c r="C22" s="103" t="str">
        <f>IF(OR(E22="",G22="",I22="",K22=""),"","使用電線-"&amp;X22)</f>
        <v/>
      </c>
      <c r="D22" s="104"/>
      <c r="E22" s="134"/>
      <c r="F22" s="135"/>
      <c r="G22" s="48"/>
      <c r="H22" s="226" t="str">
        <f>IF(G22="","",IF(OR(G22=0.5,G22=1.2,G22=2.6,G22=3.2,G22=4,G22=5),"mm","sq"))</f>
        <v/>
      </c>
      <c r="I22" s="49"/>
      <c r="J22" s="50"/>
      <c r="K22" s="51"/>
      <c r="L22" s="167"/>
      <c r="M22" s="168"/>
      <c r="N22" s="169"/>
      <c r="O22" s="170"/>
      <c r="P22" s="169"/>
      <c r="Q22" s="169"/>
      <c r="R22" s="171"/>
      <c r="S22" s="30"/>
      <c r="T22" s="190" t="str">
        <f>'WDip-1'!T22</f>
        <v>20-CVV-12C</v>
      </c>
      <c r="U22" s="191"/>
      <c r="V22" s="30"/>
      <c r="W22" s="35" t="str">
        <f>IF(X22="","",1)</f>
        <v/>
      </c>
      <c r="X22" s="36" t="str">
        <f>IF(AND(E22&lt;&gt;"",OR(Y22=0,Y22=1)),1,"")</f>
        <v/>
      </c>
      <c r="Y22" s="37">
        <f>IF(J22="",0,IF(J22="---〃---",2,IF(J22&lt;&gt;"",1,"入力ミス")))</f>
        <v>0</v>
      </c>
      <c r="Z22" s="2"/>
      <c r="AC22" s="28"/>
      <c r="AD22" s="28"/>
      <c r="AE22" s="28"/>
      <c r="AF22" s="28"/>
      <c r="AG22" s="28"/>
      <c r="AH22" s="28"/>
      <c r="AI22" s="28"/>
      <c r="AJ22" s="28"/>
      <c r="AK22" s="28"/>
      <c r="AL22" s="28"/>
      <c r="AM22" s="28"/>
      <c r="AN22" s="28"/>
      <c r="AO22" s="28"/>
      <c r="AP22" s="28"/>
    </row>
    <row r="23" spans="1:42" ht="13.5" customHeight="1">
      <c r="A23" s="113"/>
      <c r="B23" s="80"/>
      <c r="C23" s="105" t="str">
        <f>IF(OR(E23="",G23="",I23="",K23=""),"",IF(X22=X23,"---〃---","使用電線-"&amp;X23))</f>
        <v/>
      </c>
      <c r="D23" s="106"/>
      <c r="E23" s="83"/>
      <c r="F23" s="84"/>
      <c r="G23" s="52"/>
      <c r="H23" s="225" t="str">
        <f t="shared" ref="H23:H29" si="5">IF(G23="","",IF(OR(G23=0.5,G23=1.2,G23=2.6,G23=3.2,G23=4,G23=5),"mm","sq"))</f>
        <v/>
      </c>
      <c r="I23" s="53"/>
      <c r="J23" s="54"/>
      <c r="K23" s="55"/>
      <c r="L23" s="172"/>
      <c r="M23" s="173"/>
      <c r="N23" s="174"/>
      <c r="O23" s="175"/>
      <c r="P23" s="174"/>
      <c r="Q23" s="174"/>
      <c r="R23" s="176"/>
      <c r="S23" s="30"/>
      <c r="T23" s="190" t="str">
        <f>'WDip-1'!T23</f>
        <v>21-CVV-15C</v>
      </c>
      <c r="U23" s="191"/>
      <c r="V23" s="30"/>
      <c r="W23" s="38" t="str">
        <f>IF(X23="","",W22+1)</f>
        <v/>
      </c>
      <c r="X23" s="17" t="str">
        <f>IF(AND(E23&lt;&gt;"",Y23=2),X22,IF(AND(E23&lt;&gt;"",OR(Y23=0,Y23=1)),X22+1,""))</f>
        <v/>
      </c>
      <c r="Y23" s="39">
        <f>IF(J23="",0,IF(J23="---〃---",2,IF(J23&lt;&gt;"",1,"入力ミス")))</f>
        <v>0</v>
      </c>
      <c r="Z23" s="13"/>
      <c r="AC23" s="28"/>
      <c r="AD23" s="28"/>
      <c r="AE23" s="28"/>
      <c r="AF23" s="28"/>
      <c r="AG23" s="28"/>
      <c r="AH23" s="28"/>
      <c r="AI23" s="28"/>
      <c r="AJ23" s="28"/>
      <c r="AK23" s="28"/>
      <c r="AL23" s="28"/>
      <c r="AM23" s="28"/>
      <c r="AN23" s="28"/>
      <c r="AO23" s="28"/>
      <c r="AP23" s="28"/>
    </row>
    <row r="24" spans="1:42" ht="13.5" customHeight="1">
      <c r="A24" s="113"/>
      <c r="B24" s="80"/>
      <c r="C24" s="105" t="str">
        <f>IF(OR(E24="",G24="",I24="",K24=""),"",IF(X23=X24,"---〃---","使用電線-"&amp;X24))</f>
        <v/>
      </c>
      <c r="D24" s="106"/>
      <c r="E24" s="83"/>
      <c r="F24" s="84"/>
      <c r="G24" s="52"/>
      <c r="H24" s="225" t="str">
        <f t="shared" si="5"/>
        <v/>
      </c>
      <c r="I24" s="53"/>
      <c r="J24" s="54"/>
      <c r="K24" s="55"/>
      <c r="L24" s="172"/>
      <c r="M24" s="173"/>
      <c r="N24" s="174"/>
      <c r="O24" s="175"/>
      <c r="P24" s="174"/>
      <c r="Q24" s="174"/>
      <c r="R24" s="176"/>
      <c r="S24" s="30"/>
      <c r="T24" s="190" t="str">
        <f>'WDip-1'!T24</f>
        <v>22-CVV-20C</v>
      </c>
      <c r="U24" s="191"/>
      <c r="V24" s="30"/>
      <c r="W24" s="38" t="str">
        <f t="shared" ref="W24:W29" si="6">IF(X24="","",W23+1)</f>
        <v/>
      </c>
      <c r="X24" s="17" t="str">
        <f t="shared" ref="X24:X29" si="7">IF(AND(E24&lt;&gt;"",Y24=2),X23,IF(AND(E24&lt;&gt;"",OR(Y24=0,Y24=1)),X23+1,""))</f>
        <v/>
      </c>
      <c r="Y24" s="39">
        <f t="shared" ref="Y24:Y29" si="8">IF(J24="",0,IF(J24="---〃---",2,IF(J24&lt;&gt;"",1,"入力ミス")))</f>
        <v>0</v>
      </c>
      <c r="Z24" s="13"/>
      <c r="AC24" s="28"/>
      <c r="AD24" s="28"/>
      <c r="AE24" s="28"/>
      <c r="AF24" s="28"/>
      <c r="AG24" s="28"/>
      <c r="AH24" s="28"/>
      <c r="AI24" s="28"/>
      <c r="AJ24" s="28"/>
      <c r="AK24" s="28"/>
      <c r="AL24" s="28"/>
      <c r="AM24" s="28"/>
      <c r="AN24" s="28"/>
      <c r="AO24" s="28"/>
      <c r="AP24" s="28"/>
    </row>
    <row r="25" spans="1:42" ht="13.5" customHeight="1">
      <c r="A25" s="113"/>
      <c r="B25" s="80"/>
      <c r="C25" s="105" t="str">
        <f>IF(OR(E25="",G25="",I25="",K25=""),"",IF(X24=X25,"---〃---","使用電線-"&amp;X25))</f>
        <v/>
      </c>
      <c r="D25" s="106"/>
      <c r="E25" s="83"/>
      <c r="F25" s="84"/>
      <c r="G25" s="52"/>
      <c r="H25" s="225" t="str">
        <f t="shared" si="5"/>
        <v/>
      </c>
      <c r="I25" s="53"/>
      <c r="J25" s="54"/>
      <c r="K25" s="55"/>
      <c r="L25" s="172"/>
      <c r="M25" s="173"/>
      <c r="N25" s="174"/>
      <c r="O25" s="175"/>
      <c r="P25" s="174"/>
      <c r="Q25" s="174"/>
      <c r="R25" s="176"/>
      <c r="S25" s="30"/>
      <c r="T25" s="190" t="str">
        <f>'WDip-1'!T25</f>
        <v>23-CVV-30C</v>
      </c>
      <c r="U25" s="191"/>
      <c r="V25" s="30"/>
      <c r="W25" s="38" t="str">
        <f t="shared" si="6"/>
        <v/>
      </c>
      <c r="X25" s="17" t="str">
        <f t="shared" si="7"/>
        <v/>
      </c>
      <c r="Y25" s="39">
        <f t="shared" si="8"/>
        <v>0</v>
      </c>
      <c r="Z25" s="19"/>
      <c r="AC25" s="28"/>
      <c r="AD25" s="28"/>
      <c r="AE25" s="28"/>
      <c r="AF25" s="28"/>
      <c r="AG25" s="28"/>
      <c r="AH25" s="28"/>
      <c r="AI25" s="28"/>
      <c r="AJ25" s="28"/>
      <c r="AK25" s="28"/>
      <c r="AL25" s="28"/>
      <c r="AM25" s="28"/>
      <c r="AN25" s="28"/>
      <c r="AO25" s="28"/>
      <c r="AP25" s="28"/>
    </row>
    <row r="26" spans="1:42" ht="13.5" customHeight="1">
      <c r="A26" s="113"/>
      <c r="B26" s="80"/>
      <c r="C26" s="105" t="str">
        <f t="shared" ref="C26:C28" si="9">IF(OR(E26="",G26="",I26="",K26=""),"",IF(X25=X26,"---〃---","使用電線-"&amp;X26))</f>
        <v/>
      </c>
      <c r="D26" s="106"/>
      <c r="E26" s="83"/>
      <c r="F26" s="84"/>
      <c r="G26" s="52"/>
      <c r="H26" s="225" t="str">
        <f t="shared" si="5"/>
        <v/>
      </c>
      <c r="I26" s="53"/>
      <c r="J26" s="54"/>
      <c r="K26" s="55"/>
      <c r="L26" s="172"/>
      <c r="M26" s="173"/>
      <c r="N26" s="174"/>
      <c r="O26" s="175"/>
      <c r="P26" s="174"/>
      <c r="Q26" s="174"/>
      <c r="R26" s="176"/>
      <c r="S26" s="31"/>
      <c r="T26" s="190" t="str">
        <f>'WDip-1'!T26</f>
        <v xml:space="preserve">24-USER Reg. </v>
      </c>
      <c r="U26" s="191"/>
      <c r="V26" s="31"/>
      <c r="W26" s="38" t="str">
        <f t="shared" si="6"/>
        <v/>
      </c>
      <c r="X26" s="17" t="str">
        <f t="shared" si="7"/>
        <v/>
      </c>
      <c r="Y26" s="39">
        <f t="shared" si="8"/>
        <v>0</v>
      </c>
      <c r="Z26" s="19"/>
      <c r="AC26" s="28"/>
      <c r="AD26" s="28"/>
      <c r="AE26" s="28"/>
      <c r="AF26" s="28"/>
      <c r="AG26" s="28"/>
      <c r="AH26" s="28"/>
      <c r="AI26" s="28"/>
      <c r="AJ26" s="28"/>
      <c r="AK26" s="28"/>
      <c r="AL26" s="28"/>
      <c r="AM26" s="28"/>
      <c r="AN26" s="28"/>
      <c r="AO26" s="28"/>
      <c r="AP26" s="28"/>
    </row>
    <row r="27" spans="1:42" ht="13.5" customHeight="1">
      <c r="A27" s="113"/>
      <c r="B27" s="80"/>
      <c r="C27" s="105" t="str">
        <f t="shared" si="9"/>
        <v/>
      </c>
      <c r="D27" s="106"/>
      <c r="E27" s="83"/>
      <c r="F27" s="84"/>
      <c r="G27" s="52"/>
      <c r="H27" s="225" t="str">
        <f t="shared" si="5"/>
        <v/>
      </c>
      <c r="I27" s="53"/>
      <c r="J27" s="54"/>
      <c r="K27" s="55"/>
      <c r="L27" s="172"/>
      <c r="M27" s="173"/>
      <c r="N27" s="174"/>
      <c r="O27" s="175"/>
      <c r="P27" s="174"/>
      <c r="Q27" s="174"/>
      <c r="R27" s="176"/>
      <c r="S27" s="31"/>
      <c r="T27" s="190" t="str">
        <f>'WDip-1'!T27</f>
        <v xml:space="preserve">25-USER Reg. </v>
      </c>
      <c r="U27" s="191"/>
      <c r="V27" s="31"/>
      <c r="W27" s="38" t="str">
        <f t="shared" si="6"/>
        <v/>
      </c>
      <c r="X27" s="17" t="str">
        <f t="shared" si="7"/>
        <v/>
      </c>
      <c r="Y27" s="39">
        <f t="shared" si="8"/>
        <v>0</v>
      </c>
      <c r="Z27" s="19"/>
      <c r="AC27" s="28"/>
      <c r="AD27" s="28"/>
      <c r="AE27" s="28"/>
      <c r="AF27" s="28"/>
      <c r="AG27" s="28"/>
      <c r="AH27" s="28"/>
      <c r="AI27" s="28"/>
      <c r="AJ27" s="28"/>
      <c r="AK27" s="28"/>
      <c r="AL27" s="28"/>
      <c r="AM27" s="28"/>
      <c r="AN27" s="28"/>
      <c r="AO27" s="28"/>
      <c r="AP27" s="28"/>
    </row>
    <row r="28" spans="1:42" ht="13.5" customHeight="1">
      <c r="A28" s="113"/>
      <c r="B28" s="80"/>
      <c r="C28" s="105" t="str">
        <f t="shared" si="9"/>
        <v/>
      </c>
      <c r="D28" s="106"/>
      <c r="E28" s="83"/>
      <c r="F28" s="84"/>
      <c r="G28" s="52"/>
      <c r="H28" s="225" t="str">
        <f t="shared" si="5"/>
        <v/>
      </c>
      <c r="I28" s="53"/>
      <c r="J28" s="54"/>
      <c r="K28" s="55"/>
      <c r="L28" s="172"/>
      <c r="M28" s="173"/>
      <c r="N28" s="174"/>
      <c r="O28" s="175"/>
      <c r="P28" s="174"/>
      <c r="Q28" s="174"/>
      <c r="R28" s="176"/>
      <c r="S28" s="31"/>
      <c r="T28" s="190" t="str">
        <f>'WDip-1'!T28</f>
        <v xml:space="preserve">26-USER Reg. </v>
      </c>
      <c r="U28" s="191"/>
      <c r="V28" s="31"/>
      <c r="W28" s="38" t="str">
        <f t="shared" si="6"/>
        <v/>
      </c>
      <c r="X28" s="17" t="str">
        <f t="shared" si="7"/>
        <v/>
      </c>
      <c r="Y28" s="39">
        <f t="shared" si="8"/>
        <v>0</v>
      </c>
      <c r="Z28" s="19"/>
      <c r="AC28" s="28"/>
      <c r="AD28" s="28"/>
      <c r="AE28" s="28"/>
      <c r="AF28" s="28"/>
      <c r="AG28" s="28"/>
      <c r="AH28" s="28"/>
      <c r="AI28" s="28"/>
      <c r="AJ28" s="28"/>
      <c r="AK28" s="28"/>
      <c r="AL28" s="28"/>
      <c r="AM28" s="28"/>
      <c r="AN28" s="28"/>
      <c r="AO28" s="28"/>
      <c r="AP28" s="28"/>
    </row>
    <row r="29" spans="1:42" ht="13.5" customHeight="1" thickBot="1">
      <c r="A29" s="113"/>
      <c r="B29" s="214"/>
      <c r="C29" s="98" t="str">
        <f>IF(X29="","",IF(X29&gt;5,"計算不可",IF(OR(E29="",G29="",I29="",K29=""),"",IF(X28=X29,"---〃---","使用電線-"&amp;X29))))</f>
        <v/>
      </c>
      <c r="D29" s="99"/>
      <c r="E29" s="83"/>
      <c r="F29" s="84"/>
      <c r="G29" s="56"/>
      <c r="H29" s="224" t="str">
        <f t="shared" si="5"/>
        <v/>
      </c>
      <c r="I29" s="57"/>
      <c r="J29" s="58"/>
      <c r="K29" s="59"/>
      <c r="L29" s="177"/>
      <c r="M29" s="178"/>
      <c r="N29" s="179"/>
      <c r="O29" s="180"/>
      <c r="P29" s="179"/>
      <c r="Q29" s="179"/>
      <c r="R29" s="181"/>
      <c r="S29" s="31"/>
      <c r="T29" s="190" t="str">
        <f>'WDip-1'!T29</f>
        <v xml:space="preserve">27-USER Reg. </v>
      </c>
      <c r="U29" s="191"/>
      <c r="V29" s="31"/>
      <c r="W29" s="40" t="str">
        <f t="shared" si="6"/>
        <v/>
      </c>
      <c r="X29" s="41" t="str">
        <f t="shared" si="7"/>
        <v/>
      </c>
      <c r="Y29" s="42">
        <f t="shared" si="8"/>
        <v>0</v>
      </c>
      <c r="Z29" s="19"/>
      <c r="AC29" s="28"/>
      <c r="AD29" s="28"/>
      <c r="AE29" s="28"/>
      <c r="AF29" s="28"/>
      <c r="AG29" s="28"/>
      <c r="AH29" s="28"/>
      <c r="AI29" s="28"/>
      <c r="AJ29" s="28"/>
      <c r="AK29" s="28"/>
      <c r="AL29" s="28"/>
      <c r="AM29" s="28"/>
      <c r="AN29" s="28"/>
      <c r="AO29" s="28"/>
      <c r="AP29" s="28"/>
    </row>
    <row r="30" spans="1:42" ht="18" customHeight="1" thickBot="1">
      <c r="A30" s="113"/>
      <c r="B30" s="198" t="str">
        <f>IF(B34="","",H18)</f>
        <v/>
      </c>
      <c r="C30" s="199"/>
      <c r="D30" s="200"/>
      <c r="E30" s="124" t="s">
        <v>120</v>
      </c>
      <c r="F30" s="125"/>
      <c r="G30" s="60"/>
      <c r="H30" s="201" t="str">
        <f>IF(B30="","","構内柱 CP-P19")</f>
        <v/>
      </c>
      <c r="I30" s="201"/>
      <c r="J30" s="202"/>
      <c r="K30" s="119" t="s">
        <v>17</v>
      </c>
      <c r="L30" s="120"/>
      <c r="M30" s="47"/>
      <c r="N30" s="26" t="str">
        <f>IF(AND(E34&lt;&gt;"",G30=""),"径間長を入力して下さい!!",IF(AND(E34&lt;&gt;"",M30=""),"基準弛度を入力して下さい!!",""))</f>
        <v/>
      </c>
      <c r="O30" s="14"/>
      <c r="P30" s="14"/>
      <c r="Q30" s="14"/>
      <c r="R30" s="15"/>
      <c r="S30" s="31"/>
      <c r="T30" s="190" t="str">
        <f>'WDip-1'!T30</f>
        <v xml:space="preserve">28-USER Reg. </v>
      </c>
      <c r="U30" s="191"/>
      <c r="V30" s="31"/>
      <c r="W30" s="159"/>
      <c r="X30" s="159"/>
      <c r="Y30" s="159"/>
      <c r="Z30" s="19"/>
      <c r="AC30" s="28"/>
      <c r="AD30" s="28"/>
      <c r="AE30" s="28"/>
      <c r="AF30" s="28"/>
      <c r="AG30" s="28"/>
      <c r="AH30" s="28"/>
      <c r="AI30" s="28"/>
      <c r="AJ30" s="28"/>
      <c r="AK30" s="28"/>
      <c r="AL30" s="28"/>
      <c r="AM30" s="28"/>
      <c r="AN30" s="28"/>
      <c r="AO30" s="28"/>
      <c r="AP30" s="28"/>
    </row>
    <row r="31" spans="1:42" ht="11.25" customHeight="1">
      <c r="A31" s="113"/>
      <c r="B31" s="85" t="s">
        <v>23</v>
      </c>
      <c r="C31" s="86"/>
      <c r="D31" s="87"/>
      <c r="E31" s="126" t="s">
        <v>0</v>
      </c>
      <c r="F31" s="127"/>
      <c r="G31" s="107" t="s">
        <v>2</v>
      </c>
      <c r="H31" s="87"/>
      <c r="I31" s="110" t="s">
        <v>3</v>
      </c>
      <c r="J31" s="114" t="s">
        <v>12</v>
      </c>
      <c r="K31" s="121" t="s">
        <v>24</v>
      </c>
      <c r="L31" s="117" t="s">
        <v>16</v>
      </c>
      <c r="M31" s="96"/>
      <c r="N31" s="96"/>
      <c r="O31" s="118"/>
      <c r="P31" s="95" t="s">
        <v>22</v>
      </c>
      <c r="Q31" s="96"/>
      <c r="R31" s="97"/>
      <c r="S31" s="31"/>
      <c r="T31" s="190" t="str">
        <f>'WDip-1'!T31</f>
        <v xml:space="preserve">29-USER Reg. </v>
      </c>
      <c r="U31" s="191"/>
      <c r="V31" s="31"/>
      <c r="W31" s="160"/>
      <c r="X31" s="160"/>
      <c r="Y31" s="160"/>
      <c r="Z31" s="19"/>
      <c r="AC31" s="28"/>
      <c r="AD31" s="28"/>
      <c r="AE31" s="28"/>
      <c r="AF31" s="28"/>
      <c r="AG31" s="28"/>
      <c r="AH31" s="28"/>
      <c r="AI31" s="28"/>
      <c r="AJ31" s="28"/>
      <c r="AK31" s="28"/>
      <c r="AL31" s="28"/>
      <c r="AM31" s="28"/>
      <c r="AN31" s="28"/>
      <c r="AO31" s="28"/>
      <c r="AP31" s="28"/>
    </row>
    <row r="32" spans="1:42" ht="11.25" customHeight="1">
      <c r="A32" s="113"/>
      <c r="B32" s="88"/>
      <c r="C32" s="89"/>
      <c r="D32" s="90"/>
      <c r="E32" s="128"/>
      <c r="F32" s="129"/>
      <c r="G32" s="108"/>
      <c r="H32" s="90"/>
      <c r="I32" s="111"/>
      <c r="J32" s="115"/>
      <c r="K32" s="122"/>
      <c r="L32" s="62" t="s">
        <v>5</v>
      </c>
      <c r="M32" s="63" t="s">
        <v>7</v>
      </c>
      <c r="N32" s="63" t="s">
        <v>9</v>
      </c>
      <c r="O32" s="63" t="s">
        <v>11</v>
      </c>
      <c r="P32" s="63" t="s">
        <v>13</v>
      </c>
      <c r="Q32" s="63" t="s">
        <v>14</v>
      </c>
      <c r="R32" s="64" t="s">
        <v>15</v>
      </c>
      <c r="S32" s="31"/>
      <c r="T32" s="190" t="str">
        <f>'WDip-1'!T32</f>
        <v xml:space="preserve">30-USER Reg. </v>
      </c>
      <c r="U32" s="191"/>
      <c r="V32" s="31"/>
      <c r="W32" s="160"/>
      <c r="X32" s="160"/>
      <c r="Y32" s="160"/>
      <c r="Z32" s="19"/>
      <c r="AC32" s="28"/>
      <c r="AD32" s="28"/>
      <c r="AE32" s="28"/>
      <c r="AF32" s="28"/>
      <c r="AG32" s="28"/>
      <c r="AH32" s="28"/>
      <c r="AI32" s="28"/>
      <c r="AJ32" s="28"/>
      <c r="AK32" s="28"/>
      <c r="AL32" s="28"/>
      <c r="AM32" s="28"/>
      <c r="AN32" s="28"/>
      <c r="AO32" s="28"/>
      <c r="AP32" s="28"/>
    </row>
    <row r="33" spans="1:42" ht="11.25" customHeight="1">
      <c r="A33" s="113"/>
      <c r="B33" s="91"/>
      <c r="C33" s="92"/>
      <c r="D33" s="93"/>
      <c r="E33" s="130"/>
      <c r="F33" s="131"/>
      <c r="G33" s="109"/>
      <c r="H33" s="93"/>
      <c r="I33" s="112"/>
      <c r="J33" s="116"/>
      <c r="K33" s="123"/>
      <c r="L33" s="65" t="s">
        <v>6</v>
      </c>
      <c r="M33" s="66" t="s">
        <v>8</v>
      </c>
      <c r="N33" s="66" t="s">
        <v>10</v>
      </c>
      <c r="O33" s="66" t="s">
        <v>29</v>
      </c>
      <c r="P33" s="66" t="s">
        <v>26</v>
      </c>
      <c r="Q33" s="66" t="s">
        <v>27</v>
      </c>
      <c r="R33" s="67" t="s">
        <v>28</v>
      </c>
      <c r="S33" s="31"/>
      <c r="T33" s="190" t="str">
        <f>'WDip-1'!T33</f>
        <v xml:space="preserve">31-USER Reg. </v>
      </c>
      <c r="U33" s="191"/>
      <c r="V33" s="31"/>
      <c r="W33" s="161"/>
      <c r="X33" s="34" t="s">
        <v>19</v>
      </c>
      <c r="Y33" s="34" t="s">
        <v>20</v>
      </c>
      <c r="Z33" s="19"/>
      <c r="AC33" s="28"/>
      <c r="AD33" s="28"/>
      <c r="AE33" s="28"/>
      <c r="AF33" s="28"/>
      <c r="AG33" s="28"/>
      <c r="AH33" s="28"/>
      <c r="AI33" s="28"/>
      <c r="AJ33" s="28"/>
      <c r="AK33" s="28"/>
      <c r="AL33" s="28"/>
      <c r="AM33" s="28"/>
      <c r="AN33" s="28"/>
      <c r="AO33" s="28"/>
      <c r="AP33" s="28"/>
    </row>
    <row r="34" spans="1:42" ht="13.5" customHeight="1">
      <c r="A34" s="113"/>
      <c r="B34" s="79" t="str">
        <f>IF(C34="","",B22+1)</f>
        <v/>
      </c>
      <c r="C34" s="103" t="str">
        <f>IF(OR(E34="",G34="",I34="",K34=""),"","使用電線-"&amp;X34)</f>
        <v/>
      </c>
      <c r="D34" s="104"/>
      <c r="E34" s="134"/>
      <c r="F34" s="135"/>
      <c r="G34" s="48"/>
      <c r="H34" s="226" t="str">
        <f>IF(G34="","",IF(OR(G34=0.5,G34=1.2,G34=2.6,G34=3.2,G34=4,G34=5),"mm","sq"))</f>
        <v/>
      </c>
      <c r="I34" s="49"/>
      <c r="J34" s="50"/>
      <c r="K34" s="51"/>
      <c r="L34" s="167"/>
      <c r="M34" s="168"/>
      <c r="N34" s="169"/>
      <c r="O34" s="170"/>
      <c r="P34" s="169"/>
      <c r="Q34" s="169"/>
      <c r="R34" s="171"/>
      <c r="S34" s="31"/>
      <c r="T34" s="190" t="str">
        <f>'WDip-1'!T34</f>
        <v xml:space="preserve">32-USER Reg. </v>
      </c>
      <c r="U34" s="191"/>
      <c r="V34" s="31"/>
      <c r="W34" s="35" t="str">
        <f>IF(X34="","",1)</f>
        <v/>
      </c>
      <c r="X34" s="36" t="str">
        <f>IF(AND(E34&lt;&gt;"",OR(Y34=0,Y34=1)),1,"")</f>
        <v/>
      </c>
      <c r="Y34" s="37">
        <f>IF(J34="",0,IF(J34="---〃---",2,IF(J34&lt;&gt;"",1,"入力ミス")))</f>
        <v>0</v>
      </c>
      <c r="Z34" s="19"/>
      <c r="AC34" s="28"/>
      <c r="AD34" s="28"/>
      <c r="AE34" s="28"/>
      <c r="AF34" s="28"/>
      <c r="AG34" s="28"/>
      <c r="AH34" s="28"/>
      <c r="AI34" s="28"/>
      <c r="AJ34" s="28"/>
      <c r="AK34" s="28"/>
      <c r="AL34" s="28"/>
      <c r="AM34" s="28"/>
      <c r="AN34" s="28"/>
      <c r="AO34" s="28"/>
      <c r="AP34" s="28"/>
    </row>
    <row r="35" spans="1:42" ht="13.5" customHeight="1">
      <c r="A35" s="113"/>
      <c r="B35" s="80"/>
      <c r="C35" s="105" t="str">
        <f>IF(OR(E35="",G35="",I35="",K35=""),"",IF(X34=X35,"---〃---","使用電線-"&amp;X35))</f>
        <v/>
      </c>
      <c r="D35" s="106"/>
      <c r="E35" s="83"/>
      <c r="F35" s="84"/>
      <c r="G35" s="52"/>
      <c r="H35" s="225" t="str">
        <f t="shared" ref="H35:H41" si="10">IF(G35="","",IF(OR(G35=0.5,G35=1.2,G35=2.6,G35=3.2,G35=4,G35=5),"mm","sq"))</f>
        <v/>
      </c>
      <c r="I35" s="53"/>
      <c r="J35" s="54"/>
      <c r="K35" s="55"/>
      <c r="L35" s="172"/>
      <c r="M35" s="173"/>
      <c r="N35" s="174"/>
      <c r="O35" s="175"/>
      <c r="P35" s="174"/>
      <c r="Q35" s="174"/>
      <c r="R35" s="176"/>
      <c r="S35" s="32"/>
      <c r="T35" s="190" t="str">
        <f>'WDip-1'!T35</f>
        <v xml:space="preserve">33-USER Reg. </v>
      </c>
      <c r="U35" s="191"/>
      <c r="V35" s="32"/>
      <c r="W35" s="38" t="str">
        <f>IF(X35="","",W34+1)</f>
        <v/>
      </c>
      <c r="X35" s="17" t="str">
        <f>IF(AND(E35&lt;&gt;"",Y35=2),X34,IF(AND(E35&lt;&gt;"",OR(Y35=0,Y35=1)),X34+1,""))</f>
        <v/>
      </c>
      <c r="Y35" s="39">
        <f>IF(J35="",0,IF(J35="---〃---",2,IF(J35&lt;&gt;"",1,"入力ミス")))</f>
        <v>0</v>
      </c>
      <c r="Z35" s="19"/>
      <c r="AC35" s="28"/>
      <c r="AD35" s="28"/>
      <c r="AE35" s="28"/>
      <c r="AF35" s="28"/>
      <c r="AG35" s="28"/>
      <c r="AH35" s="28"/>
      <c r="AI35" s="28"/>
      <c r="AJ35" s="28"/>
      <c r="AK35" s="28"/>
      <c r="AL35" s="28"/>
      <c r="AM35" s="28"/>
      <c r="AN35" s="28"/>
      <c r="AO35" s="28"/>
      <c r="AP35" s="28"/>
    </row>
    <row r="36" spans="1:42" ht="13.5" customHeight="1">
      <c r="A36" s="113"/>
      <c r="B36" s="80"/>
      <c r="C36" s="105" t="str">
        <f>IF(OR(E36="",G36="",I36="",K36=""),"",IF(X35=X36,"---〃---","使用電線-"&amp;X36))</f>
        <v/>
      </c>
      <c r="D36" s="106"/>
      <c r="E36" s="83"/>
      <c r="F36" s="84"/>
      <c r="G36" s="52"/>
      <c r="H36" s="225" t="str">
        <f t="shared" si="10"/>
        <v/>
      </c>
      <c r="I36" s="53"/>
      <c r="J36" s="54"/>
      <c r="K36" s="55"/>
      <c r="L36" s="172"/>
      <c r="M36" s="173"/>
      <c r="N36" s="174"/>
      <c r="O36" s="175"/>
      <c r="P36" s="174"/>
      <c r="Q36" s="174"/>
      <c r="R36" s="176"/>
      <c r="S36" s="33"/>
      <c r="T36" s="190" t="str">
        <f>'WDip-1'!T36</f>
        <v xml:space="preserve">34-USER Reg. </v>
      </c>
      <c r="U36" s="191"/>
      <c r="V36" s="33"/>
      <c r="W36" s="38" t="str">
        <f t="shared" ref="W36:W41" si="11">IF(X36="","",W35+1)</f>
        <v/>
      </c>
      <c r="X36" s="17" t="str">
        <f t="shared" ref="X36:X41" si="12">IF(AND(E36&lt;&gt;"",Y36=2),X35,IF(AND(E36&lt;&gt;"",OR(Y36=0,Y36=1)),X35+1,""))</f>
        <v/>
      </c>
      <c r="Y36" s="39">
        <f t="shared" ref="Y36:Y41" si="13">IF(J36="",0,IF(J36="---〃---",2,IF(J36&lt;&gt;"",1,"入力ミス")))</f>
        <v>0</v>
      </c>
      <c r="Z36" s="19"/>
      <c r="AC36" s="28"/>
      <c r="AD36" s="28"/>
      <c r="AE36" s="28"/>
      <c r="AF36" s="28"/>
      <c r="AG36" s="28"/>
      <c r="AH36" s="28"/>
      <c r="AI36" s="28"/>
      <c r="AJ36" s="28"/>
      <c r="AK36" s="28"/>
      <c r="AL36" s="28"/>
      <c r="AM36" s="28"/>
      <c r="AN36" s="28"/>
      <c r="AO36" s="28"/>
      <c r="AP36" s="28"/>
    </row>
    <row r="37" spans="1:42" ht="13.5" customHeight="1">
      <c r="A37" s="113"/>
      <c r="B37" s="80"/>
      <c r="C37" s="105" t="str">
        <f>IF(OR(E37="",G37="",I37="",K37=""),"",IF(X36=X37,"---〃---","使用電線-"&amp;X37))</f>
        <v/>
      </c>
      <c r="D37" s="106"/>
      <c r="E37" s="83"/>
      <c r="F37" s="84"/>
      <c r="G37" s="52"/>
      <c r="H37" s="225" t="str">
        <f t="shared" si="10"/>
        <v/>
      </c>
      <c r="I37" s="53"/>
      <c r="J37" s="54"/>
      <c r="K37" s="55"/>
      <c r="L37" s="172"/>
      <c r="M37" s="173"/>
      <c r="N37" s="174"/>
      <c r="O37" s="175"/>
      <c r="P37" s="174"/>
      <c r="Q37" s="174"/>
      <c r="R37" s="176"/>
      <c r="S37" s="32"/>
      <c r="T37" s="190" t="str">
        <f>'WDip-1'!T37</f>
        <v xml:space="preserve">35-USER Reg. </v>
      </c>
      <c r="U37" s="191"/>
      <c r="V37" s="32"/>
      <c r="W37" s="38" t="str">
        <f t="shared" si="11"/>
        <v/>
      </c>
      <c r="X37" s="17" t="str">
        <f t="shared" si="12"/>
        <v/>
      </c>
      <c r="Y37" s="39">
        <f t="shared" si="13"/>
        <v>0</v>
      </c>
      <c r="Z37" s="19"/>
      <c r="AC37" s="28"/>
      <c r="AD37" s="28"/>
      <c r="AE37" s="28"/>
      <c r="AF37" s="28"/>
      <c r="AG37" s="28"/>
      <c r="AH37" s="28"/>
      <c r="AI37" s="28"/>
      <c r="AJ37" s="28"/>
      <c r="AK37" s="28"/>
      <c r="AL37" s="28"/>
      <c r="AM37" s="28"/>
      <c r="AN37" s="28"/>
      <c r="AO37" s="28"/>
      <c r="AP37" s="28"/>
    </row>
    <row r="38" spans="1:42" ht="13.5" customHeight="1">
      <c r="A38" s="113"/>
      <c r="B38" s="80"/>
      <c r="C38" s="105" t="str">
        <f t="shared" ref="C38:C40" si="14">IF(OR(E38="",G38="",I38="",K38=""),"",IF(X37=X38,"---〃---","使用電線-"&amp;X38))</f>
        <v/>
      </c>
      <c r="D38" s="106"/>
      <c r="E38" s="83"/>
      <c r="F38" s="84"/>
      <c r="G38" s="52"/>
      <c r="H38" s="225" t="str">
        <f t="shared" si="10"/>
        <v/>
      </c>
      <c r="I38" s="53"/>
      <c r="J38" s="54"/>
      <c r="K38" s="55"/>
      <c r="L38" s="172"/>
      <c r="M38" s="173"/>
      <c r="N38" s="174"/>
      <c r="O38" s="175"/>
      <c r="P38" s="174"/>
      <c r="Q38" s="174"/>
      <c r="R38" s="176"/>
      <c r="S38" s="32"/>
      <c r="T38" s="190" t="str">
        <f>'WDip-1'!T38</f>
        <v xml:space="preserve">36-USER Reg. </v>
      </c>
      <c r="U38" s="191"/>
      <c r="V38" s="32"/>
      <c r="W38" s="38" t="str">
        <f t="shared" si="11"/>
        <v/>
      </c>
      <c r="X38" s="17" t="str">
        <f t="shared" si="12"/>
        <v/>
      </c>
      <c r="Y38" s="39">
        <f t="shared" si="13"/>
        <v>0</v>
      </c>
      <c r="Z38" s="19"/>
      <c r="AC38" s="28"/>
      <c r="AD38" s="28"/>
      <c r="AE38" s="28"/>
      <c r="AF38" s="28"/>
      <c r="AG38" s="28"/>
      <c r="AH38" s="28"/>
      <c r="AI38" s="28"/>
      <c r="AJ38" s="28"/>
      <c r="AK38" s="28"/>
      <c r="AL38" s="28"/>
      <c r="AM38" s="28"/>
      <c r="AN38" s="28"/>
      <c r="AO38" s="28"/>
      <c r="AP38" s="28"/>
    </row>
    <row r="39" spans="1:42" ht="13.5" customHeight="1">
      <c r="A39" s="113"/>
      <c r="B39" s="80"/>
      <c r="C39" s="105" t="str">
        <f t="shared" si="14"/>
        <v/>
      </c>
      <c r="D39" s="106"/>
      <c r="E39" s="83"/>
      <c r="F39" s="84"/>
      <c r="G39" s="52"/>
      <c r="H39" s="225" t="str">
        <f t="shared" si="10"/>
        <v/>
      </c>
      <c r="I39" s="53"/>
      <c r="J39" s="54"/>
      <c r="K39" s="55"/>
      <c r="L39" s="172"/>
      <c r="M39" s="173"/>
      <c r="N39" s="174"/>
      <c r="O39" s="175"/>
      <c r="P39" s="174"/>
      <c r="Q39" s="174"/>
      <c r="R39" s="176"/>
      <c r="S39" s="32"/>
      <c r="T39" s="190" t="str">
        <f>'WDip-1'!T39</f>
        <v xml:space="preserve">37-USER Reg. </v>
      </c>
      <c r="U39" s="191"/>
      <c r="V39" s="32"/>
      <c r="W39" s="38" t="str">
        <f t="shared" si="11"/>
        <v/>
      </c>
      <c r="X39" s="17" t="str">
        <f t="shared" si="12"/>
        <v/>
      </c>
      <c r="Y39" s="39">
        <f t="shared" si="13"/>
        <v>0</v>
      </c>
      <c r="Z39" s="19"/>
      <c r="AC39" s="28"/>
      <c r="AD39" s="28"/>
      <c r="AE39" s="28"/>
      <c r="AF39" s="28"/>
      <c r="AG39" s="28"/>
      <c r="AH39" s="28"/>
      <c r="AI39" s="28"/>
      <c r="AJ39" s="28"/>
      <c r="AK39" s="28"/>
      <c r="AL39" s="28"/>
      <c r="AM39" s="28"/>
      <c r="AN39" s="28"/>
      <c r="AO39" s="28"/>
      <c r="AP39" s="28"/>
    </row>
    <row r="40" spans="1:42" ht="13.5" customHeight="1">
      <c r="A40" s="113"/>
      <c r="B40" s="80"/>
      <c r="C40" s="105" t="str">
        <f t="shared" si="14"/>
        <v/>
      </c>
      <c r="D40" s="106"/>
      <c r="E40" s="83"/>
      <c r="F40" s="84"/>
      <c r="G40" s="52"/>
      <c r="H40" s="225" t="str">
        <f t="shared" si="10"/>
        <v/>
      </c>
      <c r="I40" s="53"/>
      <c r="J40" s="54"/>
      <c r="K40" s="55"/>
      <c r="L40" s="172"/>
      <c r="M40" s="173"/>
      <c r="N40" s="174"/>
      <c r="O40" s="175"/>
      <c r="P40" s="174"/>
      <c r="Q40" s="174"/>
      <c r="R40" s="176"/>
      <c r="S40" s="2"/>
      <c r="T40" s="190" t="str">
        <f>'WDip-1'!T40</f>
        <v xml:space="preserve">38-USER Reg. </v>
      </c>
      <c r="U40" s="13"/>
      <c r="V40" s="2"/>
      <c r="W40" s="38" t="str">
        <f t="shared" si="11"/>
        <v/>
      </c>
      <c r="X40" s="17" t="str">
        <f t="shared" si="12"/>
        <v/>
      </c>
      <c r="Y40" s="39">
        <f t="shared" si="13"/>
        <v>0</v>
      </c>
      <c r="Z40" s="2"/>
      <c r="AC40" s="28"/>
      <c r="AD40" s="28"/>
      <c r="AE40" s="28"/>
      <c r="AF40" s="28"/>
      <c r="AG40" s="28"/>
      <c r="AH40" s="28"/>
      <c r="AI40" s="28"/>
      <c r="AJ40" s="28"/>
      <c r="AK40" s="28"/>
      <c r="AL40" s="28"/>
      <c r="AM40" s="28"/>
      <c r="AN40" s="28"/>
      <c r="AO40" s="28"/>
      <c r="AP40" s="28"/>
    </row>
    <row r="41" spans="1:42" ht="13.5" customHeight="1" thickBot="1">
      <c r="A41" s="113"/>
      <c r="B41" s="214"/>
      <c r="C41" s="98" t="str">
        <f>IF(X41="","",IF(X41&gt;5,"計算不可",IF(OR(E41="",G41="",I41="",K41=""),"",IF(X40=X41,"---〃---","使用電線-"&amp;X41))))</f>
        <v/>
      </c>
      <c r="D41" s="99"/>
      <c r="E41" s="83"/>
      <c r="F41" s="84"/>
      <c r="G41" s="56"/>
      <c r="H41" s="224" t="str">
        <f t="shared" si="10"/>
        <v/>
      </c>
      <c r="I41" s="57"/>
      <c r="J41" s="58"/>
      <c r="K41" s="59"/>
      <c r="L41" s="177"/>
      <c r="M41" s="178"/>
      <c r="N41" s="179"/>
      <c r="O41" s="180"/>
      <c r="P41" s="179"/>
      <c r="Q41" s="179"/>
      <c r="R41" s="181"/>
      <c r="S41" s="20"/>
      <c r="T41" s="190" t="str">
        <f>'WDip-1'!T41</f>
        <v>39-USER Reg.</v>
      </c>
      <c r="U41" s="13"/>
      <c r="V41" s="20"/>
      <c r="W41" s="40" t="str">
        <f t="shared" si="11"/>
        <v/>
      </c>
      <c r="X41" s="41" t="str">
        <f t="shared" si="12"/>
        <v/>
      </c>
      <c r="Y41" s="42">
        <f t="shared" si="13"/>
        <v>0</v>
      </c>
      <c r="Z41" s="20"/>
      <c r="AC41" s="28"/>
      <c r="AD41" s="28"/>
      <c r="AE41" s="28"/>
      <c r="AF41" s="28"/>
      <c r="AG41" s="28"/>
      <c r="AH41" s="28"/>
      <c r="AI41" s="28"/>
      <c r="AJ41" s="28"/>
      <c r="AK41" s="28"/>
      <c r="AL41" s="28"/>
      <c r="AM41" s="28"/>
      <c r="AN41" s="28"/>
      <c r="AO41" s="28"/>
      <c r="AP41" s="28"/>
    </row>
    <row r="42" spans="1:42" ht="18" customHeight="1" thickBot="1">
      <c r="A42" s="113"/>
      <c r="B42" s="198" t="str">
        <f>IF(B46="","",H30)</f>
        <v/>
      </c>
      <c r="C42" s="199"/>
      <c r="D42" s="200"/>
      <c r="E42" s="124" t="s">
        <v>120</v>
      </c>
      <c r="F42" s="125"/>
      <c r="G42" s="60"/>
      <c r="H42" s="201" t="str">
        <f>IF(B42="","","構内柱 CP-P20")</f>
        <v/>
      </c>
      <c r="I42" s="201"/>
      <c r="J42" s="202"/>
      <c r="K42" s="119" t="s">
        <v>17</v>
      </c>
      <c r="L42" s="120"/>
      <c r="M42" s="47"/>
      <c r="N42" s="26" t="str">
        <f>IF(AND(E46&lt;&gt;"",G42=""),"径間長を入力して下さい!!",IF(AND(E46&lt;&gt;"",M42=""),"基準弛度を入力して下さい!!",""))</f>
        <v/>
      </c>
      <c r="O42" s="14"/>
      <c r="P42" s="14"/>
      <c r="Q42" s="14"/>
      <c r="R42" s="15"/>
      <c r="S42" s="20"/>
      <c r="T42" s="203"/>
      <c r="U42" s="13"/>
      <c r="V42" s="20"/>
      <c r="W42" s="159"/>
      <c r="X42" s="159"/>
      <c r="Y42" s="159"/>
      <c r="Z42" s="20"/>
      <c r="AC42" s="28"/>
      <c r="AD42" s="28"/>
      <c r="AE42" s="28"/>
      <c r="AF42" s="28"/>
      <c r="AG42" s="28"/>
      <c r="AH42" s="28"/>
      <c r="AI42" s="28"/>
      <c r="AJ42" s="28"/>
      <c r="AK42" s="28"/>
      <c r="AL42" s="28"/>
      <c r="AM42" s="28"/>
      <c r="AN42" s="28"/>
      <c r="AO42" s="28"/>
      <c r="AP42" s="28"/>
    </row>
    <row r="43" spans="1:42" ht="11.25" customHeight="1">
      <c r="A43" s="113"/>
      <c r="B43" s="85" t="s">
        <v>23</v>
      </c>
      <c r="C43" s="86"/>
      <c r="D43" s="87"/>
      <c r="E43" s="126" t="s">
        <v>0</v>
      </c>
      <c r="F43" s="127"/>
      <c r="G43" s="107" t="s">
        <v>2</v>
      </c>
      <c r="H43" s="87"/>
      <c r="I43" s="110" t="s">
        <v>3</v>
      </c>
      <c r="J43" s="114" t="s">
        <v>12</v>
      </c>
      <c r="K43" s="121" t="s">
        <v>24</v>
      </c>
      <c r="L43" s="117" t="s">
        <v>16</v>
      </c>
      <c r="M43" s="96"/>
      <c r="N43" s="96"/>
      <c r="O43" s="118"/>
      <c r="P43" s="95" t="s">
        <v>22</v>
      </c>
      <c r="Q43" s="96"/>
      <c r="R43" s="97"/>
      <c r="S43" s="20"/>
      <c r="T43" s="191"/>
      <c r="U43" s="13"/>
      <c r="V43" s="20"/>
      <c r="W43" s="160"/>
      <c r="X43" s="160"/>
      <c r="Y43" s="160"/>
      <c r="Z43" s="20"/>
      <c r="AC43" s="28"/>
      <c r="AD43" s="28"/>
      <c r="AE43" s="28"/>
      <c r="AF43" s="28"/>
      <c r="AG43" s="28"/>
      <c r="AH43" s="28"/>
      <c r="AI43" s="28"/>
      <c r="AJ43" s="28"/>
      <c r="AK43" s="28"/>
      <c r="AL43" s="28"/>
      <c r="AM43" s="28"/>
      <c r="AN43" s="28"/>
      <c r="AO43" s="28"/>
      <c r="AP43" s="28"/>
    </row>
    <row r="44" spans="1:42" ht="11.25" customHeight="1">
      <c r="A44" s="113"/>
      <c r="B44" s="88"/>
      <c r="C44" s="89"/>
      <c r="D44" s="90"/>
      <c r="E44" s="128"/>
      <c r="F44" s="129"/>
      <c r="G44" s="108"/>
      <c r="H44" s="90"/>
      <c r="I44" s="111"/>
      <c r="J44" s="115"/>
      <c r="K44" s="122"/>
      <c r="L44" s="62" t="s">
        <v>5</v>
      </c>
      <c r="M44" s="63" t="s">
        <v>7</v>
      </c>
      <c r="N44" s="63" t="s">
        <v>9</v>
      </c>
      <c r="O44" s="63" t="s">
        <v>11</v>
      </c>
      <c r="P44" s="63" t="s">
        <v>13</v>
      </c>
      <c r="Q44" s="63" t="s">
        <v>14</v>
      </c>
      <c r="R44" s="64" t="s">
        <v>15</v>
      </c>
      <c r="S44" s="20"/>
      <c r="T44" s="191"/>
      <c r="U44" s="13"/>
      <c r="V44" s="20"/>
      <c r="W44" s="160"/>
      <c r="X44" s="160"/>
      <c r="Y44" s="160"/>
      <c r="Z44" s="20"/>
      <c r="AC44" s="28"/>
      <c r="AD44" s="28"/>
      <c r="AE44" s="28"/>
      <c r="AF44" s="28"/>
      <c r="AG44" s="28"/>
      <c r="AH44" s="28"/>
      <c r="AI44" s="28"/>
      <c r="AJ44" s="28"/>
      <c r="AK44" s="28"/>
      <c r="AL44" s="28"/>
      <c r="AM44" s="28"/>
      <c r="AN44" s="28"/>
      <c r="AO44" s="28"/>
      <c r="AP44" s="28"/>
    </row>
    <row r="45" spans="1:42" ht="11.25" customHeight="1">
      <c r="A45" s="113"/>
      <c r="B45" s="91"/>
      <c r="C45" s="92"/>
      <c r="D45" s="93"/>
      <c r="E45" s="130"/>
      <c r="F45" s="131"/>
      <c r="G45" s="109"/>
      <c r="H45" s="93"/>
      <c r="I45" s="112"/>
      <c r="J45" s="116"/>
      <c r="K45" s="123"/>
      <c r="L45" s="65" t="s">
        <v>6</v>
      </c>
      <c r="M45" s="66" t="s">
        <v>8</v>
      </c>
      <c r="N45" s="66" t="s">
        <v>10</v>
      </c>
      <c r="O45" s="66" t="s">
        <v>29</v>
      </c>
      <c r="P45" s="66" t="s">
        <v>26</v>
      </c>
      <c r="Q45" s="66" t="s">
        <v>27</v>
      </c>
      <c r="R45" s="67" t="s">
        <v>28</v>
      </c>
      <c r="S45" s="20"/>
      <c r="T45" s="13"/>
      <c r="U45" s="13"/>
      <c r="V45" s="20"/>
      <c r="W45" s="161"/>
      <c r="X45" s="34" t="s">
        <v>19</v>
      </c>
      <c r="Y45" s="34" t="s">
        <v>20</v>
      </c>
      <c r="Z45" s="20"/>
      <c r="AC45" s="28"/>
      <c r="AD45" s="28"/>
      <c r="AE45" s="28"/>
      <c r="AF45" s="28"/>
      <c r="AG45" s="28"/>
      <c r="AH45" s="28"/>
      <c r="AI45" s="28"/>
      <c r="AJ45" s="28"/>
      <c r="AK45" s="28"/>
      <c r="AL45" s="28"/>
      <c r="AM45" s="28"/>
      <c r="AN45" s="28"/>
      <c r="AO45" s="28"/>
      <c r="AP45" s="28"/>
    </row>
    <row r="46" spans="1:42" ht="13.5" customHeight="1">
      <c r="A46" s="113"/>
      <c r="B46" s="79" t="str">
        <f>IF(C46="","",B34+1)</f>
        <v/>
      </c>
      <c r="C46" s="103" t="str">
        <f>IF(OR(E46="",G46="",I46="",K46=""),"","使用電線-"&amp;X46)</f>
        <v/>
      </c>
      <c r="D46" s="104"/>
      <c r="E46" s="134"/>
      <c r="F46" s="135"/>
      <c r="G46" s="48"/>
      <c r="H46" s="226" t="str">
        <f>IF(G46="","",IF(OR(G46=0.5,G46=1.2,G46=2.6,G46=3.2,G46=4,G46=5),"mm","sq"))</f>
        <v/>
      </c>
      <c r="I46" s="49"/>
      <c r="J46" s="50"/>
      <c r="K46" s="51"/>
      <c r="L46" s="167"/>
      <c r="M46" s="168"/>
      <c r="N46" s="169"/>
      <c r="O46" s="170"/>
      <c r="P46" s="169"/>
      <c r="Q46" s="169"/>
      <c r="R46" s="171"/>
      <c r="S46" s="21"/>
      <c r="T46" s="46" t="s">
        <v>1</v>
      </c>
      <c r="U46" s="13"/>
      <c r="V46" s="21"/>
      <c r="W46" s="35" t="str">
        <f>IF(X46="","",1)</f>
        <v/>
      </c>
      <c r="X46" s="36" t="str">
        <f>IF(AND(E46&lt;&gt;"",OR(Y46=0,Y46=1)),1,"")</f>
        <v/>
      </c>
      <c r="Y46" s="37">
        <f>IF(J46="",0,IF(J46="---〃---",2,IF(J46&lt;&gt;"",1,"入力ミス")))</f>
        <v>0</v>
      </c>
      <c r="Z46" s="21"/>
      <c r="AC46" s="28"/>
      <c r="AD46" s="28"/>
      <c r="AE46" s="28"/>
      <c r="AF46" s="28"/>
      <c r="AG46" s="28"/>
      <c r="AH46" s="28"/>
      <c r="AI46" s="28"/>
      <c r="AJ46" s="28"/>
      <c r="AK46" s="28"/>
      <c r="AL46" s="28"/>
      <c r="AM46" s="28"/>
      <c r="AN46" s="28"/>
      <c r="AO46" s="28"/>
      <c r="AP46" s="28"/>
    </row>
    <row r="47" spans="1:42" ht="13.5" customHeight="1">
      <c r="A47" s="113"/>
      <c r="B47" s="80"/>
      <c r="C47" s="105" t="str">
        <f>IF(OR(E47="",G47="",I47="",K47=""),"",IF(X46=X47,"---〃---","使用電線-"&amp;X47))</f>
        <v/>
      </c>
      <c r="D47" s="106"/>
      <c r="E47" s="83"/>
      <c r="F47" s="84"/>
      <c r="G47" s="52"/>
      <c r="H47" s="225" t="str">
        <f t="shared" ref="H47:H53" si="15">IF(G47="","",IF(OR(G47=0.5,G47=1.2,G47=2.6,G47=3.2,G47=4,G47=5),"mm","sq"))</f>
        <v/>
      </c>
      <c r="I47" s="53"/>
      <c r="J47" s="54"/>
      <c r="K47" s="55"/>
      <c r="L47" s="172"/>
      <c r="M47" s="173"/>
      <c r="N47" s="174"/>
      <c r="O47" s="175"/>
      <c r="P47" s="174"/>
      <c r="Q47" s="174"/>
      <c r="R47" s="176"/>
      <c r="S47" s="31"/>
      <c r="T47" s="204" t="str">
        <f>'WDip-1'!T47</f>
        <v>MW  22sq</v>
      </c>
      <c r="U47" s="11"/>
      <c r="V47" s="32"/>
      <c r="W47" s="38" t="str">
        <f>IF(X47="","",W46+1)</f>
        <v/>
      </c>
      <c r="X47" s="17" t="str">
        <f>IF(AND(E47&lt;&gt;"",Y47=2),X46,IF(AND(E47&lt;&gt;"",OR(Y47=0,Y47=1)),X46+1,""))</f>
        <v/>
      </c>
      <c r="Y47" s="39">
        <f>IF(J47="",0,IF(J47="---〃---",2,IF(J47&lt;&gt;"",1,"入力ミス")))</f>
        <v>0</v>
      </c>
      <c r="Z47" s="19"/>
      <c r="AC47" s="28"/>
      <c r="AD47" s="28"/>
      <c r="AE47" s="28"/>
      <c r="AF47" s="28"/>
      <c r="AG47" s="28"/>
      <c r="AH47" s="28"/>
      <c r="AI47" s="28"/>
      <c r="AJ47" s="28"/>
      <c r="AK47" s="28"/>
      <c r="AL47" s="28"/>
      <c r="AM47" s="28"/>
      <c r="AN47" s="28"/>
      <c r="AO47" s="28"/>
      <c r="AP47" s="28"/>
    </row>
    <row r="48" spans="1:42" ht="13.5" customHeight="1">
      <c r="A48" s="113"/>
      <c r="B48" s="80"/>
      <c r="C48" s="105" t="str">
        <f>IF(OR(E48="",G48="",I48="",K48=""),"",IF(X47=X48,"---〃---","使用電線-"&amp;X48))</f>
        <v/>
      </c>
      <c r="D48" s="106"/>
      <c r="E48" s="83"/>
      <c r="F48" s="84"/>
      <c r="G48" s="52"/>
      <c r="H48" s="225" t="str">
        <f t="shared" si="15"/>
        <v/>
      </c>
      <c r="I48" s="53"/>
      <c r="J48" s="54"/>
      <c r="K48" s="55"/>
      <c r="L48" s="172"/>
      <c r="M48" s="173"/>
      <c r="N48" s="174"/>
      <c r="O48" s="175"/>
      <c r="P48" s="174"/>
      <c r="Q48" s="174"/>
      <c r="R48" s="176"/>
      <c r="S48" s="31"/>
      <c r="T48" s="204" t="str">
        <f>'WDip-1'!T48</f>
        <v>MW  38sq</v>
      </c>
      <c r="U48" s="11"/>
      <c r="V48" s="32"/>
      <c r="W48" s="38" t="str">
        <f t="shared" ref="W48:W53" si="16">IF(X48="","",W47+1)</f>
        <v/>
      </c>
      <c r="X48" s="17" t="str">
        <f t="shared" ref="X48:X53" si="17">IF(AND(E48&lt;&gt;"",Y48=2),X47,IF(AND(E48&lt;&gt;"",OR(Y48=0,Y48=1)),X47+1,""))</f>
        <v/>
      </c>
      <c r="Y48" s="39">
        <f t="shared" ref="Y48:Y53" si="18">IF(J48="",0,IF(J48="---〃---",2,IF(J48&lt;&gt;"",1,"入力ミス")))</f>
        <v>0</v>
      </c>
      <c r="Z48" s="19"/>
      <c r="AC48" s="28"/>
      <c r="AD48" s="28"/>
      <c r="AE48" s="28"/>
      <c r="AF48" s="28"/>
      <c r="AG48" s="28"/>
      <c r="AH48" s="28"/>
      <c r="AI48" s="28"/>
      <c r="AJ48" s="28"/>
      <c r="AK48" s="28"/>
      <c r="AL48" s="28"/>
      <c r="AM48" s="28"/>
      <c r="AN48" s="28"/>
      <c r="AO48" s="28"/>
      <c r="AP48" s="28"/>
    </row>
    <row r="49" spans="1:66" ht="13.5" customHeight="1">
      <c r="A49" s="113"/>
      <c r="B49" s="80"/>
      <c r="C49" s="105" t="str">
        <f>IF(OR(E49="",G49="",I49="",K49=""),"",IF(X48=X49,"---〃---","使用電線-"&amp;X49))</f>
        <v/>
      </c>
      <c r="D49" s="106"/>
      <c r="E49" s="83"/>
      <c r="F49" s="84"/>
      <c r="G49" s="52"/>
      <c r="H49" s="225" t="str">
        <f t="shared" si="15"/>
        <v/>
      </c>
      <c r="I49" s="53"/>
      <c r="J49" s="54"/>
      <c r="K49" s="55"/>
      <c r="L49" s="172"/>
      <c r="M49" s="173"/>
      <c r="N49" s="174"/>
      <c r="O49" s="175"/>
      <c r="P49" s="174"/>
      <c r="Q49" s="174"/>
      <c r="R49" s="176"/>
      <c r="S49" s="31"/>
      <c r="T49" s="204" t="str">
        <f>'WDip-1'!T49</f>
        <v>MW  55sq</v>
      </c>
      <c r="U49" s="11"/>
      <c r="V49" s="32"/>
      <c r="W49" s="38" t="str">
        <f t="shared" si="16"/>
        <v/>
      </c>
      <c r="X49" s="17" t="str">
        <f t="shared" si="17"/>
        <v/>
      </c>
      <c r="Y49" s="39">
        <f t="shared" si="18"/>
        <v>0</v>
      </c>
      <c r="Z49" s="19"/>
      <c r="AC49" s="28"/>
      <c r="AD49" s="28"/>
      <c r="AE49" s="28"/>
      <c r="AF49" s="28"/>
      <c r="AG49" s="28"/>
      <c r="AH49" s="28"/>
      <c r="AI49" s="28"/>
      <c r="AJ49" s="28"/>
      <c r="AK49" s="28"/>
      <c r="AL49" s="28"/>
      <c r="AM49" s="28"/>
      <c r="AN49" s="28"/>
      <c r="AO49" s="28"/>
      <c r="AP49" s="28"/>
    </row>
    <row r="50" spans="1:66" ht="13.5" customHeight="1">
      <c r="A50" s="113"/>
      <c r="B50" s="80"/>
      <c r="C50" s="105" t="str">
        <f t="shared" ref="C50:C52" si="19">IF(OR(E50="",G50="",I50="",K50=""),"",IF(X49=X50,"---〃---","使用電線-"&amp;X50))</f>
        <v/>
      </c>
      <c r="D50" s="106"/>
      <c r="E50" s="83"/>
      <c r="F50" s="84"/>
      <c r="G50" s="52"/>
      <c r="H50" s="225" t="str">
        <f t="shared" si="15"/>
        <v/>
      </c>
      <c r="I50" s="53"/>
      <c r="J50" s="54"/>
      <c r="K50" s="55"/>
      <c r="L50" s="172"/>
      <c r="M50" s="173"/>
      <c r="N50" s="174"/>
      <c r="O50" s="175"/>
      <c r="P50" s="174"/>
      <c r="Q50" s="174"/>
      <c r="R50" s="176"/>
      <c r="S50" s="31"/>
      <c r="T50" s="204" t="str">
        <f>'WDip-1'!T50</f>
        <v>MW  90sq</v>
      </c>
      <c r="U50" s="11"/>
      <c r="V50" s="32"/>
      <c r="W50" s="38" t="str">
        <f t="shared" si="16"/>
        <v/>
      </c>
      <c r="X50" s="17" t="str">
        <f t="shared" si="17"/>
        <v/>
      </c>
      <c r="Y50" s="39">
        <f t="shared" si="18"/>
        <v>0</v>
      </c>
      <c r="Z50" s="19"/>
      <c r="AC50" s="28"/>
      <c r="AD50" s="28"/>
      <c r="AE50" s="28"/>
      <c r="AF50" s="28"/>
      <c r="AG50" s="28"/>
      <c r="AH50" s="28"/>
      <c r="AI50" s="28"/>
      <c r="AJ50" s="28"/>
      <c r="AK50" s="28"/>
      <c r="AL50" s="28"/>
      <c r="AM50" s="28"/>
      <c r="AN50" s="28"/>
      <c r="AO50" s="28"/>
      <c r="AP50" s="28"/>
      <c r="BN50" s="24"/>
    </row>
    <row r="51" spans="1:66" ht="13.5" customHeight="1">
      <c r="A51" s="113"/>
      <c r="B51" s="80"/>
      <c r="C51" s="105" t="str">
        <f t="shared" si="19"/>
        <v/>
      </c>
      <c r="D51" s="106"/>
      <c r="E51" s="83"/>
      <c r="F51" s="84"/>
      <c r="G51" s="52"/>
      <c r="H51" s="225" t="str">
        <f t="shared" si="15"/>
        <v/>
      </c>
      <c r="I51" s="53"/>
      <c r="J51" s="54"/>
      <c r="K51" s="55"/>
      <c r="L51" s="172"/>
      <c r="M51" s="173"/>
      <c r="N51" s="174"/>
      <c r="O51" s="175"/>
      <c r="P51" s="174"/>
      <c r="Q51" s="174"/>
      <c r="R51" s="176"/>
      <c r="S51" s="31"/>
      <c r="T51" s="204" t="str">
        <f>'WDip-1'!T51</f>
        <v>MW 110sq</v>
      </c>
      <c r="U51" s="11"/>
      <c r="V51" s="32"/>
      <c r="W51" s="38" t="str">
        <f t="shared" si="16"/>
        <v/>
      </c>
      <c r="X51" s="17" t="str">
        <f t="shared" si="17"/>
        <v/>
      </c>
      <c r="Y51" s="39">
        <f t="shared" si="18"/>
        <v>0</v>
      </c>
      <c r="Z51" s="19"/>
      <c r="AC51" s="28"/>
      <c r="AD51" s="28"/>
      <c r="AE51" s="28"/>
      <c r="AF51" s="28"/>
      <c r="AG51" s="28"/>
      <c r="AH51" s="28"/>
      <c r="AI51" s="28"/>
      <c r="AJ51" s="28"/>
      <c r="AK51" s="28"/>
      <c r="AL51" s="28"/>
      <c r="AM51" s="28"/>
      <c r="AN51" s="28"/>
      <c r="AO51" s="28"/>
      <c r="AP51" s="28"/>
    </row>
    <row r="52" spans="1:66" ht="13.5" customHeight="1">
      <c r="A52" s="113"/>
      <c r="B52" s="80"/>
      <c r="C52" s="105" t="str">
        <f t="shared" si="19"/>
        <v/>
      </c>
      <c r="D52" s="106"/>
      <c r="E52" s="83"/>
      <c r="F52" s="84"/>
      <c r="G52" s="52"/>
      <c r="H52" s="225" t="str">
        <f t="shared" si="15"/>
        <v/>
      </c>
      <c r="I52" s="53"/>
      <c r="J52" s="54"/>
      <c r="K52" s="55"/>
      <c r="L52" s="172"/>
      <c r="M52" s="173"/>
      <c r="N52" s="174"/>
      <c r="O52" s="175"/>
      <c r="P52" s="174"/>
      <c r="Q52" s="174"/>
      <c r="R52" s="176"/>
      <c r="S52" s="31"/>
      <c r="T52" s="204" t="str">
        <f>'WDip-1'!T52</f>
        <v xml:space="preserve">USER Reg. </v>
      </c>
      <c r="U52" s="11"/>
      <c r="V52" s="32"/>
      <c r="W52" s="38" t="str">
        <f t="shared" si="16"/>
        <v/>
      </c>
      <c r="X52" s="17" t="str">
        <f t="shared" si="17"/>
        <v/>
      </c>
      <c r="Y52" s="39">
        <f t="shared" si="18"/>
        <v>0</v>
      </c>
      <c r="Z52" s="19"/>
      <c r="AC52" s="28"/>
      <c r="AD52" s="28"/>
      <c r="AE52" s="28"/>
      <c r="AF52" s="28"/>
      <c r="AG52" s="28"/>
      <c r="AH52" s="28"/>
      <c r="AI52" s="28"/>
      <c r="AJ52" s="28"/>
      <c r="AK52" s="28"/>
      <c r="AL52" s="28"/>
      <c r="AM52" s="28"/>
      <c r="AN52" s="28"/>
      <c r="AO52" s="28"/>
      <c r="AP52" s="28"/>
    </row>
    <row r="53" spans="1:66" ht="13.5" customHeight="1" thickBot="1">
      <c r="A53" s="113"/>
      <c r="B53" s="214"/>
      <c r="C53" s="98" t="str">
        <f>IF(X53="","",IF(X53&gt;5,"計算不可",IF(OR(E53="",G53="",I53="",K53=""),"",IF(X52=X53,"---〃---","使用電線-"&amp;X53))))</f>
        <v/>
      </c>
      <c r="D53" s="99"/>
      <c r="E53" s="83"/>
      <c r="F53" s="84"/>
      <c r="G53" s="56"/>
      <c r="H53" s="224" t="str">
        <f t="shared" si="15"/>
        <v/>
      </c>
      <c r="I53" s="57"/>
      <c r="J53" s="58"/>
      <c r="K53" s="59"/>
      <c r="L53" s="177"/>
      <c r="M53" s="178"/>
      <c r="N53" s="179"/>
      <c r="O53" s="180"/>
      <c r="P53" s="179"/>
      <c r="Q53" s="179"/>
      <c r="R53" s="181"/>
      <c r="S53" s="32"/>
      <c r="T53" s="204" t="str">
        <f>'WDip-1'!T53</f>
        <v xml:space="preserve">USER Reg. </v>
      </c>
      <c r="U53" s="2"/>
      <c r="V53" s="32"/>
      <c r="W53" s="40" t="str">
        <f t="shared" si="16"/>
        <v/>
      </c>
      <c r="X53" s="41" t="str">
        <f t="shared" si="17"/>
        <v/>
      </c>
      <c r="Y53" s="42">
        <f t="shared" si="18"/>
        <v>0</v>
      </c>
      <c r="Z53" s="19"/>
      <c r="AC53" s="28"/>
      <c r="AD53" s="28"/>
      <c r="AE53" s="28"/>
      <c r="AF53" s="28"/>
      <c r="AG53" s="28"/>
      <c r="AH53" s="28"/>
      <c r="AI53" s="28"/>
      <c r="AJ53" s="28"/>
      <c r="AK53" s="28"/>
      <c r="AL53" s="28"/>
      <c r="AM53" s="28"/>
      <c r="AN53" s="28"/>
      <c r="AO53" s="28"/>
      <c r="AP53" s="28"/>
    </row>
    <row r="54" spans="1:66" ht="18" customHeight="1" thickBot="1">
      <c r="A54" s="113"/>
      <c r="B54" s="198" t="str">
        <f>IF(B58="","",H42)</f>
        <v/>
      </c>
      <c r="C54" s="199"/>
      <c r="D54" s="200"/>
      <c r="E54" s="124" t="s">
        <v>120</v>
      </c>
      <c r="F54" s="125"/>
      <c r="G54" s="60"/>
      <c r="H54" s="201" t="str">
        <f>IF(B54="","","構内柱 CP-P21")</f>
        <v/>
      </c>
      <c r="I54" s="201"/>
      <c r="J54" s="202"/>
      <c r="K54" s="119" t="s">
        <v>17</v>
      </c>
      <c r="L54" s="120"/>
      <c r="M54" s="47"/>
      <c r="N54" s="26" t="str">
        <f>IF(AND(E58&lt;&gt;"",G54=""),"径間長を入力して下さい!!",IF(AND(E58&lt;&gt;"",M54=""),"基準弛度を入力して下さい!!",""))</f>
        <v/>
      </c>
      <c r="O54" s="14"/>
      <c r="P54" s="14"/>
      <c r="Q54" s="14"/>
      <c r="R54" s="15"/>
      <c r="S54" s="32"/>
      <c r="T54" s="204" t="str">
        <f>'WDip-1'!T54</f>
        <v xml:space="preserve">USER Reg. </v>
      </c>
      <c r="U54" s="2"/>
      <c r="V54" s="32"/>
      <c r="W54" s="159"/>
      <c r="X54" s="159"/>
      <c r="Y54" s="159"/>
      <c r="Z54" s="19"/>
      <c r="AC54" s="28"/>
      <c r="AD54" s="28"/>
      <c r="AE54" s="28"/>
      <c r="AF54" s="28"/>
      <c r="AG54" s="28"/>
      <c r="AH54" s="28"/>
      <c r="AI54" s="28"/>
      <c r="AJ54" s="28"/>
      <c r="AK54" s="28"/>
      <c r="AL54" s="28"/>
      <c r="AM54" s="28"/>
      <c r="AN54" s="28"/>
      <c r="AO54" s="28"/>
      <c r="AP54" s="28"/>
    </row>
    <row r="55" spans="1:66" ht="11.25" customHeight="1">
      <c r="A55" s="113"/>
      <c r="B55" s="85" t="s">
        <v>23</v>
      </c>
      <c r="C55" s="86"/>
      <c r="D55" s="87"/>
      <c r="E55" s="126" t="s">
        <v>0</v>
      </c>
      <c r="F55" s="127"/>
      <c r="G55" s="107" t="s">
        <v>2</v>
      </c>
      <c r="H55" s="87"/>
      <c r="I55" s="110" t="s">
        <v>3</v>
      </c>
      <c r="J55" s="114" t="s">
        <v>12</v>
      </c>
      <c r="K55" s="121" t="s">
        <v>24</v>
      </c>
      <c r="L55" s="117" t="s">
        <v>16</v>
      </c>
      <c r="M55" s="96"/>
      <c r="N55" s="96"/>
      <c r="O55" s="118"/>
      <c r="P55" s="95" t="s">
        <v>22</v>
      </c>
      <c r="Q55" s="96"/>
      <c r="R55" s="97"/>
      <c r="S55" s="32"/>
      <c r="T55" s="204" t="str">
        <f>'WDip-1'!T55</f>
        <v>---〃---</v>
      </c>
      <c r="U55" s="2"/>
      <c r="V55" s="32"/>
      <c r="W55" s="160"/>
      <c r="X55" s="160"/>
      <c r="Y55" s="160"/>
      <c r="Z55" s="19"/>
      <c r="AC55" s="28"/>
      <c r="AD55" s="28"/>
      <c r="AE55" s="28"/>
      <c r="AF55" s="28"/>
      <c r="AG55" s="28"/>
      <c r="AH55" s="28"/>
      <c r="AI55" s="28"/>
      <c r="AJ55" s="28"/>
      <c r="AK55" s="28"/>
      <c r="AL55" s="28"/>
      <c r="AM55" s="28"/>
      <c r="AN55" s="28"/>
      <c r="AO55" s="28"/>
      <c r="AP55" s="28"/>
    </row>
    <row r="56" spans="1:66" ht="11.25" customHeight="1">
      <c r="A56" s="113"/>
      <c r="B56" s="88"/>
      <c r="C56" s="89"/>
      <c r="D56" s="90"/>
      <c r="E56" s="128"/>
      <c r="F56" s="129"/>
      <c r="G56" s="108"/>
      <c r="H56" s="90"/>
      <c r="I56" s="111"/>
      <c r="J56" s="115"/>
      <c r="K56" s="122"/>
      <c r="L56" s="62" t="s">
        <v>5</v>
      </c>
      <c r="M56" s="63" t="s">
        <v>7</v>
      </c>
      <c r="N56" s="63" t="s">
        <v>9</v>
      </c>
      <c r="O56" s="63" t="s">
        <v>11</v>
      </c>
      <c r="P56" s="63" t="s">
        <v>13</v>
      </c>
      <c r="Q56" s="63" t="s">
        <v>14</v>
      </c>
      <c r="R56" s="64" t="s">
        <v>15</v>
      </c>
      <c r="S56" s="32"/>
      <c r="T56" s="205"/>
      <c r="U56" s="2"/>
      <c r="V56" s="32"/>
      <c r="W56" s="160"/>
      <c r="X56" s="160"/>
      <c r="Y56" s="160"/>
      <c r="Z56" s="19"/>
      <c r="AC56" s="28"/>
      <c r="AD56" s="28"/>
      <c r="AE56" s="28"/>
      <c r="AF56" s="28"/>
      <c r="AG56" s="28"/>
      <c r="AH56" s="28"/>
      <c r="AI56" s="28"/>
      <c r="AJ56" s="28"/>
      <c r="AK56" s="28"/>
      <c r="AL56" s="28"/>
      <c r="AM56" s="28"/>
      <c r="AN56" s="28"/>
      <c r="AO56" s="28"/>
      <c r="AP56" s="28"/>
    </row>
    <row r="57" spans="1:66" ht="11.25" customHeight="1">
      <c r="A57" s="113"/>
      <c r="B57" s="91"/>
      <c r="C57" s="92"/>
      <c r="D57" s="93"/>
      <c r="E57" s="130"/>
      <c r="F57" s="131"/>
      <c r="G57" s="109"/>
      <c r="H57" s="93"/>
      <c r="I57" s="112"/>
      <c r="J57" s="116"/>
      <c r="K57" s="123"/>
      <c r="L57" s="65" t="s">
        <v>6</v>
      </c>
      <c r="M57" s="66" t="s">
        <v>8</v>
      </c>
      <c r="N57" s="66" t="s">
        <v>10</v>
      </c>
      <c r="O57" s="66" t="s">
        <v>29</v>
      </c>
      <c r="P57" s="66" t="s">
        <v>26</v>
      </c>
      <c r="Q57" s="66" t="s">
        <v>27</v>
      </c>
      <c r="R57" s="67" t="s">
        <v>28</v>
      </c>
      <c r="S57" s="32"/>
      <c r="T57" s="206"/>
      <c r="U57" s="2"/>
      <c r="V57" s="32"/>
      <c r="W57" s="161"/>
      <c r="X57" s="34" t="s">
        <v>19</v>
      </c>
      <c r="Y57" s="34" t="s">
        <v>20</v>
      </c>
      <c r="Z57" s="19"/>
      <c r="AC57" s="28"/>
      <c r="AD57" s="28"/>
      <c r="AE57" s="28"/>
      <c r="AF57" s="28"/>
      <c r="AG57" s="28"/>
      <c r="AH57" s="28"/>
      <c r="AI57" s="28"/>
      <c r="AJ57" s="28"/>
      <c r="AK57" s="28"/>
      <c r="AL57" s="28"/>
      <c r="AM57" s="28"/>
      <c r="AN57" s="28"/>
      <c r="AO57" s="28"/>
      <c r="AP57" s="28"/>
    </row>
    <row r="58" spans="1:66" ht="13.5" customHeight="1">
      <c r="A58" s="113"/>
      <c r="B58" s="79" t="str">
        <f>IF(C58="","",B46+1)</f>
        <v/>
      </c>
      <c r="C58" s="103" t="str">
        <f>IF(OR(E58="",G58="",I58="",K58=""),"","使用電線-"&amp;X58)</f>
        <v/>
      </c>
      <c r="D58" s="104"/>
      <c r="E58" s="134"/>
      <c r="F58" s="135"/>
      <c r="G58" s="48"/>
      <c r="H58" s="226" t="str">
        <f>IF(G58="","",IF(OR(G58=0.5,G58=1.2,G58=2.6,G58=3.2,G58=4,G58=5),"mm","sq"))</f>
        <v/>
      </c>
      <c r="I58" s="49"/>
      <c r="J58" s="50"/>
      <c r="K58" s="51"/>
      <c r="L58" s="167"/>
      <c r="M58" s="168"/>
      <c r="N58" s="169"/>
      <c r="O58" s="170"/>
      <c r="P58" s="169"/>
      <c r="Q58" s="169"/>
      <c r="R58" s="171"/>
      <c r="S58" s="21"/>
      <c r="T58" s="206"/>
      <c r="U58" s="13"/>
      <c r="V58" s="21"/>
      <c r="W58" s="35" t="str">
        <f>IF(X58="","",1)</f>
        <v/>
      </c>
      <c r="X58" s="36" t="str">
        <f>IF(AND(E58&lt;&gt;"",OR(Y58=0,Y58=1)),1,"")</f>
        <v/>
      </c>
      <c r="Y58" s="37">
        <f>IF(J58="",0,IF(J58="---〃---",2,IF(J58&lt;&gt;"",1,"入力ミス")))</f>
        <v>0</v>
      </c>
      <c r="Z58" s="19"/>
      <c r="AC58" s="28"/>
      <c r="AD58" s="28"/>
      <c r="AE58" s="28"/>
      <c r="AF58" s="28"/>
      <c r="AG58" s="28"/>
      <c r="AH58" s="28"/>
      <c r="AI58" s="28"/>
      <c r="AJ58" s="28"/>
      <c r="AK58" s="28"/>
      <c r="AL58" s="28"/>
      <c r="AM58" s="28"/>
      <c r="AN58" s="28"/>
      <c r="AO58" s="28"/>
      <c r="AP58" s="28"/>
    </row>
    <row r="59" spans="1:66" ht="13.5" customHeight="1">
      <c r="A59" s="113"/>
      <c r="B59" s="80"/>
      <c r="C59" s="105" t="str">
        <f>IF(OR(E59="",G59="",I59="",K59=""),"",IF(X58=X59,"---〃---","使用電線-"&amp;X59))</f>
        <v/>
      </c>
      <c r="D59" s="106"/>
      <c r="E59" s="83"/>
      <c r="F59" s="84"/>
      <c r="G59" s="52"/>
      <c r="H59" s="225" t="str">
        <f t="shared" ref="H59:H65" si="20">IF(G59="","",IF(OR(G59=0.5,G59=1.2,G59=2.6,G59=3.2,G59=4,G59=5),"mm","sq"))</f>
        <v/>
      </c>
      <c r="I59" s="53"/>
      <c r="J59" s="54"/>
      <c r="K59" s="55"/>
      <c r="L59" s="172"/>
      <c r="M59" s="173"/>
      <c r="N59" s="174"/>
      <c r="O59" s="175"/>
      <c r="P59" s="174"/>
      <c r="Q59" s="174"/>
      <c r="R59" s="176"/>
      <c r="S59" s="31"/>
      <c r="T59" s="11"/>
      <c r="U59" s="11"/>
      <c r="V59" s="32"/>
      <c r="W59" s="38" t="str">
        <f>IF(X59="","",W58+1)</f>
        <v/>
      </c>
      <c r="X59" s="17" t="str">
        <f>IF(AND(E59&lt;&gt;"",Y59=2),X58,IF(AND(E59&lt;&gt;"",OR(Y59=0,Y59=1)),X58+1,""))</f>
        <v/>
      </c>
      <c r="Y59" s="39">
        <f>IF(J59="",0,IF(J59="---〃---",2,IF(J59&lt;&gt;"",1,"入力ミス")))</f>
        <v>0</v>
      </c>
      <c r="Z59" s="19"/>
      <c r="AC59" s="28"/>
      <c r="AD59" s="28"/>
      <c r="AE59" s="28"/>
      <c r="AF59" s="28"/>
      <c r="AG59" s="28"/>
      <c r="AH59" s="28"/>
      <c r="AI59" s="28"/>
      <c r="AJ59" s="28"/>
      <c r="AK59" s="28"/>
      <c r="AL59" s="28"/>
      <c r="AM59" s="28"/>
      <c r="AN59" s="28"/>
      <c r="AO59" s="28"/>
      <c r="AP59" s="28"/>
    </row>
    <row r="60" spans="1:66" ht="13.5" customHeight="1">
      <c r="A60" s="113"/>
      <c r="B60" s="80"/>
      <c r="C60" s="105" t="str">
        <f>IF(OR(E60="",G60="",I60="",K60=""),"",IF(X59=X60,"---〃---","使用電線-"&amp;X60))</f>
        <v/>
      </c>
      <c r="D60" s="106"/>
      <c r="E60" s="83"/>
      <c r="F60" s="84"/>
      <c r="G60" s="52"/>
      <c r="H60" s="225" t="str">
        <f t="shared" si="20"/>
        <v/>
      </c>
      <c r="I60" s="53"/>
      <c r="J60" s="54"/>
      <c r="K60" s="55"/>
      <c r="L60" s="172"/>
      <c r="M60" s="173"/>
      <c r="N60" s="174"/>
      <c r="O60" s="175"/>
      <c r="P60" s="174"/>
      <c r="Q60" s="174"/>
      <c r="R60" s="176"/>
      <c r="S60" s="31"/>
      <c r="T60" s="11"/>
      <c r="U60" s="11"/>
      <c r="V60" s="32"/>
      <c r="W60" s="38" t="str">
        <f t="shared" ref="W60:W65" si="21">IF(X60="","",W59+1)</f>
        <v/>
      </c>
      <c r="X60" s="17" t="str">
        <f t="shared" ref="X60:X65" si="22">IF(AND(E60&lt;&gt;"",Y60=2),X59,IF(AND(E60&lt;&gt;"",OR(Y60=0,Y60=1)),X59+1,""))</f>
        <v/>
      </c>
      <c r="Y60" s="39">
        <f t="shared" ref="Y60:Y65" si="23">IF(J60="",0,IF(J60="---〃---",2,IF(J60&lt;&gt;"",1,"入力ミス")))</f>
        <v>0</v>
      </c>
      <c r="Z60" s="19"/>
      <c r="AC60" s="28"/>
      <c r="AD60" s="28"/>
      <c r="AE60" s="28"/>
      <c r="AF60" s="28"/>
      <c r="AG60" s="28"/>
      <c r="AH60" s="28"/>
      <c r="AI60" s="28"/>
      <c r="AJ60" s="28"/>
      <c r="AK60" s="28"/>
      <c r="AL60" s="28"/>
      <c r="AM60" s="28"/>
      <c r="AN60" s="28"/>
      <c r="AO60" s="28"/>
      <c r="AP60" s="28"/>
    </row>
    <row r="61" spans="1:66" ht="13.5" customHeight="1">
      <c r="A61" s="113"/>
      <c r="B61" s="80"/>
      <c r="C61" s="105" t="str">
        <f>IF(OR(E61="",G61="",I61="",K61=""),"",IF(X60=X61,"---〃---","使用電線-"&amp;X61))</f>
        <v/>
      </c>
      <c r="D61" s="106"/>
      <c r="E61" s="83"/>
      <c r="F61" s="84"/>
      <c r="G61" s="52"/>
      <c r="H61" s="225" t="str">
        <f t="shared" si="20"/>
        <v/>
      </c>
      <c r="I61" s="53"/>
      <c r="J61" s="54"/>
      <c r="K61" s="55"/>
      <c r="L61" s="172"/>
      <c r="M61" s="173"/>
      <c r="N61" s="174"/>
      <c r="O61" s="175"/>
      <c r="P61" s="174"/>
      <c r="Q61" s="174"/>
      <c r="R61" s="176"/>
      <c r="S61" s="31"/>
      <c r="T61" s="11"/>
      <c r="U61" s="11"/>
      <c r="V61" s="32"/>
      <c r="W61" s="38" t="str">
        <f t="shared" si="21"/>
        <v/>
      </c>
      <c r="X61" s="17" t="str">
        <f t="shared" si="22"/>
        <v/>
      </c>
      <c r="Y61" s="39">
        <f t="shared" si="23"/>
        <v>0</v>
      </c>
      <c r="Z61" s="19"/>
      <c r="AC61" s="28"/>
      <c r="AD61" s="28"/>
      <c r="AE61" s="28"/>
      <c r="AF61" s="28"/>
      <c r="AG61" s="28"/>
      <c r="AH61" s="28"/>
      <c r="AI61" s="28"/>
      <c r="AJ61" s="28"/>
      <c r="AK61" s="28"/>
      <c r="AL61" s="28"/>
      <c r="AM61" s="28"/>
      <c r="AN61" s="28"/>
      <c r="AO61" s="28"/>
      <c r="AP61" s="28"/>
    </row>
    <row r="62" spans="1:66" ht="13.5" customHeight="1">
      <c r="A62" s="113"/>
      <c r="B62" s="80"/>
      <c r="C62" s="105" t="str">
        <f t="shared" ref="C62:C64" si="24">IF(OR(E62="",G62="",I62="",K62=""),"",IF(X61=X62,"---〃---","使用電線-"&amp;X62))</f>
        <v/>
      </c>
      <c r="D62" s="106"/>
      <c r="E62" s="83"/>
      <c r="F62" s="84"/>
      <c r="G62" s="52"/>
      <c r="H62" s="225" t="str">
        <f t="shared" si="20"/>
        <v/>
      </c>
      <c r="I62" s="53"/>
      <c r="J62" s="54"/>
      <c r="K62" s="55"/>
      <c r="L62" s="172"/>
      <c r="M62" s="173"/>
      <c r="N62" s="174"/>
      <c r="O62" s="175"/>
      <c r="P62" s="174"/>
      <c r="Q62" s="174"/>
      <c r="R62" s="176"/>
      <c r="S62" s="31"/>
      <c r="T62" s="11"/>
      <c r="U62" s="11"/>
      <c r="V62" s="32"/>
      <c r="W62" s="38" t="str">
        <f t="shared" si="21"/>
        <v/>
      </c>
      <c r="X62" s="17" t="str">
        <f t="shared" si="22"/>
        <v/>
      </c>
      <c r="Y62" s="39">
        <f t="shared" si="23"/>
        <v>0</v>
      </c>
      <c r="Z62" s="19"/>
      <c r="AC62" s="28"/>
      <c r="AD62" s="28"/>
      <c r="AE62" s="28"/>
      <c r="AF62" s="28"/>
      <c r="AG62" s="28"/>
      <c r="AH62" s="28"/>
      <c r="AI62" s="28"/>
      <c r="AJ62" s="28"/>
      <c r="AK62" s="28"/>
      <c r="AL62" s="28"/>
      <c r="AM62" s="28"/>
      <c r="AN62" s="28"/>
      <c r="AO62" s="28"/>
      <c r="AP62" s="28"/>
    </row>
    <row r="63" spans="1:66" ht="13.5" customHeight="1">
      <c r="A63" s="113"/>
      <c r="B63" s="80"/>
      <c r="C63" s="105" t="str">
        <f t="shared" si="24"/>
        <v/>
      </c>
      <c r="D63" s="106"/>
      <c r="E63" s="83"/>
      <c r="F63" s="84"/>
      <c r="G63" s="52"/>
      <c r="H63" s="225" t="str">
        <f t="shared" si="20"/>
        <v/>
      </c>
      <c r="I63" s="53"/>
      <c r="J63" s="54"/>
      <c r="K63" s="55"/>
      <c r="L63" s="172"/>
      <c r="M63" s="173"/>
      <c r="N63" s="174"/>
      <c r="O63" s="175"/>
      <c r="P63" s="174"/>
      <c r="Q63" s="174"/>
      <c r="R63" s="176"/>
      <c r="S63" s="31"/>
      <c r="T63" s="11"/>
      <c r="U63" s="11"/>
      <c r="V63" s="32"/>
      <c r="W63" s="38" t="str">
        <f t="shared" si="21"/>
        <v/>
      </c>
      <c r="X63" s="17" t="str">
        <f t="shared" si="22"/>
        <v/>
      </c>
      <c r="Y63" s="39">
        <f t="shared" si="23"/>
        <v>0</v>
      </c>
      <c r="Z63" s="19"/>
      <c r="AC63" s="28"/>
      <c r="AD63" s="28"/>
      <c r="AE63" s="28"/>
      <c r="AF63" s="28"/>
      <c r="AG63" s="28"/>
      <c r="AH63" s="28"/>
      <c r="AI63" s="28"/>
      <c r="AJ63" s="28"/>
      <c r="AK63" s="28"/>
      <c r="AL63" s="28"/>
      <c r="AM63" s="28"/>
      <c r="AN63" s="28"/>
      <c r="AO63" s="28"/>
      <c r="AP63" s="28"/>
    </row>
    <row r="64" spans="1:66" ht="13.5" customHeight="1">
      <c r="A64" s="113"/>
      <c r="B64" s="80"/>
      <c r="C64" s="105" t="str">
        <f t="shared" si="24"/>
        <v/>
      </c>
      <c r="D64" s="106"/>
      <c r="E64" s="83"/>
      <c r="F64" s="84"/>
      <c r="G64" s="52"/>
      <c r="H64" s="225" t="str">
        <f t="shared" si="20"/>
        <v/>
      </c>
      <c r="I64" s="53"/>
      <c r="J64" s="54"/>
      <c r="K64" s="55"/>
      <c r="L64" s="172"/>
      <c r="M64" s="173"/>
      <c r="N64" s="174"/>
      <c r="O64" s="175"/>
      <c r="P64" s="174"/>
      <c r="Q64" s="174"/>
      <c r="R64" s="176"/>
      <c r="S64" s="31"/>
      <c r="T64" s="136" t="str">
        <f>IF(OR(D2="",D4="",Q4="",B10=""),"入力未完","入力完了")</f>
        <v>入力未完</v>
      </c>
      <c r="U64" s="137"/>
      <c r="V64" s="44"/>
      <c r="W64" s="38" t="str">
        <f t="shared" si="21"/>
        <v/>
      </c>
      <c r="X64" s="17" t="str">
        <f t="shared" si="22"/>
        <v/>
      </c>
      <c r="Y64" s="39">
        <f t="shared" si="23"/>
        <v>0</v>
      </c>
      <c r="Z64" s="19"/>
      <c r="AC64" s="28"/>
      <c r="AD64" s="28"/>
      <c r="AE64" s="28"/>
      <c r="AF64" s="28"/>
      <c r="AG64" s="28"/>
      <c r="AH64" s="28"/>
      <c r="AI64" s="28"/>
      <c r="AJ64" s="28"/>
      <c r="AK64" s="28"/>
      <c r="AL64" s="28"/>
      <c r="AM64" s="28"/>
      <c r="AN64" s="28"/>
      <c r="AO64" s="28"/>
      <c r="AP64" s="28"/>
    </row>
    <row r="65" spans="1:42" ht="13.5" customHeight="1">
      <c r="A65" s="113"/>
      <c r="B65" s="81"/>
      <c r="C65" s="98" t="str">
        <f>IF(X65="","",IF(X65&gt;5,"計算不可",IF(OR(E65="",G65="",I65="",K65=""),"",IF(X64=X65,"---〃---","使用電線-"&amp;X65))))</f>
        <v/>
      </c>
      <c r="D65" s="99"/>
      <c r="E65" s="132"/>
      <c r="F65" s="133"/>
      <c r="G65" s="56"/>
      <c r="H65" s="227" t="str">
        <f t="shared" si="20"/>
        <v/>
      </c>
      <c r="I65" s="57"/>
      <c r="J65" s="58"/>
      <c r="K65" s="59"/>
      <c r="L65" s="177"/>
      <c r="M65" s="178"/>
      <c r="N65" s="179"/>
      <c r="O65" s="180"/>
      <c r="P65" s="179"/>
      <c r="Q65" s="179"/>
      <c r="R65" s="181"/>
      <c r="S65" s="32"/>
      <c r="T65" s="138"/>
      <c r="U65" s="139"/>
      <c r="V65" s="44"/>
      <c r="W65" s="40" t="str">
        <f t="shared" si="21"/>
        <v/>
      </c>
      <c r="X65" s="41" t="str">
        <f t="shared" si="22"/>
        <v/>
      </c>
      <c r="Y65" s="42">
        <f t="shared" si="23"/>
        <v>0</v>
      </c>
      <c r="Z65" s="19"/>
      <c r="AC65" s="28"/>
      <c r="AD65" s="28"/>
      <c r="AE65" s="28"/>
      <c r="AF65" s="28"/>
      <c r="AG65" s="28"/>
      <c r="AH65" s="28"/>
      <c r="AI65" s="28"/>
      <c r="AJ65" s="28"/>
      <c r="AK65" s="28"/>
      <c r="AL65" s="28"/>
      <c r="AM65" s="28"/>
      <c r="AN65" s="28"/>
      <c r="AO65" s="28"/>
      <c r="AP65" s="28"/>
    </row>
    <row r="66" spans="1:42" ht="4.5" customHeight="1" thickBot="1">
      <c r="A66" s="113"/>
      <c r="B66" s="3"/>
      <c r="C66" s="4"/>
      <c r="D66" s="4"/>
      <c r="E66" s="45"/>
      <c r="F66" s="45"/>
      <c r="G66" s="4"/>
      <c r="H66" s="4"/>
      <c r="I66" s="4"/>
      <c r="J66" s="4"/>
      <c r="K66" s="4"/>
      <c r="L66" s="4"/>
      <c r="M66" s="4"/>
      <c r="N66" s="4"/>
      <c r="O66" s="4"/>
      <c r="P66" s="4"/>
      <c r="Q66" s="4"/>
      <c r="R66" s="5"/>
      <c r="S66" s="2"/>
      <c r="T66" s="2"/>
      <c r="U66" s="2"/>
      <c r="V66" s="2"/>
      <c r="W66" s="2"/>
      <c r="X66" s="2"/>
      <c r="Y66" s="2"/>
      <c r="Z66" s="2"/>
    </row>
    <row r="67" spans="1:42" ht="15" customHeight="1">
      <c r="B67" s="13"/>
      <c r="C67" s="13"/>
      <c r="D67" s="13"/>
      <c r="E67" s="23"/>
      <c r="F67" s="23"/>
      <c r="G67" s="19"/>
      <c r="H67" s="19"/>
    </row>
    <row r="68" spans="1:42" ht="15" customHeight="1"/>
    <row r="69" spans="1:42" ht="15" customHeight="1"/>
    <row r="70" spans="1:42" ht="15" customHeight="1"/>
    <row r="71" spans="1:42" ht="15" customHeight="1"/>
    <row r="72" spans="1:42" ht="15" customHeight="1"/>
    <row r="73" spans="1:42" ht="15" customHeight="1"/>
    <row r="74" spans="1:42" ht="15" customHeight="1"/>
    <row r="75" spans="1:42" ht="15" customHeight="1"/>
    <row r="76" spans="1:42" ht="15" customHeight="1"/>
    <row r="77" spans="1:42" ht="15" customHeight="1"/>
    <row r="78" spans="1:42" ht="15" customHeight="1"/>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sheetData>
  <sheetProtection password="B220" sheet="1" objects="1" scenarios="1" formatCells="0"/>
  <mergeCells count="150">
    <mergeCell ref="T64:U65"/>
    <mergeCell ref="C65:D65"/>
    <mergeCell ref="E65:F65"/>
    <mergeCell ref="B1:C1"/>
    <mergeCell ref="E61:F61"/>
    <mergeCell ref="C62:D62"/>
    <mergeCell ref="E62:F62"/>
    <mergeCell ref="C63:D63"/>
    <mergeCell ref="E63:F63"/>
    <mergeCell ref="C64:D64"/>
    <mergeCell ref="E64:F64"/>
    <mergeCell ref="L55:O55"/>
    <mergeCell ref="P55:R55"/>
    <mergeCell ref="C58:D58"/>
    <mergeCell ref="E58:F58"/>
    <mergeCell ref="C59:D59"/>
    <mergeCell ref="E59:F59"/>
    <mergeCell ref="C60:D60"/>
    <mergeCell ref="E60:F60"/>
    <mergeCell ref="C61:D61"/>
    <mergeCell ref="B55:D57"/>
    <mergeCell ref="E55:F57"/>
    <mergeCell ref="G55:H57"/>
    <mergeCell ref="I55:I57"/>
    <mergeCell ref="J55:J57"/>
    <mergeCell ref="K55:K57"/>
    <mergeCell ref="C53:D53"/>
    <mergeCell ref="E53:F53"/>
    <mergeCell ref="B54:D54"/>
    <mergeCell ref="E54:F54"/>
    <mergeCell ref="H54:J54"/>
    <mergeCell ref="K54:L54"/>
    <mergeCell ref="E49:F49"/>
    <mergeCell ref="C50:D50"/>
    <mergeCell ref="E50:F50"/>
    <mergeCell ref="C51:D51"/>
    <mergeCell ref="E51:F51"/>
    <mergeCell ref="C52:D52"/>
    <mergeCell ref="E52:F52"/>
    <mergeCell ref="L43:O43"/>
    <mergeCell ref="P43:R43"/>
    <mergeCell ref="C46:D46"/>
    <mergeCell ref="E46:F46"/>
    <mergeCell ref="C47:D47"/>
    <mergeCell ref="E47:F47"/>
    <mergeCell ref="C48:D48"/>
    <mergeCell ref="E48:F48"/>
    <mergeCell ref="C49:D49"/>
    <mergeCell ref="B43:D45"/>
    <mergeCell ref="E43:F45"/>
    <mergeCell ref="G43:H45"/>
    <mergeCell ref="I43:I45"/>
    <mergeCell ref="J43:J45"/>
    <mergeCell ref="K43:K45"/>
    <mergeCell ref="C41:D41"/>
    <mergeCell ref="E41:F41"/>
    <mergeCell ref="B42:D42"/>
    <mergeCell ref="E42:F42"/>
    <mergeCell ref="H42:J42"/>
    <mergeCell ref="K42:L42"/>
    <mergeCell ref="E37:F37"/>
    <mergeCell ref="C38:D38"/>
    <mergeCell ref="E38:F38"/>
    <mergeCell ref="C39:D39"/>
    <mergeCell ref="E39:F39"/>
    <mergeCell ref="C40:D40"/>
    <mergeCell ref="E40:F40"/>
    <mergeCell ref="L31:O31"/>
    <mergeCell ref="P31:R31"/>
    <mergeCell ref="C34:D34"/>
    <mergeCell ref="E34:F34"/>
    <mergeCell ref="C35:D35"/>
    <mergeCell ref="E35:F35"/>
    <mergeCell ref="C36:D36"/>
    <mergeCell ref="E36:F36"/>
    <mergeCell ref="C37:D37"/>
    <mergeCell ref="B31:D33"/>
    <mergeCell ref="E31:F33"/>
    <mergeCell ref="G31:H33"/>
    <mergeCell ref="I31:I33"/>
    <mergeCell ref="J31:J33"/>
    <mergeCell ref="K31:K33"/>
    <mergeCell ref="C29:D29"/>
    <mergeCell ref="E29:F29"/>
    <mergeCell ref="B30:D30"/>
    <mergeCell ref="E30:F30"/>
    <mergeCell ref="H30:J30"/>
    <mergeCell ref="K30:L30"/>
    <mergeCell ref="E25:F25"/>
    <mergeCell ref="C26:D26"/>
    <mergeCell ref="E26:F26"/>
    <mergeCell ref="C27:D27"/>
    <mergeCell ref="E27:F27"/>
    <mergeCell ref="C28:D28"/>
    <mergeCell ref="E28:F28"/>
    <mergeCell ref="L19:O19"/>
    <mergeCell ref="P19:R19"/>
    <mergeCell ref="C22:D22"/>
    <mergeCell ref="E22:F22"/>
    <mergeCell ref="C23:D23"/>
    <mergeCell ref="E23:F23"/>
    <mergeCell ref="C24:D24"/>
    <mergeCell ref="E24:F24"/>
    <mergeCell ref="C25:D25"/>
    <mergeCell ref="B19:D21"/>
    <mergeCell ref="E19:F21"/>
    <mergeCell ref="G19:H21"/>
    <mergeCell ref="I19:I21"/>
    <mergeCell ref="J19:J21"/>
    <mergeCell ref="K19:K21"/>
    <mergeCell ref="C17:D17"/>
    <mergeCell ref="E17:F17"/>
    <mergeCell ref="B18:D18"/>
    <mergeCell ref="E18:F18"/>
    <mergeCell ref="H18:J18"/>
    <mergeCell ref="K18:L18"/>
    <mergeCell ref="C14:D14"/>
    <mergeCell ref="E14:F14"/>
    <mergeCell ref="C15:D15"/>
    <mergeCell ref="E15:F15"/>
    <mergeCell ref="C16:D16"/>
    <mergeCell ref="E16:F16"/>
    <mergeCell ref="P7:R7"/>
    <mergeCell ref="C10:D10"/>
    <mergeCell ref="E10:F10"/>
    <mergeCell ref="C11:D11"/>
    <mergeCell ref="E11:F11"/>
    <mergeCell ref="C12:D12"/>
    <mergeCell ref="E12:F12"/>
    <mergeCell ref="C13:D13"/>
    <mergeCell ref="E13:F13"/>
    <mergeCell ref="E6:F6"/>
    <mergeCell ref="H6:J6"/>
    <mergeCell ref="K6:L6"/>
    <mergeCell ref="B7:D9"/>
    <mergeCell ref="E7:F9"/>
    <mergeCell ref="G7:H9"/>
    <mergeCell ref="I7:I9"/>
    <mergeCell ref="J7:J9"/>
    <mergeCell ref="K7:K9"/>
    <mergeCell ref="L7:O7"/>
    <mergeCell ref="A1:A66"/>
    <mergeCell ref="M1:O1"/>
    <mergeCell ref="P1:R1"/>
    <mergeCell ref="B2:G3"/>
    <mergeCell ref="H3:J3"/>
    <mergeCell ref="K3:N3"/>
    <mergeCell ref="O3:R3"/>
    <mergeCell ref="E4:G4"/>
    <mergeCell ref="B6:D6"/>
  </mergeCells>
  <phoneticPr fontId="3"/>
  <dataValidations count="4">
    <dataValidation type="list" allowBlank="1" showInputMessage="1" showErrorMessage="1" sqref="J10:J17">
      <formula1>$T$47:$T$55</formula1>
    </dataValidation>
    <dataValidation type="list" allowBlank="1" showInputMessage="1" showErrorMessage="1" sqref="E10:F17">
      <formula1>$T$3:$T$41</formula1>
    </dataValidation>
    <dataValidation type="list" errorStyle="warning" showInputMessage="1" showErrorMessage="1" sqref="E22:E29 E58:E65 E46:E53 E34:E41">
      <formula1>$T$3:$T$41</formula1>
    </dataValidation>
    <dataValidation type="list" errorStyle="warning" allowBlank="1" showInputMessage="1" showErrorMessage="1" sqref="J22:J29 J58:J65 J46:J53 J34:J41">
      <formula1>$T$47:$T$55</formula1>
    </dataValidation>
  </dataValidations>
  <pageMargins left="0.70866141732283472" right="0.39370078740157483" top="0.43307086614173229" bottom="0.43307086614173229" header="0" footer="0"/>
  <pageSetup paperSize="9" scale="98" orientation="portrait" r:id="rId1"/>
  <headerFooter alignWithMargins="0">
    <oddFooter>&amp;RNo.１</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BN28052"/>
  <sheetViews>
    <sheetView view="pageBreakPreview" zoomScaleNormal="100" zoomScaleSheetLayoutView="100" workbookViewId="0">
      <selection sqref="A1:A66"/>
    </sheetView>
  </sheetViews>
  <sheetFormatPr defaultRowHeight="13.5"/>
  <cols>
    <col min="1" max="1" width="2.125" style="1" customWidth="1"/>
    <col min="2" max="2" width="2.5" style="1" customWidth="1"/>
    <col min="3" max="3" width="4.375" style="1" customWidth="1"/>
    <col min="4" max="4" width="7.125" style="1" customWidth="1"/>
    <col min="5" max="5" width="5.875" style="1" customWidth="1"/>
    <col min="6" max="7" width="5.5" style="1" customWidth="1"/>
    <col min="8" max="8" width="3" style="1" customWidth="1"/>
    <col min="9" max="9" width="3.75" style="1" customWidth="1"/>
    <col min="10" max="10" width="7.125" style="1" customWidth="1"/>
    <col min="11" max="11" width="5.75" style="1" customWidth="1"/>
    <col min="12" max="12" width="5.375" style="1" customWidth="1"/>
    <col min="13" max="13" width="5.5" style="1" customWidth="1"/>
    <col min="14" max="15" width="7" style="1" customWidth="1"/>
    <col min="16" max="18" width="5.875" style="1" customWidth="1"/>
    <col min="19" max="19" width="1.25" style="1" customWidth="1"/>
    <col min="20" max="20" width="11.25" style="1" customWidth="1"/>
    <col min="21" max="21" width="1.25" style="1" customWidth="1"/>
    <col min="22" max="22" width="1.875" style="1" hidden="1" customWidth="1"/>
    <col min="23" max="25" width="3.625" style="1" hidden="1" customWidth="1"/>
    <col min="26" max="26" width="5.625" style="1" customWidth="1"/>
    <col min="27" max="72" width="10" style="1" customWidth="1"/>
    <col min="73" max="16384" width="9" style="1"/>
  </cols>
  <sheetData>
    <row r="1" spans="1:42" ht="13.5" customHeight="1" thickBot="1">
      <c r="A1" s="113" t="s">
        <v>30</v>
      </c>
      <c r="B1" s="230" t="s">
        <v>132</v>
      </c>
      <c r="C1" s="230"/>
      <c r="D1" s="229"/>
      <c r="M1" s="182"/>
      <c r="N1" s="182"/>
      <c r="O1" s="182"/>
      <c r="P1" s="94">
        <f ca="1">NOW()</f>
        <v>43122.522031597226</v>
      </c>
      <c r="Q1" s="94"/>
      <c r="R1" s="94"/>
      <c r="S1" s="82"/>
      <c r="T1" s="10"/>
      <c r="U1" s="10"/>
      <c r="V1" s="82"/>
      <c r="W1" s="82"/>
      <c r="X1" s="82"/>
      <c r="Y1" s="82"/>
      <c r="Z1" s="10"/>
      <c r="AC1" s="27"/>
      <c r="AD1" s="28"/>
      <c r="AE1" s="28"/>
      <c r="AF1" s="28"/>
      <c r="AG1" s="28"/>
      <c r="AH1" s="28"/>
      <c r="AI1" s="28"/>
      <c r="AJ1" s="28"/>
      <c r="AK1" s="28"/>
      <c r="AL1" s="28"/>
      <c r="AM1" s="28"/>
      <c r="AN1" s="28"/>
      <c r="AO1" s="28"/>
      <c r="AP1" s="28"/>
    </row>
    <row r="2" spans="1:42" ht="12" customHeight="1">
      <c r="A2" s="113"/>
      <c r="B2" s="183" t="s">
        <v>43</v>
      </c>
      <c r="C2" s="184"/>
      <c r="D2" s="184"/>
      <c r="E2" s="184"/>
      <c r="F2" s="184"/>
      <c r="G2" s="184"/>
      <c r="H2" s="185"/>
      <c r="I2" s="185"/>
      <c r="J2" s="185"/>
      <c r="K2" s="185"/>
      <c r="L2" s="185"/>
      <c r="M2" s="185"/>
      <c r="N2" s="185"/>
      <c r="O2" s="185"/>
      <c r="P2" s="185"/>
      <c r="Q2" s="185"/>
      <c r="R2" s="186"/>
      <c r="S2" s="187"/>
      <c r="T2" s="16" t="s">
        <v>21</v>
      </c>
      <c r="U2" s="43"/>
      <c r="V2" s="187"/>
      <c r="W2" s="187"/>
      <c r="X2" s="187"/>
      <c r="Y2" s="187"/>
      <c r="AC2" s="28"/>
      <c r="AD2" s="28"/>
      <c r="AE2" s="28"/>
      <c r="AF2" s="28"/>
      <c r="AG2" s="28"/>
      <c r="AH2" s="28"/>
      <c r="AI2" s="28"/>
      <c r="AJ2" s="28"/>
      <c r="AK2" s="28"/>
      <c r="AL2" s="28"/>
      <c r="AM2" s="28"/>
      <c r="AN2" s="28"/>
      <c r="AO2" s="28"/>
      <c r="AP2" s="28"/>
    </row>
    <row r="3" spans="1:42" ht="15" customHeight="1">
      <c r="A3" s="113"/>
      <c r="B3" s="188"/>
      <c r="C3" s="189"/>
      <c r="D3" s="189"/>
      <c r="E3" s="189"/>
      <c r="F3" s="189"/>
      <c r="G3" s="189"/>
      <c r="H3" s="140" t="s">
        <v>42</v>
      </c>
      <c r="I3" s="140"/>
      <c r="J3" s="140"/>
      <c r="K3" s="140" t="s">
        <v>41</v>
      </c>
      <c r="L3" s="140"/>
      <c r="M3" s="140"/>
      <c r="N3" s="140"/>
      <c r="O3" s="141" t="s">
        <v>40</v>
      </c>
      <c r="P3" s="141"/>
      <c r="Q3" s="141"/>
      <c r="R3" s="142"/>
      <c r="S3" s="187"/>
      <c r="T3" s="190" t="str">
        <f>'WDip-1'!T3</f>
        <v>01-600V ＯＷ</v>
      </c>
      <c r="U3" s="191"/>
      <c r="V3" s="187"/>
      <c r="W3" s="187"/>
      <c r="X3" s="187"/>
      <c r="Y3" s="187"/>
      <c r="Z3" s="8"/>
      <c r="AC3" s="28"/>
      <c r="AD3" s="28"/>
      <c r="AE3" s="28"/>
      <c r="AF3" s="28"/>
      <c r="AG3" s="28"/>
      <c r="AH3" s="28"/>
      <c r="AI3" s="28"/>
      <c r="AJ3" s="28"/>
      <c r="AK3" s="28"/>
      <c r="AL3" s="28"/>
      <c r="AM3" s="28"/>
      <c r="AN3" s="28"/>
      <c r="AO3" s="28"/>
      <c r="AP3" s="28"/>
    </row>
    <row r="4" spans="1:42" ht="15" customHeight="1" thickBot="1">
      <c r="A4" s="113"/>
      <c r="B4" s="192"/>
      <c r="C4" s="193"/>
      <c r="D4" s="193"/>
      <c r="E4" s="194" t="s">
        <v>127</v>
      </c>
      <c r="F4" s="194"/>
      <c r="G4" s="194"/>
      <c r="H4" s="195"/>
      <c r="I4" s="195"/>
      <c r="J4" s="195"/>
      <c r="K4" s="195"/>
      <c r="L4" s="195"/>
      <c r="M4" s="195"/>
      <c r="N4" s="195"/>
      <c r="O4" s="195"/>
      <c r="P4" s="195"/>
      <c r="Q4" s="195"/>
      <c r="R4" s="196"/>
      <c r="S4" s="197"/>
      <c r="T4" s="190" t="str">
        <f>'WDip-1'!T4</f>
        <v>02-6KV ＯＣ</v>
      </c>
      <c r="U4" s="191"/>
      <c r="V4" s="197"/>
      <c r="W4" s="197"/>
      <c r="X4" s="61"/>
      <c r="Y4" s="61"/>
      <c r="Z4" s="61"/>
      <c r="AA4" s="61"/>
      <c r="AB4" s="61"/>
      <c r="AC4" s="61"/>
      <c r="AD4" s="61"/>
      <c r="AE4" s="28"/>
      <c r="AF4" s="28"/>
      <c r="AG4" s="28"/>
      <c r="AH4" s="28"/>
      <c r="AI4" s="28"/>
      <c r="AJ4" s="28"/>
      <c r="AK4" s="28"/>
      <c r="AL4" s="28"/>
      <c r="AM4" s="28"/>
      <c r="AN4" s="28"/>
      <c r="AO4" s="28"/>
      <c r="AP4" s="28"/>
    </row>
    <row r="5" spans="1:42" ht="15.75" customHeight="1" thickBot="1">
      <c r="A5" s="113"/>
      <c r="B5" s="6" t="s">
        <v>35</v>
      </c>
      <c r="C5" s="25"/>
      <c r="D5" s="25"/>
      <c r="E5" s="7"/>
      <c r="F5" s="7"/>
      <c r="G5" s="7"/>
      <c r="H5" s="7"/>
      <c r="I5" s="7"/>
      <c r="J5" s="7"/>
      <c r="K5" s="7"/>
      <c r="L5" s="7"/>
      <c r="M5" s="7"/>
      <c r="N5" s="7"/>
      <c r="O5" s="7"/>
      <c r="P5" s="7"/>
      <c r="Q5" s="7"/>
      <c r="R5" s="211" t="s">
        <v>34</v>
      </c>
      <c r="S5" s="29"/>
      <c r="T5" s="190" t="str">
        <f>'WDip-1'!T5</f>
        <v>03-6KV ＯＥ</v>
      </c>
      <c r="U5" s="191"/>
      <c r="V5" s="29"/>
      <c r="W5" s="29"/>
      <c r="X5" s="29"/>
      <c r="Y5" s="29"/>
      <c r="Z5" s="9"/>
      <c r="AC5" s="28"/>
      <c r="AD5" s="28"/>
      <c r="AE5" s="28"/>
      <c r="AF5" s="28"/>
      <c r="AG5" s="28"/>
      <c r="AH5" s="28"/>
      <c r="AI5" s="28"/>
      <c r="AJ5" s="28"/>
      <c r="AK5" s="28"/>
      <c r="AL5" s="28"/>
      <c r="AM5" s="28"/>
      <c r="AN5" s="28"/>
      <c r="AO5" s="28"/>
      <c r="AP5" s="28"/>
    </row>
    <row r="6" spans="1:42" ht="18" customHeight="1" thickBot="1">
      <c r="A6" s="113"/>
      <c r="B6" s="162" t="str">
        <f>IF(C10="","","構内柱 C-21")</f>
        <v/>
      </c>
      <c r="C6" s="163"/>
      <c r="D6" s="164"/>
      <c r="E6" s="124" t="s">
        <v>120</v>
      </c>
      <c r="F6" s="125"/>
      <c r="G6" s="60"/>
      <c r="H6" s="165" t="str">
        <f>IF(B6="","","構内柱 CP-P22")</f>
        <v/>
      </c>
      <c r="I6" s="165"/>
      <c r="J6" s="166"/>
      <c r="K6" s="119" t="s">
        <v>17</v>
      </c>
      <c r="L6" s="120"/>
      <c r="M6" s="47"/>
      <c r="N6" s="26" t="str">
        <f>IF(AND(E10&lt;&gt;"",G6=""),"径間長を入力して下さい!!",IF(AND(E10&lt;&gt;"",M6=""),"基準弛度を入力して下さい!!",""))</f>
        <v/>
      </c>
      <c r="O6" s="14"/>
      <c r="P6" s="14"/>
      <c r="Q6" s="14"/>
      <c r="R6" s="15"/>
      <c r="S6" s="12"/>
      <c r="T6" s="190" t="str">
        <f>'WDip-1'!T6</f>
        <v>04-6KV ＯＰ</v>
      </c>
      <c r="U6" s="191"/>
      <c r="V6" s="12"/>
      <c r="W6" s="12"/>
      <c r="X6" s="12"/>
      <c r="Y6" s="12"/>
      <c r="Z6" s="12"/>
      <c r="AC6" s="28"/>
      <c r="AD6" s="28"/>
      <c r="AE6" s="28"/>
      <c r="AF6" s="28"/>
      <c r="AG6" s="28"/>
      <c r="AH6" s="28"/>
      <c r="AI6" s="28"/>
      <c r="AJ6" s="28"/>
      <c r="AK6" s="28"/>
      <c r="AL6" s="28"/>
      <c r="AM6" s="28"/>
      <c r="AN6" s="28"/>
      <c r="AO6" s="28"/>
      <c r="AP6" s="28"/>
    </row>
    <row r="7" spans="1:42" ht="11.25" customHeight="1">
      <c r="A7" s="113"/>
      <c r="B7" s="85" t="s">
        <v>23</v>
      </c>
      <c r="C7" s="86"/>
      <c r="D7" s="87"/>
      <c r="E7" s="126" t="s">
        <v>0</v>
      </c>
      <c r="F7" s="127"/>
      <c r="G7" s="107" t="s">
        <v>2</v>
      </c>
      <c r="H7" s="87"/>
      <c r="I7" s="110" t="s">
        <v>3</v>
      </c>
      <c r="J7" s="114" t="s">
        <v>12</v>
      </c>
      <c r="K7" s="121" t="s">
        <v>24</v>
      </c>
      <c r="L7" s="117" t="s">
        <v>16</v>
      </c>
      <c r="M7" s="96"/>
      <c r="N7" s="96"/>
      <c r="O7" s="118"/>
      <c r="P7" s="95" t="s">
        <v>22</v>
      </c>
      <c r="Q7" s="96"/>
      <c r="R7" s="97"/>
      <c r="S7" s="13"/>
      <c r="T7" s="190" t="str">
        <f>'WDip-1'!T7</f>
        <v>05-6KV ACSR-OC</v>
      </c>
      <c r="U7" s="191"/>
      <c r="V7" s="13"/>
      <c r="W7" s="13"/>
      <c r="X7" s="13"/>
      <c r="Y7" s="13"/>
      <c r="Z7" s="13"/>
      <c r="AC7" s="28"/>
      <c r="AD7" s="28"/>
      <c r="AE7" s="28"/>
      <c r="AF7" s="28"/>
      <c r="AG7" s="28"/>
      <c r="AH7" s="28"/>
      <c r="AI7" s="28"/>
      <c r="AJ7" s="28"/>
      <c r="AK7" s="28"/>
      <c r="AL7" s="28"/>
      <c r="AM7" s="28"/>
      <c r="AN7" s="28"/>
      <c r="AO7" s="28"/>
      <c r="AP7" s="28"/>
    </row>
    <row r="8" spans="1:42" ht="11.25" customHeight="1">
      <c r="A8" s="113"/>
      <c r="B8" s="88"/>
      <c r="C8" s="89"/>
      <c r="D8" s="90"/>
      <c r="E8" s="128"/>
      <c r="F8" s="129"/>
      <c r="G8" s="108"/>
      <c r="H8" s="90"/>
      <c r="I8" s="111"/>
      <c r="J8" s="115"/>
      <c r="K8" s="122"/>
      <c r="L8" s="62" t="s">
        <v>5</v>
      </c>
      <c r="M8" s="63" t="s">
        <v>7</v>
      </c>
      <c r="N8" s="63" t="s">
        <v>9</v>
      </c>
      <c r="O8" s="63" t="s">
        <v>11</v>
      </c>
      <c r="P8" s="63" t="s">
        <v>13</v>
      </c>
      <c r="Q8" s="63" t="s">
        <v>14</v>
      </c>
      <c r="R8" s="64" t="s">
        <v>15</v>
      </c>
      <c r="S8" s="13"/>
      <c r="T8" s="190" t="str">
        <f>'WDip-1'!T8</f>
        <v>06-6KV ACSR-OE</v>
      </c>
      <c r="U8" s="191"/>
      <c r="V8" s="13"/>
      <c r="W8" s="13"/>
      <c r="X8" s="13"/>
      <c r="Y8" s="13"/>
      <c r="Z8" s="13"/>
      <c r="AC8" s="28"/>
      <c r="AD8" s="28"/>
      <c r="AE8" s="28"/>
      <c r="AF8" s="28"/>
      <c r="AG8" s="28"/>
      <c r="AH8" s="28"/>
      <c r="AI8" s="28"/>
      <c r="AJ8" s="28"/>
      <c r="AK8" s="28"/>
      <c r="AL8" s="28"/>
      <c r="AM8" s="28"/>
      <c r="AN8" s="28"/>
      <c r="AO8" s="28"/>
      <c r="AP8" s="28"/>
    </row>
    <row r="9" spans="1:42" ht="11.25" customHeight="1">
      <c r="A9" s="113"/>
      <c r="B9" s="91"/>
      <c r="C9" s="92"/>
      <c r="D9" s="93"/>
      <c r="E9" s="130"/>
      <c r="F9" s="131"/>
      <c r="G9" s="109"/>
      <c r="H9" s="93"/>
      <c r="I9" s="112"/>
      <c r="J9" s="116"/>
      <c r="K9" s="123"/>
      <c r="L9" s="65" t="s">
        <v>6</v>
      </c>
      <c r="M9" s="66" t="s">
        <v>8</v>
      </c>
      <c r="N9" s="66" t="s">
        <v>10</v>
      </c>
      <c r="O9" s="66" t="s">
        <v>29</v>
      </c>
      <c r="P9" s="66" t="s">
        <v>26</v>
      </c>
      <c r="Q9" s="66" t="s">
        <v>27</v>
      </c>
      <c r="R9" s="67" t="s">
        <v>28</v>
      </c>
      <c r="S9" s="13"/>
      <c r="T9" s="190" t="str">
        <f>'WDip-1'!T9</f>
        <v>07-6KV AAAC-OC</v>
      </c>
      <c r="U9" s="191"/>
      <c r="V9" s="13"/>
      <c r="W9" s="13"/>
      <c r="X9" s="34" t="s">
        <v>19</v>
      </c>
      <c r="Y9" s="34" t="s">
        <v>20</v>
      </c>
      <c r="Z9" s="13"/>
      <c r="AC9" s="28"/>
      <c r="AD9" s="28"/>
      <c r="AE9" s="28"/>
      <c r="AF9" s="28"/>
      <c r="AG9" s="28"/>
      <c r="AH9" s="28"/>
      <c r="AI9" s="28"/>
      <c r="AJ9" s="28"/>
      <c r="AK9" s="28"/>
      <c r="AL9" s="28"/>
      <c r="AM9" s="28"/>
      <c r="AN9" s="28"/>
      <c r="AO9" s="28"/>
      <c r="AP9" s="28"/>
    </row>
    <row r="10" spans="1:42" ht="13.5" customHeight="1">
      <c r="A10" s="113"/>
      <c r="B10" s="79" t="str">
        <f>IF(C10="","",21)</f>
        <v/>
      </c>
      <c r="C10" s="103" t="str">
        <f>IF(OR(E10="",G10="",I10="",K10=""),"","使用電線-"&amp;X10)</f>
        <v/>
      </c>
      <c r="D10" s="104"/>
      <c r="E10" s="207"/>
      <c r="F10" s="208"/>
      <c r="G10" s="155"/>
      <c r="H10" s="224" t="str">
        <f>IF(G10="","",IF(OR(G10=0.5,G10=1.2,G10=2.6,G10=3.2,G10=4,G10=5),"mm","sq"))</f>
        <v/>
      </c>
      <c r="I10" s="156"/>
      <c r="J10" s="157"/>
      <c r="K10" s="158"/>
      <c r="L10" s="167"/>
      <c r="M10" s="168"/>
      <c r="N10" s="169"/>
      <c r="O10" s="170"/>
      <c r="P10" s="169"/>
      <c r="Q10" s="169"/>
      <c r="R10" s="171"/>
      <c r="S10" s="30"/>
      <c r="T10" s="190" t="str">
        <f>'WDip-1'!T10</f>
        <v>08-6KV CV-T</v>
      </c>
      <c r="U10" s="191"/>
      <c r="V10" s="30"/>
      <c r="W10" s="35" t="str">
        <f>IF(X10="","",1)</f>
        <v/>
      </c>
      <c r="X10" s="36" t="str">
        <f>IF(AND(E10&lt;&gt;"",OR(Y10=0,Y10=1)),1,"")</f>
        <v/>
      </c>
      <c r="Y10" s="37">
        <f>IF(J10="",0,IF(J10="---〃---",2,IF(J10&lt;&gt;"",1,"入力ミス")))</f>
        <v>0</v>
      </c>
      <c r="Z10" s="18"/>
      <c r="AC10" s="28"/>
      <c r="AD10" s="28"/>
      <c r="AE10" s="28"/>
      <c r="AF10" s="28"/>
      <c r="AG10" s="28"/>
      <c r="AH10" s="28"/>
      <c r="AI10" s="28"/>
      <c r="AJ10" s="28"/>
      <c r="AK10" s="28"/>
      <c r="AL10" s="28"/>
      <c r="AM10" s="28"/>
      <c r="AN10" s="28"/>
      <c r="AO10" s="28"/>
      <c r="AP10" s="28"/>
    </row>
    <row r="11" spans="1:42" ht="13.5" customHeight="1">
      <c r="A11" s="113"/>
      <c r="B11" s="80"/>
      <c r="C11" s="105" t="str">
        <f>IF(OR(E11="",G11="",I11="",K11=""),"",IF(X10=X11,"---〃---","使用電線-"&amp;X11))</f>
        <v/>
      </c>
      <c r="D11" s="106"/>
      <c r="E11" s="209"/>
      <c r="F11" s="210"/>
      <c r="G11" s="52"/>
      <c r="H11" s="224" t="str">
        <f>IF(G11="","",IF(OR(G11=0.5,G11=1.2,G11=2.6,G11=3.2,G11=4,G11=5),"mm","sq"))</f>
        <v/>
      </c>
      <c r="I11" s="53"/>
      <c r="J11" s="54"/>
      <c r="K11" s="55"/>
      <c r="L11" s="172"/>
      <c r="M11" s="173"/>
      <c r="N11" s="174"/>
      <c r="O11" s="175"/>
      <c r="P11" s="174"/>
      <c r="Q11" s="174"/>
      <c r="R11" s="176"/>
      <c r="S11" s="30"/>
      <c r="T11" s="190" t="str">
        <f>'WDip-1'!T11</f>
        <v>09-600V CV-2C</v>
      </c>
      <c r="U11" s="191"/>
      <c r="V11" s="30"/>
      <c r="W11" s="38" t="str">
        <f>IF(X11="","",W10+1)</f>
        <v/>
      </c>
      <c r="X11" s="17" t="str">
        <f>IF(AND(E11&lt;&gt;"",Y11=2),X10,IF(AND(E11&lt;&gt;"",OR(Y11=0,Y11=1)),X10+1,""))</f>
        <v/>
      </c>
      <c r="Y11" s="39">
        <f>IF(J11="",0,IF(J11="---〃---",2,IF(J11&lt;&gt;"",1,"入力ミス")))</f>
        <v>0</v>
      </c>
      <c r="Z11" s="18"/>
      <c r="AC11" s="28"/>
      <c r="AD11" s="28"/>
      <c r="AE11" s="28"/>
      <c r="AF11" s="28"/>
      <c r="AG11" s="28"/>
      <c r="AH11" s="28"/>
      <c r="AI11" s="28"/>
      <c r="AJ11" s="28"/>
      <c r="AK11" s="28"/>
      <c r="AL11" s="28"/>
      <c r="AM11" s="28"/>
      <c r="AN11" s="28"/>
      <c r="AO11" s="28"/>
      <c r="AP11" s="28"/>
    </row>
    <row r="12" spans="1:42" ht="13.5" customHeight="1">
      <c r="A12" s="113"/>
      <c r="B12" s="80"/>
      <c r="C12" s="105" t="str">
        <f>IF(OR(E12="",G12="",I12="",K12=""),"",IF(X11=X12,"---〃---","使用電線-"&amp;X12))</f>
        <v/>
      </c>
      <c r="D12" s="106"/>
      <c r="E12" s="83"/>
      <c r="F12" s="84"/>
      <c r="G12" s="52"/>
      <c r="H12" s="225" t="str">
        <f t="shared" ref="H12:H17" si="0">IF(G12="","",IF(OR(G12=0.5,G12=1.2,G12=2.6,G12=3.2,G12=4,G12=5),"mm","sq"))</f>
        <v/>
      </c>
      <c r="I12" s="53"/>
      <c r="J12" s="54"/>
      <c r="K12" s="55"/>
      <c r="L12" s="172"/>
      <c r="M12" s="173"/>
      <c r="N12" s="174"/>
      <c r="O12" s="175"/>
      <c r="P12" s="174"/>
      <c r="Q12" s="174"/>
      <c r="R12" s="176"/>
      <c r="S12" s="30"/>
      <c r="T12" s="190" t="str">
        <f>'WDip-1'!T12</f>
        <v>10-600V CV-3C</v>
      </c>
      <c r="U12" s="191"/>
      <c r="V12" s="30"/>
      <c r="W12" s="38" t="str">
        <f t="shared" ref="W12:W17" si="1">IF(X12="","",W11+1)</f>
        <v/>
      </c>
      <c r="X12" s="17" t="str">
        <f t="shared" ref="X12:X17" si="2">IF(AND(E12&lt;&gt;"",Y12=2),X11,IF(AND(E12&lt;&gt;"",OR(Y12=0,Y12=1)),X11+1,""))</f>
        <v/>
      </c>
      <c r="Y12" s="39">
        <f t="shared" ref="Y12:Y17" si="3">IF(J12="",0,IF(J12="---〃---",2,IF(J12&lt;&gt;"",1,"入力ミス")))</f>
        <v>0</v>
      </c>
      <c r="Z12" s="18"/>
      <c r="AC12" s="28"/>
      <c r="AD12" s="28"/>
      <c r="AE12" s="28"/>
      <c r="AF12" s="28"/>
      <c r="AG12" s="28"/>
      <c r="AH12" s="28"/>
      <c r="AI12" s="28"/>
      <c r="AJ12" s="28"/>
      <c r="AK12" s="28"/>
      <c r="AL12" s="28"/>
      <c r="AM12" s="28"/>
      <c r="AN12" s="28"/>
      <c r="AO12" s="28"/>
      <c r="AP12" s="28"/>
    </row>
    <row r="13" spans="1:42" ht="13.5" customHeight="1">
      <c r="A13" s="113"/>
      <c r="B13" s="80"/>
      <c r="C13" s="105" t="str">
        <f>IF(OR(E13="",G13="",I13="",K13=""),"",IF(X12=X13,"---〃---","使用電線-"&amp;X13))</f>
        <v/>
      </c>
      <c r="D13" s="106"/>
      <c r="E13" s="83"/>
      <c r="F13" s="84"/>
      <c r="G13" s="52"/>
      <c r="H13" s="225" t="str">
        <f t="shared" si="0"/>
        <v/>
      </c>
      <c r="I13" s="53"/>
      <c r="J13" s="54"/>
      <c r="K13" s="55"/>
      <c r="L13" s="172"/>
      <c r="M13" s="173"/>
      <c r="N13" s="174"/>
      <c r="O13" s="175"/>
      <c r="P13" s="174"/>
      <c r="Q13" s="174"/>
      <c r="R13" s="176"/>
      <c r="S13" s="30"/>
      <c r="T13" s="190" t="str">
        <f>'WDip-1'!T13</f>
        <v>11-600V CV-T</v>
      </c>
      <c r="U13" s="191"/>
      <c r="V13" s="30"/>
      <c r="W13" s="38" t="str">
        <f t="shared" si="1"/>
        <v/>
      </c>
      <c r="X13" s="17" t="str">
        <f t="shared" si="2"/>
        <v/>
      </c>
      <c r="Y13" s="39">
        <f t="shared" si="3"/>
        <v>0</v>
      </c>
      <c r="Z13" s="18"/>
      <c r="AC13" s="28"/>
      <c r="AD13" s="28"/>
      <c r="AE13" s="28"/>
      <c r="AF13" s="28"/>
      <c r="AG13" s="28"/>
      <c r="AH13" s="28"/>
      <c r="AI13" s="28"/>
      <c r="AJ13" s="28"/>
      <c r="AK13" s="28"/>
      <c r="AL13" s="28"/>
      <c r="AM13" s="28"/>
      <c r="AN13" s="28"/>
      <c r="AO13" s="28"/>
      <c r="AP13" s="28"/>
    </row>
    <row r="14" spans="1:42" ht="13.5" customHeight="1">
      <c r="A14" s="113"/>
      <c r="B14" s="80"/>
      <c r="C14" s="105" t="str">
        <f t="shared" ref="C14:C16" si="4">IF(OR(E14="",G14="",I14="",K14=""),"",IF(X13=X14,"---〃---","使用電線-"&amp;X14))</f>
        <v/>
      </c>
      <c r="D14" s="106"/>
      <c r="E14" s="83"/>
      <c r="F14" s="84"/>
      <c r="G14" s="52"/>
      <c r="H14" s="225" t="str">
        <f t="shared" si="0"/>
        <v/>
      </c>
      <c r="I14" s="53"/>
      <c r="J14" s="54"/>
      <c r="K14" s="55"/>
      <c r="L14" s="172"/>
      <c r="M14" s="173"/>
      <c r="N14" s="174"/>
      <c r="O14" s="175"/>
      <c r="P14" s="174"/>
      <c r="Q14" s="174"/>
      <c r="R14" s="176"/>
      <c r="S14" s="30"/>
      <c r="T14" s="190" t="str">
        <f>'WDip-1'!T14</f>
        <v>12-CVV- 2C</v>
      </c>
      <c r="U14" s="191"/>
      <c r="V14" s="30"/>
      <c r="W14" s="38" t="str">
        <f t="shared" si="1"/>
        <v/>
      </c>
      <c r="X14" s="17" t="str">
        <f t="shared" si="2"/>
        <v/>
      </c>
      <c r="Y14" s="39">
        <f t="shared" si="3"/>
        <v>0</v>
      </c>
      <c r="Z14" s="18"/>
      <c r="AC14" s="28"/>
      <c r="AD14" s="28"/>
      <c r="AE14" s="28"/>
      <c r="AF14" s="28"/>
      <c r="AG14" s="28"/>
      <c r="AH14" s="28"/>
      <c r="AI14" s="28"/>
      <c r="AJ14" s="28"/>
      <c r="AK14" s="28"/>
      <c r="AL14" s="28"/>
      <c r="AM14" s="28"/>
      <c r="AN14" s="28"/>
      <c r="AO14" s="28"/>
      <c r="AP14" s="28"/>
    </row>
    <row r="15" spans="1:42" ht="13.5" customHeight="1">
      <c r="A15" s="113"/>
      <c r="B15" s="80"/>
      <c r="C15" s="105" t="str">
        <f t="shared" si="4"/>
        <v/>
      </c>
      <c r="D15" s="106"/>
      <c r="E15" s="83"/>
      <c r="F15" s="84"/>
      <c r="G15" s="52"/>
      <c r="H15" s="225" t="str">
        <f t="shared" si="0"/>
        <v/>
      </c>
      <c r="I15" s="53"/>
      <c r="J15" s="54"/>
      <c r="K15" s="55"/>
      <c r="L15" s="172"/>
      <c r="M15" s="173"/>
      <c r="N15" s="174"/>
      <c r="O15" s="175"/>
      <c r="P15" s="174"/>
      <c r="Q15" s="174"/>
      <c r="R15" s="176"/>
      <c r="S15" s="30"/>
      <c r="T15" s="190" t="str">
        <f>'WDip-1'!T15</f>
        <v>13-CVV- 3C</v>
      </c>
      <c r="U15" s="191"/>
      <c r="V15" s="30"/>
      <c r="W15" s="38" t="str">
        <f t="shared" si="1"/>
        <v/>
      </c>
      <c r="X15" s="17" t="str">
        <f t="shared" si="2"/>
        <v/>
      </c>
      <c r="Y15" s="39">
        <f t="shared" si="3"/>
        <v>0</v>
      </c>
      <c r="Z15" s="18"/>
      <c r="AC15" s="28"/>
      <c r="AD15" s="28"/>
      <c r="AE15" s="28"/>
      <c r="AF15" s="28"/>
      <c r="AG15" s="28"/>
      <c r="AH15" s="28"/>
      <c r="AI15" s="28"/>
      <c r="AJ15" s="28"/>
      <c r="AK15" s="28"/>
      <c r="AL15" s="28"/>
      <c r="AM15" s="28"/>
      <c r="AN15" s="28"/>
      <c r="AO15" s="28"/>
      <c r="AP15" s="28"/>
    </row>
    <row r="16" spans="1:42" ht="13.5" customHeight="1">
      <c r="A16" s="113"/>
      <c r="B16" s="80"/>
      <c r="C16" s="105" t="str">
        <f t="shared" si="4"/>
        <v/>
      </c>
      <c r="D16" s="106"/>
      <c r="E16" s="83"/>
      <c r="F16" s="84"/>
      <c r="G16" s="52"/>
      <c r="H16" s="225" t="str">
        <f t="shared" si="0"/>
        <v/>
      </c>
      <c r="I16" s="53"/>
      <c r="J16" s="54"/>
      <c r="K16" s="55"/>
      <c r="L16" s="172"/>
      <c r="M16" s="173"/>
      <c r="N16" s="174"/>
      <c r="O16" s="175"/>
      <c r="P16" s="174"/>
      <c r="Q16" s="174"/>
      <c r="R16" s="176"/>
      <c r="S16" s="30"/>
      <c r="T16" s="190" t="str">
        <f>'WDip-1'!T16</f>
        <v>14-CVV- 4C</v>
      </c>
      <c r="U16" s="191"/>
      <c r="V16" s="30"/>
      <c r="W16" s="38" t="str">
        <f t="shared" si="1"/>
        <v/>
      </c>
      <c r="X16" s="17" t="str">
        <f t="shared" si="2"/>
        <v/>
      </c>
      <c r="Y16" s="39">
        <f t="shared" si="3"/>
        <v>0</v>
      </c>
      <c r="Z16" s="18"/>
      <c r="AC16" s="28"/>
      <c r="AD16" s="28"/>
      <c r="AE16" s="28"/>
      <c r="AF16" s="28"/>
      <c r="AG16" s="28"/>
      <c r="AH16" s="28"/>
      <c r="AI16" s="28"/>
      <c r="AJ16" s="28"/>
      <c r="AK16" s="28"/>
      <c r="AL16" s="28"/>
      <c r="AM16" s="28"/>
      <c r="AN16" s="28"/>
      <c r="AO16" s="28"/>
      <c r="AP16" s="28"/>
    </row>
    <row r="17" spans="1:42" ht="13.5" customHeight="1" thickBot="1">
      <c r="A17" s="113"/>
      <c r="B17" s="214"/>
      <c r="C17" s="98" t="str">
        <f>IF(X17="","",IF(X17&gt;5,"計算不可",IF(OR(E17="",G17="",I17="",K17=""),"",IF(X16=X17,"---〃---","使用電線-"&amp;X17))))</f>
        <v/>
      </c>
      <c r="D17" s="99"/>
      <c r="E17" s="132"/>
      <c r="F17" s="133"/>
      <c r="G17" s="56"/>
      <c r="H17" s="224" t="str">
        <f t="shared" si="0"/>
        <v/>
      </c>
      <c r="I17" s="57"/>
      <c r="J17" s="58"/>
      <c r="K17" s="59"/>
      <c r="L17" s="177"/>
      <c r="M17" s="178"/>
      <c r="N17" s="179"/>
      <c r="O17" s="180"/>
      <c r="P17" s="179"/>
      <c r="Q17" s="179"/>
      <c r="R17" s="181"/>
      <c r="S17" s="30"/>
      <c r="T17" s="190" t="str">
        <f>'WDip-1'!T17</f>
        <v>15-CVV－5C</v>
      </c>
      <c r="U17" s="191"/>
      <c r="V17" s="30"/>
      <c r="W17" s="40" t="str">
        <f t="shared" si="1"/>
        <v/>
      </c>
      <c r="X17" s="41" t="str">
        <f t="shared" si="2"/>
        <v/>
      </c>
      <c r="Y17" s="42">
        <f t="shared" si="3"/>
        <v>0</v>
      </c>
      <c r="Z17" s="18"/>
      <c r="AC17" s="28"/>
      <c r="AD17" s="28"/>
      <c r="AE17" s="28"/>
      <c r="AF17" s="28"/>
      <c r="AG17" s="28"/>
      <c r="AH17" s="28"/>
      <c r="AI17" s="28"/>
      <c r="AJ17" s="28"/>
      <c r="AK17" s="28"/>
      <c r="AL17" s="28"/>
      <c r="AM17" s="28"/>
      <c r="AN17" s="28"/>
      <c r="AO17" s="28"/>
      <c r="AP17" s="28"/>
    </row>
    <row r="18" spans="1:42" ht="18" customHeight="1" thickBot="1">
      <c r="A18" s="113"/>
      <c r="B18" s="162" t="str">
        <f>IF(B22="","",H6)</f>
        <v/>
      </c>
      <c r="C18" s="163"/>
      <c r="D18" s="164"/>
      <c r="E18" s="124" t="s">
        <v>120</v>
      </c>
      <c r="F18" s="125"/>
      <c r="G18" s="60"/>
      <c r="H18" s="165" t="str">
        <f>IF(B18="","","構内柱 CP-P23")</f>
        <v/>
      </c>
      <c r="I18" s="165"/>
      <c r="J18" s="166"/>
      <c r="K18" s="119" t="s">
        <v>17</v>
      </c>
      <c r="L18" s="120"/>
      <c r="M18" s="47"/>
      <c r="N18" s="26" t="str">
        <f>IF(AND(E22&lt;&gt;"",G18=""),"径間長を入力して下さい!!",IF(AND(E22&lt;&gt;"",M18=""),"基準弛度を入力して下さい!!",""))</f>
        <v/>
      </c>
      <c r="O18" s="14"/>
      <c r="P18" s="14"/>
      <c r="Q18" s="14"/>
      <c r="R18" s="15"/>
      <c r="S18" s="30"/>
      <c r="T18" s="190" t="str">
        <f>'WDip-1'!T18</f>
        <v>16-CVV- 6C</v>
      </c>
      <c r="U18" s="191"/>
      <c r="V18" s="30"/>
      <c r="W18" s="159"/>
      <c r="X18" s="159"/>
      <c r="Y18" s="159"/>
      <c r="Z18" s="18"/>
      <c r="AC18" s="28"/>
      <c r="AD18" s="28"/>
      <c r="AE18" s="28"/>
      <c r="AF18" s="28"/>
      <c r="AG18" s="28"/>
      <c r="AH18" s="28"/>
      <c r="AI18" s="28"/>
      <c r="AJ18" s="28"/>
      <c r="AK18" s="28"/>
      <c r="AL18" s="28"/>
      <c r="AM18" s="28"/>
      <c r="AN18" s="28"/>
      <c r="AO18" s="28"/>
      <c r="AP18" s="28"/>
    </row>
    <row r="19" spans="1:42" ht="11.25" customHeight="1">
      <c r="A19" s="113"/>
      <c r="B19" s="85" t="s">
        <v>23</v>
      </c>
      <c r="C19" s="86"/>
      <c r="D19" s="87"/>
      <c r="E19" s="126" t="s">
        <v>0</v>
      </c>
      <c r="F19" s="127"/>
      <c r="G19" s="107" t="s">
        <v>2</v>
      </c>
      <c r="H19" s="87"/>
      <c r="I19" s="110" t="s">
        <v>3</v>
      </c>
      <c r="J19" s="114" t="s">
        <v>12</v>
      </c>
      <c r="K19" s="121" t="s">
        <v>24</v>
      </c>
      <c r="L19" s="117" t="s">
        <v>16</v>
      </c>
      <c r="M19" s="96"/>
      <c r="N19" s="96"/>
      <c r="O19" s="118"/>
      <c r="P19" s="95" t="s">
        <v>22</v>
      </c>
      <c r="Q19" s="96"/>
      <c r="R19" s="97"/>
      <c r="S19" s="30"/>
      <c r="T19" s="190" t="str">
        <f>'WDip-1'!T19</f>
        <v>17-CVV- 7C</v>
      </c>
      <c r="U19" s="191"/>
      <c r="V19" s="30"/>
      <c r="W19" s="160"/>
      <c r="X19" s="160"/>
      <c r="Y19" s="160"/>
      <c r="Z19" s="18"/>
      <c r="AC19" s="28"/>
      <c r="AD19" s="28"/>
      <c r="AE19" s="28"/>
      <c r="AF19" s="28"/>
      <c r="AG19" s="28"/>
      <c r="AH19" s="28"/>
      <c r="AI19" s="28"/>
      <c r="AJ19" s="28"/>
      <c r="AK19" s="28"/>
      <c r="AL19" s="28"/>
      <c r="AM19" s="28"/>
      <c r="AN19" s="28"/>
      <c r="AO19" s="28"/>
      <c r="AP19" s="28"/>
    </row>
    <row r="20" spans="1:42" ht="11.25" customHeight="1">
      <c r="A20" s="113"/>
      <c r="B20" s="88"/>
      <c r="C20" s="89"/>
      <c r="D20" s="90"/>
      <c r="E20" s="128"/>
      <c r="F20" s="129"/>
      <c r="G20" s="108"/>
      <c r="H20" s="90"/>
      <c r="I20" s="111"/>
      <c r="J20" s="115"/>
      <c r="K20" s="122"/>
      <c r="L20" s="62" t="s">
        <v>5</v>
      </c>
      <c r="M20" s="63" t="s">
        <v>7</v>
      </c>
      <c r="N20" s="63" t="s">
        <v>9</v>
      </c>
      <c r="O20" s="63" t="s">
        <v>11</v>
      </c>
      <c r="P20" s="63" t="s">
        <v>13</v>
      </c>
      <c r="Q20" s="63" t="s">
        <v>14</v>
      </c>
      <c r="R20" s="64" t="s">
        <v>15</v>
      </c>
      <c r="S20" s="30"/>
      <c r="T20" s="190" t="str">
        <f>'WDip-1'!T20</f>
        <v>18-CVV- 8C</v>
      </c>
      <c r="U20" s="191"/>
      <c r="V20" s="30"/>
      <c r="W20" s="160"/>
      <c r="X20" s="160"/>
      <c r="Y20" s="160"/>
      <c r="Z20" s="18"/>
      <c r="AC20" s="28"/>
      <c r="AD20" s="28"/>
      <c r="AE20" s="28"/>
      <c r="AF20" s="28"/>
      <c r="AG20" s="28"/>
      <c r="AH20" s="28"/>
      <c r="AI20" s="28"/>
      <c r="AJ20" s="28"/>
      <c r="AK20" s="28"/>
      <c r="AL20" s="28"/>
      <c r="AM20" s="28"/>
      <c r="AN20" s="28"/>
      <c r="AO20" s="28"/>
      <c r="AP20" s="28"/>
    </row>
    <row r="21" spans="1:42" ht="11.25" customHeight="1">
      <c r="A21" s="113"/>
      <c r="B21" s="91"/>
      <c r="C21" s="92"/>
      <c r="D21" s="93"/>
      <c r="E21" s="130"/>
      <c r="F21" s="131"/>
      <c r="G21" s="109"/>
      <c r="H21" s="93"/>
      <c r="I21" s="112"/>
      <c r="J21" s="116"/>
      <c r="K21" s="123"/>
      <c r="L21" s="65" t="s">
        <v>6</v>
      </c>
      <c r="M21" s="66" t="s">
        <v>8</v>
      </c>
      <c r="N21" s="66" t="s">
        <v>10</v>
      </c>
      <c r="O21" s="66" t="s">
        <v>29</v>
      </c>
      <c r="P21" s="66" t="s">
        <v>26</v>
      </c>
      <c r="Q21" s="66" t="s">
        <v>27</v>
      </c>
      <c r="R21" s="67" t="s">
        <v>28</v>
      </c>
      <c r="S21" s="30"/>
      <c r="T21" s="190" t="str">
        <f>'WDip-1'!T21</f>
        <v>19-CVV-10C</v>
      </c>
      <c r="U21" s="191"/>
      <c r="V21" s="30"/>
      <c r="W21" s="161"/>
      <c r="X21" s="34" t="s">
        <v>19</v>
      </c>
      <c r="Y21" s="34" t="s">
        <v>20</v>
      </c>
      <c r="Z21" s="18"/>
      <c r="AC21" s="28"/>
      <c r="AD21" s="28"/>
      <c r="AE21" s="28"/>
      <c r="AF21" s="28"/>
      <c r="AG21" s="28"/>
      <c r="AH21" s="28"/>
      <c r="AI21" s="28"/>
      <c r="AJ21" s="28"/>
      <c r="AK21" s="28"/>
      <c r="AL21" s="28"/>
      <c r="AM21" s="28"/>
      <c r="AN21" s="28"/>
      <c r="AO21" s="28"/>
      <c r="AP21" s="28"/>
    </row>
    <row r="22" spans="1:42" ht="13.5" customHeight="1">
      <c r="A22" s="113"/>
      <c r="B22" s="79" t="str">
        <f>IF(C22="","",B10+1)</f>
        <v/>
      </c>
      <c r="C22" s="103" t="str">
        <f>IF(OR(E22="",G22="",I22="",K22=""),"","使用電線-"&amp;X22)</f>
        <v/>
      </c>
      <c r="D22" s="104"/>
      <c r="E22" s="134"/>
      <c r="F22" s="135"/>
      <c r="G22" s="48"/>
      <c r="H22" s="226" t="str">
        <f>IF(G22="","",IF(OR(G22=0.5,G22=1.2,G22=2.6,G22=3.2,G22=4,G22=5),"mm","sq"))</f>
        <v/>
      </c>
      <c r="I22" s="49"/>
      <c r="J22" s="50"/>
      <c r="K22" s="51"/>
      <c r="L22" s="167"/>
      <c r="M22" s="168"/>
      <c r="N22" s="169"/>
      <c r="O22" s="170"/>
      <c r="P22" s="169"/>
      <c r="Q22" s="169"/>
      <c r="R22" s="171"/>
      <c r="S22" s="30"/>
      <c r="T22" s="190" t="str">
        <f>'WDip-1'!T22</f>
        <v>20-CVV-12C</v>
      </c>
      <c r="U22" s="191"/>
      <c r="V22" s="30"/>
      <c r="W22" s="35" t="str">
        <f>IF(X22="","",1)</f>
        <v/>
      </c>
      <c r="X22" s="36" t="str">
        <f>IF(AND(E22&lt;&gt;"",OR(Y22=0,Y22=1)),1,"")</f>
        <v/>
      </c>
      <c r="Y22" s="37">
        <f>IF(J22="",0,IF(J22="---〃---",2,IF(J22&lt;&gt;"",1,"入力ミス")))</f>
        <v>0</v>
      </c>
      <c r="Z22" s="2"/>
      <c r="AC22" s="28"/>
      <c r="AD22" s="28"/>
      <c r="AE22" s="28"/>
      <c r="AF22" s="28"/>
      <c r="AG22" s="28"/>
      <c r="AH22" s="28"/>
      <c r="AI22" s="28"/>
      <c r="AJ22" s="28"/>
      <c r="AK22" s="28"/>
      <c r="AL22" s="28"/>
      <c r="AM22" s="28"/>
      <c r="AN22" s="28"/>
      <c r="AO22" s="28"/>
      <c r="AP22" s="28"/>
    </row>
    <row r="23" spans="1:42" ht="13.5" customHeight="1">
      <c r="A23" s="113"/>
      <c r="B23" s="80"/>
      <c r="C23" s="105" t="str">
        <f>IF(OR(E23="",G23="",I23="",K23=""),"",IF(X22=X23,"---〃---","使用電線-"&amp;X23))</f>
        <v/>
      </c>
      <c r="D23" s="106"/>
      <c r="E23" s="83"/>
      <c r="F23" s="84"/>
      <c r="G23" s="52"/>
      <c r="H23" s="225" t="str">
        <f t="shared" ref="H23:H29" si="5">IF(G23="","",IF(OR(G23=0.5,G23=1.2,G23=2.6,G23=3.2,G23=4,G23=5),"mm","sq"))</f>
        <v/>
      </c>
      <c r="I23" s="53"/>
      <c r="J23" s="54"/>
      <c r="K23" s="55"/>
      <c r="L23" s="172"/>
      <c r="M23" s="173"/>
      <c r="N23" s="174"/>
      <c r="O23" s="175"/>
      <c r="P23" s="174"/>
      <c r="Q23" s="174"/>
      <c r="R23" s="176"/>
      <c r="S23" s="30"/>
      <c r="T23" s="190" t="str">
        <f>'WDip-1'!T23</f>
        <v>21-CVV-15C</v>
      </c>
      <c r="U23" s="191"/>
      <c r="V23" s="30"/>
      <c r="W23" s="38" t="str">
        <f>IF(X23="","",W22+1)</f>
        <v/>
      </c>
      <c r="X23" s="17" t="str">
        <f>IF(AND(E23&lt;&gt;"",Y23=2),X22,IF(AND(E23&lt;&gt;"",OR(Y23=0,Y23=1)),X22+1,""))</f>
        <v/>
      </c>
      <c r="Y23" s="39">
        <f>IF(J23="",0,IF(J23="---〃---",2,IF(J23&lt;&gt;"",1,"入力ミス")))</f>
        <v>0</v>
      </c>
      <c r="Z23" s="13"/>
      <c r="AC23" s="28"/>
      <c r="AD23" s="28"/>
      <c r="AE23" s="28"/>
      <c r="AF23" s="28"/>
      <c r="AG23" s="28"/>
      <c r="AH23" s="28"/>
      <c r="AI23" s="28"/>
      <c r="AJ23" s="28"/>
      <c r="AK23" s="28"/>
      <c r="AL23" s="28"/>
      <c r="AM23" s="28"/>
      <c r="AN23" s="28"/>
      <c r="AO23" s="28"/>
      <c r="AP23" s="28"/>
    </row>
    <row r="24" spans="1:42" ht="13.5" customHeight="1">
      <c r="A24" s="113"/>
      <c r="B24" s="80"/>
      <c r="C24" s="105" t="str">
        <f>IF(OR(E24="",G24="",I24="",K24=""),"",IF(X23=X24,"---〃---","使用電線-"&amp;X24))</f>
        <v/>
      </c>
      <c r="D24" s="106"/>
      <c r="E24" s="83"/>
      <c r="F24" s="84"/>
      <c r="G24" s="52"/>
      <c r="H24" s="225" t="str">
        <f t="shared" si="5"/>
        <v/>
      </c>
      <c r="I24" s="53"/>
      <c r="J24" s="54"/>
      <c r="K24" s="55"/>
      <c r="L24" s="172"/>
      <c r="M24" s="173"/>
      <c r="N24" s="174"/>
      <c r="O24" s="175"/>
      <c r="P24" s="174"/>
      <c r="Q24" s="174"/>
      <c r="R24" s="176"/>
      <c r="S24" s="30"/>
      <c r="T24" s="190" t="str">
        <f>'WDip-1'!T24</f>
        <v>22-CVV-20C</v>
      </c>
      <c r="U24" s="191"/>
      <c r="V24" s="30"/>
      <c r="W24" s="38" t="str">
        <f t="shared" ref="W24:W29" si="6">IF(X24="","",W23+1)</f>
        <v/>
      </c>
      <c r="X24" s="17" t="str">
        <f t="shared" ref="X24:X29" si="7">IF(AND(E24&lt;&gt;"",Y24=2),X23,IF(AND(E24&lt;&gt;"",OR(Y24=0,Y24=1)),X23+1,""))</f>
        <v/>
      </c>
      <c r="Y24" s="39">
        <f t="shared" ref="Y24:Y29" si="8">IF(J24="",0,IF(J24="---〃---",2,IF(J24&lt;&gt;"",1,"入力ミス")))</f>
        <v>0</v>
      </c>
      <c r="Z24" s="13"/>
      <c r="AC24" s="28"/>
      <c r="AD24" s="28"/>
      <c r="AE24" s="28"/>
      <c r="AF24" s="28"/>
      <c r="AG24" s="28"/>
      <c r="AH24" s="28"/>
      <c r="AI24" s="28"/>
      <c r="AJ24" s="28"/>
      <c r="AK24" s="28"/>
      <c r="AL24" s="28"/>
      <c r="AM24" s="28"/>
      <c r="AN24" s="28"/>
      <c r="AO24" s="28"/>
      <c r="AP24" s="28"/>
    </row>
    <row r="25" spans="1:42" ht="13.5" customHeight="1">
      <c r="A25" s="113"/>
      <c r="B25" s="80"/>
      <c r="C25" s="105" t="str">
        <f>IF(OR(E25="",G25="",I25="",K25=""),"",IF(X24=X25,"---〃---","使用電線-"&amp;X25))</f>
        <v/>
      </c>
      <c r="D25" s="106"/>
      <c r="E25" s="83"/>
      <c r="F25" s="84"/>
      <c r="G25" s="52"/>
      <c r="H25" s="225" t="str">
        <f t="shared" si="5"/>
        <v/>
      </c>
      <c r="I25" s="53"/>
      <c r="J25" s="54"/>
      <c r="K25" s="55"/>
      <c r="L25" s="172"/>
      <c r="M25" s="173"/>
      <c r="N25" s="174"/>
      <c r="O25" s="175"/>
      <c r="P25" s="174"/>
      <c r="Q25" s="174"/>
      <c r="R25" s="176"/>
      <c r="S25" s="30"/>
      <c r="T25" s="190" t="str">
        <f>'WDip-1'!T25</f>
        <v>23-CVV-30C</v>
      </c>
      <c r="U25" s="191"/>
      <c r="V25" s="30"/>
      <c r="W25" s="38" t="str">
        <f t="shared" si="6"/>
        <v/>
      </c>
      <c r="X25" s="17" t="str">
        <f t="shared" si="7"/>
        <v/>
      </c>
      <c r="Y25" s="39">
        <f t="shared" si="8"/>
        <v>0</v>
      </c>
      <c r="Z25" s="19"/>
      <c r="AC25" s="28"/>
      <c r="AD25" s="28"/>
      <c r="AE25" s="28"/>
      <c r="AF25" s="28"/>
      <c r="AG25" s="28"/>
      <c r="AH25" s="28"/>
      <c r="AI25" s="28"/>
      <c r="AJ25" s="28"/>
      <c r="AK25" s="28"/>
      <c r="AL25" s="28"/>
      <c r="AM25" s="28"/>
      <c r="AN25" s="28"/>
      <c r="AO25" s="28"/>
      <c r="AP25" s="28"/>
    </row>
    <row r="26" spans="1:42" ht="13.5" customHeight="1">
      <c r="A26" s="113"/>
      <c r="B26" s="80"/>
      <c r="C26" s="105" t="str">
        <f t="shared" ref="C26:C28" si="9">IF(OR(E26="",G26="",I26="",K26=""),"",IF(X25=X26,"---〃---","使用電線-"&amp;X26))</f>
        <v/>
      </c>
      <c r="D26" s="106"/>
      <c r="E26" s="83"/>
      <c r="F26" s="84"/>
      <c r="G26" s="52"/>
      <c r="H26" s="225" t="str">
        <f t="shared" si="5"/>
        <v/>
      </c>
      <c r="I26" s="53"/>
      <c r="J26" s="54"/>
      <c r="K26" s="55"/>
      <c r="L26" s="172"/>
      <c r="M26" s="173"/>
      <c r="N26" s="174"/>
      <c r="O26" s="175"/>
      <c r="P26" s="174"/>
      <c r="Q26" s="174"/>
      <c r="R26" s="176"/>
      <c r="S26" s="31"/>
      <c r="T26" s="190" t="str">
        <f>'WDip-1'!T26</f>
        <v xml:space="preserve">24-USER Reg. </v>
      </c>
      <c r="U26" s="191"/>
      <c r="V26" s="31"/>
      <c r="W26" s="38" t="str">
        <f t="shared" si="6"/>
        <v/>
      </c>
      <c r="X26" s="17" t="str">
        <f t="shared" si="7"/>
        <v/>
      </c>
      <c r="Y26" s="39">
        <f t="shared" si="8"/>
        <v>0</v>
      </c>
      <c r="Z26" s="19"/>
      <c r="AC26" s="28"/>
      <c r="AD26" s="28"/>
      <c r="AE26" s="28"/>
      <c r="AF26" s="28"/>
      <c r="AG26" s="28"/>
      <c r="AH26" s="28"/>
      <c r="AI26" s="28"/>
      <c r="AJ26" s="28"/>
      <c r="AK26" s="28"/>
      <c r="AL26" s="28"/>
      <c r="AM26" s="28"/>
      <c r="AN26" s="28"/>
      <c r="AO26" s="28"/>
      <c r="AP26" s="28"/>
    </row>
    <row r="27" spans="1:42" ht="13.5" customHeight="1">
      <c r="A27" s="113"/>
      <c r="B27" s="80"/>
      <c r="C27" s="105" t="str">
        <f t="shared" si="9"/>
        <v/>
      </c>
      <c r="D27" s="106"/>
      <c r="E27" s="83"/>
      <c r="F27" s="84"/>
      <c r="G27" s="52"/>
      <c r="H27" s="225" t="str">
        <f t="shared" si="5"/>
        <v/>
      </c>
      <c r="I27" s="53"/>
      <c r="J27" s="54"/>
      <c r="K27" s="55"/>
      <c r="L27" s="172"/>
      <c r="M27" s="173"/>
      <c r="N27" s="174"/>
      <c r="O27" s="175"/>
      <c r="P27" s="174"/>
      <c r="Q27" s="174"/>
      <c r="R27" s="176"/>
      <c r="S27" s="31"/>
      <c r="T27" s="190" t="str">
        <f>'WDip-1'!T27</f>
        <v xml:space="preserve">25-USER Reg. </v>
      </c>
      <c r="U27" s="191"/>
      <c r="V27" s="31"/>
      <c r="W27" s="38" t="str">
        <f t="shared" si="6"/>
        <v/>
      </c>
      <c r="X27" s="17" t="str">
        <f t="shared" si="7"/>
        <v/>
      </c>
      <c r="Y27" s="39">
        <f t="shared" si="8"/>
        <v>0</v>
      </c>
      <c r="Z27" s="19"/>
      <c r="AC27" s="28"/>
      <c r="AD27" s="28"/>
      <c r="AE27" s="28"/>
      <c r="AF27" s="28"/>
      <c r="AG27" s="28"/>
      <c r="AH27" s="28"/>
      <c r="AI27" s="28"/>
      <c r="AJ27" s="28"/>
      <c r="AK27" s="28"/>
      <c r="AL27" s="28"/>
      <c r="AM27" s="28"/>
      <c r="AN27" s="28"/>
      <c r="AO27" s="28"/>
      <c r="AP27" s="28"/>
    </row>
    <row r="28" spans="1:42" ht="13.5" customHeight="1">
      <c r="A28" s="113"/>
      <c r="B28" s="80"/>
      <c r="C28" s="105" t="str">
        <f t="shared" si="9"/>
        <v/>
      </c>
      <c r="D28" s="106"/>
      <c r="E28" s="83"/>
      <c r="F28" s="84"/>
      <c r="G28" s="52"/>
      <c r="H28" s="225" t="str">
        <f t="shared" si="5"/>
        <v/>
      </c>
      <c r="I28" s="53"/>
      <c r="J28" s="54"/>
      <c r="K28" s="55"/>
      <c r="L28" s="172"/>
      <c r="M28" s="173"/>
      <c r="N28" s="174"/>
      <c r="O28" s="175"/>
      <c r="P28" s="174"/>
      <c r="Q28" s="174"/>
      <c r="R28" s="176"/>
      <c r="S28" s="31"/>
      <c r="T28" s="190" t="str">
        <f>'WDip-1'!T28</f>
        <v xml:space="preserve">26-USER Reg. </v>
      </c>
      <c r="U28" s="191"/>
      <c r="V28" s="31"/>
      <c r="W28" s="38" t="str">
        <f t="shared" si="6"/>
        <v/>
      </c>
      <c r="X28" s="17" t="str">
        <f t="shared" si="7"/>
        <v/>
      </c>
      <c r="Y28" s="39">
        <f t="shared" si="8"/>
        <v>0</v>
      </c>
      <c r="Z28" s="19"/>
      <c r="AC28" s="28"/>
      <c r="AD28" s="28"/>
      <c r="AE28" s="28"/>
      <c r="AF28" s="28"/>
      <c r="AG28" s="28"/>
      <c r="AH28" s="28"/>
      <c r="AI28" s="28"/>
      <c r="AJ28" s="28"/>
      <c r="AK28" s="28"/>
      <c r="AL28" s="28"/>
      <c r="AM28" s="28"/>
      <c r="AN28" s="28"/>
      <c r="AO28" s="28"/>
      <c r="AP28" s="28"/>
    </row>
    <row r="29" spans="1:42" ht="13.5" customHeight="1" thickBot="1">
      <c r="A29" s="113"/>
      <c r="B29" s="214"/>
      <c r="C29" s="98" t="str">
        <f>IF(X29="","",IF(X29&gt;5,"計算不可",IF(OR(E29="",G29="",I29="",K29=""),"",IF(X28=X29,"---〃---","使用電線-"&amp;X29))))</f>
        <v/>
      </c>
      <c r="D29" s="99"/>
      <c r="E29" s="83"/>
      <c r="F29" s="84"/>
      <c r="G29" s="56"/>
      <c r="H29" s="224" t="str">
        <f t="shared" si="5"/>
        <v/>
      </c>
      <c r="I29" s="57"/>
      <c r="J29" s="58"/>
      <c r="K29" s="59"/>
      <c r="L29" s="177"/>
      <c r="M29" s="178"/>
      <c r="N29" s="179"/>
      <c r="O29" s="180"/>
      <c r="P29" s="179"/>
      <c r="Q29" s="179"/>
      <c r="R29" s="181"/>
      <c r="S29" s="31"/>
      <c r="T29" s="190" t="str">
        <f>'WDip-1'!T29</f>
        <v xml:space="preserve">27-USER Reg. </v>
      </c>
      <c r="U29" s="191"/>
      <c r="V29" s="31"/>
      <c r="W29" s="40" t="str">
        <f t="shared" si="6"/>
        <v/>
      </c>
      <c r="X29" s="41" t="str">
        <f t="shared" si="7"/>
        <v/>
      </c>
      <c r="Y29" s="42">
        <f t="shared" si="8"/>
        <v>0</v>
      </c>
      <c r="Z29" s="19"/>
      <c r="AC29" s="28"/>
      <c r="AD29" s="28"/>
      <c r="AE29" s="28"/>
      <c r="AF29" s="28"/>
      <c r="AG29" s="28"/>
      <c r="AH29" s="28"/>
      <c r="AI29" s="28"/>
      <c r="AJ29" s="28"/>
      <c r="AK29" s="28"/>
      <c r="AL29" s="28"/>
      <c r="AM29" s="28"/>
      <c r="AN29" s="28"/>
      <c r="AO29" s="28"/>
      <c r="AP29" s="28"/>
    </row>
    <row r="30" spans="1:42" ht="18" customHeight="1" thickBot="1">
      <c r="A30" s="113"/>
      <c r="B30" s="162" t="str">
        <f>IF(B34="","",H18)</f>
        <v/>
      </c>
      <c r="C30" s="163"/>
      <c r="D30" s="164"/>
      <c r="E30" s="124" t="s">
        <v>120</v>
      </c>
      <c r="F30" s="125"/>
      <c r="G30" s="60"/>
      <c r="H30" s="165" t="str">
        <f>IF(B30="","","構内柱 CP-P24")</f>
        <v/>
      </c>
      <c r="I30" s="165"/>
      <c r="J30" s="166"/>
      <c r="K30" s="119" t="s">
        <v>17</v>
      </c>
      <c r="L30" s="120"/>
      <c r="M30" s="47"/>
      <c r="N30" s="26" t="str">
        <f>IF(AND(E34&lt;&gt;"",G30=""),"径間長を入力して下さい!!",IF(AND(E34&lt;&gt;"",M30=""),"基準弛度を入力して下さい!!",""))</f>
        <v/>
      </c>
      <c r="O30" s="14"/>
      <c r="P30" s="14"/>
      <c r="Q30" s="14"/>
      <c r="R30" s="15"/>
      <c r="S30" s="31"/>
      <c r="T30" s="190" t="str">
        <f>'WDip-1'!T30</f>
        <v xml:space="preserve">28-USER Reg. </v>
      </c>
      <c r="U30" s="191"/>
      <c r="V30" s="31"/>
      <c r="W30" s="159"/>
      <c r="X30" s="159"/>
      <c r="Y30" s="159"/>
      <c r="Z30" s="19"/>
      <c r="AC30" s="28"/>
      <c r="AD30" s="28"/>
      <c r="AE30" s="28"/>
      <c r="AF30" s="28"/>
      <c r="AG30" s="28"/>
      <c r="AH30" s="28"/>
      <c r="AI30" s="28"/>
      <c r="AJ30" s="28"/>
      <c r="AK30" s="28"/>
      <c r="AL30" s="28"/>
      <c r="AM30" s="28"/>
      <c r="AN30" s="28"/>
      <c r="AO30" s="28"/>
      <c r="AP30" s="28"/>
    </row>
    <row r="31" spans="1:42" ht="11.25" customHeight="1">
      <c r="A31" s="113"/>
      <c r="B31" s="85" t="s">
        <v>23</v>
      </c>
      <c r="C31" s="86"/>
      <c r="D31" s="87"/>
      <c r="E31" s="126" t="s">
        <v>0</v>
      </c>
      <c r="F31" s="127"/>
      <c r="G31" s="107" t="s">
        <v>2</v>
      </c>
      <c r="H31" s="87"/>
      <c r="I31" s="110" t="s">
        <v>3</v>
      </c>
      <c r="J31" s="114" t="s">
        <v>12</v>
      </c>
      <c r="K31" s="121" t="s">
        <v>24</v>
      </c>
      <c r="L31" s="117" t="s">
        <v>16</v>
      </c>
      <c r="M31" s="96"/>
      <c r="N31" s="96"/>
      <c r="O31" s="118"/>
      <c r="P31" s="95" t="s">
        <v>22</v>
      </c>
      <c r="Q31" s="96"/>
      <c r="R31" s="97"/>
      <c r="S31" s="31"/>
      <c r="T31" s="190" t="str">
        <f>'WDip-1'!T31</f>
        <v xml:space="preserve">29-USER Reg. </v>
      </c>
      <c r="U31" s="191"/>
      <c r="V31" s="31"/>
      <c r="W31" s="160"/>
      <c r="X31" s="160"/>
      <c r="Y31" s="160"/>
      <c r="Z31" s="19"/>
      <c r="AC31" s="28"/>
      <c r="AD31" s="28"/>
      <c r="AE31" s="28"/>
      <c r="AF31" s="28"/>
      <c r="AG31" s="28"/>
      <c r="AH31" s="28"/>
      <c r="AI31" s="28"/>
      <c r="AJ31" s="28"/>
      <c r="AK31" s="28"/>
      <c r="AL31" s="28"/>
      <c r="AM31" s="28"/>
      <c r="AN31" s="28"/>
      <c r="AO31" s="28"/>
      <c r="AP31" s="28"/>
    </row>
    <row r="32" spans="1:42" ht="11.25" customHeight="1">
      <c r="A32" s="113"/>
      <c r="B32" s="88"/>
      <c r="C32" s="89"/>
      <c r="D32" s="90"/>
      <c r="E32" s="128"/>
      <c r="F32" s="129"/>
      <c r="G32" s="108"/>
      <c r="H32" s="90"/>
      <c r="I32" s="111"/>
      <c r="J32" s="115"/>
      <c r="K32" s="122"/>
      <c r="L32" s="62" t="s">
        <v>5</v>
      </c>
      <c r="M32" s="63" t="s">
        <v>7</v>
      </c>
      <c r="N32" s="63" t="s">
        <v>9</v>
      </c>
      <c r="O32" s="63" t="s">
        <v>11</v>
      </c>
      <c r="P32" s="63" t="s">
        <v>13</v>
      </c>
      <c r="Q32" s="63" t="s">
        <v>14</v>
      </c>
      <c r="R32" s="64" t="s">
        <v>15</v>
      </c>
      <c r="S32" s="31"/>
      <c r="T32" s="190" t="str">
        <f>'WDip-1'!T32</f>
        <v xml:space="preserve">30-USER Reg. </v>
      </c>
      <c r="U32" s="191"/>
      <c r="V32" s="31"/>
      <c r="W32" s="160"/>
      <c r="X32" s="160"/>
      <c r="Y32" s="160"/>
      <c r="Z32" s="19"/>
      <c r="AC32" s="28"/>
      <c r="AD32" s="28"/>
      <c r="AE32" s="28"/>
      <c r="AF32" s="28"/>
      <c r="AG32" s="28"/>
      <c r="AH32" s="28"/>
      <c r="AI32" s="28"/>
      <c r="AJ32" s="28"/>
      <c r="AK32" s="28"/>
      <c r="AL32" s="28"/>
      <c r="AM32" s="28"/>
      <c r="AN32" s="28"/>
      <c r="AO32" s="28"/>
      <c r="AP32" s="28"/>
    </row>
    <row r="33" spans="1:42" ht="11.25" customHeight="1">
      <c r="A33" s="113"/>
      <c r="B33" s="91"/>
      <c r="C33" s="92"/>
      <c r="D33" s="93"/>
      <c r="E33" s="130"/>
      <c r="F33" s="131"/>
      <c r="G33" s="109"/>
      <c r="H33" s="93"/>
      <c r="I33" s="112"/>
      <c r="J33" s="116"/>
      <c r="K33" s="123"/>
      <c r="L33" s="65" t="s">
        <v>6</v>
      </c>
      <c r="M33" s="66" t="s">
        <v>8</v>
      </c>
      <c r="N33" s="66" t="s">
        <v>10</v>
      </c>
      <c r="O33" s="66" t="s">
        <v>29</v>
      </c>
      <c r="P33" s="66" t="s">
        <v>26</v>
      </c>
      <c r="Q33" s="66" t="s">
        <v>27</v>
      </c>
      <c r="R33" s="67" t="s">
        <v>28</v>
      </c>
      <c r="S33" s="31"/>
      <c r="T33" s="190" t="str">
        <f>'WDip-1'!T33</f>
        <v xml:space="preserve">31-USER Reg. </v>
      </c>
      <c r="U33" s="191"/>
      <c r="V33" s="31"/>
      <c r="W33" s="161"/>
      <c r="X33" s="34" t="s">
        <v>19</v>
      </c>
      <c r="Y33" s="34" t="s">
        <v>20</v>
      </c>
      <c r="Z33" s="19"/>
      <c r="AC33" s="28"/>
      <c r="AD33" s="28"/>
      <c r="AE33" s="28"/>
      <c r="AF33" s="28"/>
      <c r="AG33" s="28"/>
      <c r="AH33" s="28"/>
      <c r="AI33" s="28"/>
      <c r="AJ33" s="28"/>
      <c r="AK33" s="28"/>
      <c r="AL33" s="28"/>
      <c r="AM33" s="28"/>
      <c r="AN33" s="28"/>
      <c r="AO33" s="28"/>
      <c r="AP33" s="28"/>
    </row>
    <row r="34" spans="1:42" ht="13.5" customHeight="1">
      <c r="A34" s="113"/>
      <c r="B34" s="79" t="str">
        <f>IF(C34="","",B22+1)</f>
        <v/>
      </c>
      <c r="C34" s="103" t="str">
        <f>IF(OR(E34="",G34="",I34="",K34=""),"","使用電線-"&amp;X34)</f>
        <v/>
      </c>
      <c r="D34" s="104"/>
      <c r="E34" s="134"/>
      <c r="F34" s="135"/>
      <c r="G34" s="48"/>
      <c r="H34" s="226" t="str">
        <f>IF(G34="","",IF(OR(G34=0.5,G34=1.2,G34=2.6,G34=3.2,G34=4,G34=5),"mm","sq"))</f>
        <v/>
      </c>
      <c r="I34" s="49"/>
      <c r="J34" s="50"/>
      <c r="K34" s="51"/>
      <c r="L34" s="167"/>
      <c r="M34" s="168"/>
      <c r="N34" s="169"/>
      <c r="O34" s="170"/>
      <c r="P34" s="169"/>
      <c r="Q34" s="169"/>
      <c r="R34" s="171"/>
      <c r="S34" s="31"/>
      <c r="T34" s="190" t="str">
        <f>'WDip-1'!T34</f>
        <v xml:space="preserve">32-USER Reg. </v>
      </c>
      <c r="U34" s="191"/>
      <c r="V34" s="31"/>
      <c r="W34" s="35" t="str">
        <f>IF(X34="","",1)</f>
        <v/>
      </c>
      <c r="X34" s="36" t="str">
        <f>IF(AND(E34&lt;&gt;"",OR(Y34=0,Y34=1)),1,"")</f>
        <v/>
      </c>
      <c r="Y34" s="37">
        <f>IF(J34="",0,IF(J34="---〃---",2,IF(J34&lt;&gt;"",1,"入力ミス")))</f>
        <v>0</v>
      </c>
      <c r="Z34" s="19"/>
      <c r="AC34" s="28"/>
      <c r="AD34" s="28"/>
      <c r="AE34" s="28"/>
      <c r="AF34" s="28"/>
      <c r="AG34" s="28"/>
      <c r="AH34" s="28"/>
      <c r="AI34" s="28"/>
      <c r="AJ34" s="28"/>
      <c r="AK34" s="28"/>
      <c r="AL34" s="28"/>
      <c r="AM34" s="28"/>
      <c r="AN34" s="28"/>
      <c r="AO34" s="28"/>
      <c r="AP34" s="28"/>
    </row>
    <row r="35" spans="1:42" ht="13.5" customHeight="1">
      <c r="A35" s="113"/>
      <c r="B35" s="80"/>
      <c r="C35" s="105" t="str">
        <f>IF(OR(E35="",G35="",I35="",K35=""),"",IF(X34=X35,"---〃---","使用電線-"&amp;X35))</f>
        <v/>
      </c>
      <c r="D35" s="106"/>
      <c r="E35" s="83"/>
      <c r="F35" s="84"/>
      <c r="G35" s="52"/>
      <c r="H35" s="225" t="str">
        <f t="shared" ref="H35:H41" si="10">IF(G35="","",IF(OR(G35=0.5,G35=1.2,G35=2.6,G35=3.2,G35=4,G35=5),"mm","sq"))</f>
        <v/>
      </c>
      <c r="I35" s="53"/>
      <c r="J35" s="54"/>
      <c r="K35" s="55"/>
      <c r="L35" s="172"/>
      <c r="M35" s="173"/>
      <c r="N35" s="174"/>
      <c r="O35" s="175"/>
      <c r="P35" s="174"/>
      <c r="Q35" s="174"/>
      <c r="R35" s="176"/>
      <c r="S35" s="32"/>
      <c r="T35" s="190" t="str">
        <f>'WDip-1'!T35</f>
        <v xml:space="preserve">33-USER Reg. </v>
      </c>
      <c r="U35" s="191"/>
      <c r="V35" s="32"/>
      <c r="W35" s="38" t="str">
        <f>IF(X35="","",W34+1)</f>
        <v/>
      </c>
      <c r="X35" s="17" t="str">
        <f>IF(AND(E35&lt;&gt;"",Y35=2),X34,IF(AND(E35&lt;&gt;"",OR(Y35=0,Y35=1)),X34+1,""))</f>
        <v/>
      </c>
      <c r="Y35" s="39">
        <f>IF(J35="",0,IF(J35="---〃---",2,IF(J35&lt;&gt;"",1,"入力ミス")))</f>
        <v>0</v>
      </c>
      <c r="Z35" s="19"/>
      <c r="AC35" s="28"/>
      <c r="AD35" s="28"/>
      <c r="AE35" s="28"/>
      <c r="AF35" s="28"/>
      <c r="AG35" s="28"/>
      <c r="AH35" s="28"/>
      <c r="AI35" s="28"/>
      <c r="AJ35" s="28"/>
      <c r="AK35" s="28"/>
      <c r="AL35" s="28"/>
      <c r="AM35" s="28"/>
      <c r="AN35" s="28"/>
      <c r="AO35" s="28"/>
      <c r="AP35" s="28"/>
    </row>
    <row r="36" spans="1:42" ht="13.5" customHeight="1">
      <c r="A36" s="113"/>
      <c r="B36" s="80"/>
      <c r="C36" s="105" t="str">
        <f>IF(OR(E36="",G36="",I36="",K36=""),"",IF(X35=X36,"---〃---","使用電線-"&amp;X36))</f>
        <v/>
      </c>
      <c r="D36" s="106"/>
      <c r="E36" s="83"/>
      <c r="F36" s="84"/>
      <c r="G36" s="52"/>
      <c r="H36" s="225" t="str">
        <f t="shared" si="10"/>
        <v/>
      </c>
      <c r="I36" s="53"/>
      <c r="J36" s="54"/>
      <c r="K36" s="55"/>
      <c r="L36" s="172"/>
      <c r="M36" s="173"/>
      <c r="N36" s="174"/>
      <c r="O36" s="175"/>
      <c r="P36" s="174"/>
      <c r="Q36" s="174"/>
      <c r="R36" s="176"/>
      <c r="S36" s="33"/>
      <c r="T36" s="190" t="str">
        <f>'WDip-1'!T36</f>
        <v xml:space="preserve">34-USER Reg. </v>
      </c>
      <c r="U36" s="191"/>
      <c r="V36" s="33"/>
      <c r="W36" s="38" t="str">
        <f t="shared" ref="W36:W41" si="11">IF(X36="","",W35+1)</f>
        <v/>
      </c>
      <c r="X36" s="17" t="str">
        <f t="shared" ref="X36:X41" si="12">IF(AND(E36&lt;&gt;"",Y36=2),X35,IF(AND(E36&lt;&gt;"",OR(Y36=0,Y36=1)),X35+1,""))</f>
        <v/>
      </c>
      <c r="Y36" s="39">
        <f t="shared" ref="Y36:Y41" si="13">IF(J36="",0,IF(J36="---〃---",2,IF(J36&lt;&gt;"",1,"入力ミス")))</f>
        <v>0</v>
      </c>
      <c r="Z36" s="19"/>
      <c r="AC36" s="28"/>
      <c r="AD36" s="28"/>
      <c r="AE36" s="28"/>
      <c r="AF36" s="28"/>
      <c r="AG36" s="28"/>
      <c r="AH36" s="28"/>
      <c r="AI36" s="28"/>
      <c r="AJ36" s="28"/>
      <c r="AK36" s="28"/>
      <c r="AL36" s="28"/>
      <c r="AM36" s="28"/>
      <c r="AN36" s="28"/>
      <c r="AO36" s="28"/>
      <c r="AP36" s="28"/>
    </row>
    <row r="37" spans="1:42" ht="13.5" customHeight="1">
      <c r="A37" s="113"/>
      <c r="B37" s="80"/>
      <c r="C37" s="105" t="str">
        <f>IF(OR(E37="",G37="",I37="",K37=""),"",IF(X36=X37,"---〃---","使用電線-"&amp;X37))</f>
        <v/>
      </c>
      <c r="D37" s="106"/>
      <c r="E37" s="83"/>
      <c r="F37" s="84"/>
      <c r="G37" s="52"/>
      <c r="H37" s="225" t="str">
        <f t="shared" si="10"/>
        <v/>
      </c>
      <c r="I37" s="53"/>
      <c r="J37" s="54"/>
      <c r="K37" s="55"/>
      <c r="L37" s="172"/>
      <c r="M37" s="173"/>
      <c r="N37" s="174"/>
      <c r="O37" s="175"/>
      <c r="P37" s="174"/>
      <c r="Q37" s="174"/>
      <c r="R37" s="176"/>
      <c r="S37" s="32"/>
      <c r="T37" s="190" t="str">
        <f>'WDip-1'!T37</f>
        <v xml:space="preserve">35-USER Reg. </v>
      </c>
      <c r="U37" s="191"/>
      <c r="V37" s="32"/>
      <c r="W37" s="38" t="str">
        <f t="shared" si="11"/>
        <v/>
      </c>
      <c r="X37" s="17" t="str">
        <f t="shared" si="12"/>
        <v/>
      </c>
      <c r="Y37" s="39">
        <f t="shared" si="13"/>
        <v>0</v>
      </c>
      <c r="Z37" s="19"/>
      <c r="AC37" s="28"/>
      <c r="AD37" s="28"/>
      <c r="AE37" s="28"/>
      <c r="AF37" s="28"/>
      <c r="AG37" s="28"/>
      <c r="AH37" s="28"/>
      <c r="AI37" s="28"/>
      <c r="AJ37" s="28"/>
      <c r="AK37" s="28"/>
      <c r="AL37" s="28"/>
      <c r="AM37" s="28"/>
      <c r="AN37" s="28"/>
      <c r="AO37" s="28"/>
      <c r="AP37" s="28"/>
    </row>
    <row r="38" spans="1:42" ht="13.5" customHeight="1">
      <c r="A38" s="113"/>
      <c r="B38" s="80"/>
      <c r="C38" s="105" t="str">
        <f t="shared" ref="C38:C40" si="14">IF(OR(E38="",G38="",I38="",K38=""),"",IF(X37=X38,"---〃---","使用電線-"&amp;X38))</f>
        <v/>
      </c>
      <c r="D38" s="106"/>
      <c r="E38" s="83"/>
      <c r="F38" s="84"/>
      <c r="G38" s="52"/>
      <c r="H38" s="225" t="str">
        <f t="shared" si="10"/>
        <v/>
      </c>
      <c r="I38" s="53"/>
      <c r="J38" s="54"/>
      <c r="K38" s="55"/>
      <c r="L38" s="172"/>
      <c r="M38" s="173"/>
      <c r="N38" s="174"/>
      <c r="O38" s="175"/>
      <c r="P38" s="174"/>
      <c r="Q38" s="174"/>
      <c r="R38" s="176"/>
      <c r="S38" s="32"/>
      <c r="T38" s="190" t="str">
        <f>'WDip-1'!T38</f>
        <v xml:space="preserve">36-USER Reg. </v>
      </c>
      <c r="U38" s="191"/>
      <c r="V38" s="32"/>
      <c r="W38" s="38" t="str">
        <f t="shared" si="11"/>
        <v/>
      </c>
      <c r="X38" s="17" t="str">
        <f t="shared" si="12"/>
        <v/>
      </c>
      <c r="Y38" s="39">
        <f t="shared" si="13"/>
        <v>0</v>
      </c>
      <c r="Z38" s="19"/>
      <c r="AC38" s="28"/>
      <c r="AD38" s="28"/>
      <c r="AE38" s="28"/>
      <c r="AF38" s="28"/>
      <c r="AG38" s="28"/>
      <c r="AH38" s="28"/>
      <c r="AI38" s="28"/>
      <c r="AJ38" s="28"/>
      <c r="AK38" s="28"/>
      <c r="AL38" s="28"/>
      <c r="AM38" s="28"/>
      <c r="AN38" s="28"/>
      <c r="AO38" s="28"/>
      <c r="AP38" s="28"/>
    </row>
    <row r="39" spans="1:42" ht="13.5" customHeight="1">
      <c r="A39" s="113"/>
      <c r="B39" s="80"/>
      <c r="C39" s="105" t="str">
        <f t="shared" si="14"/>
        <v/>
      </c>
      <c r="D39" s="106"/>
      <c r="E39" s="83"/>
      <c r="F39" s="84"/>
      <c r="G39" s="52"/>
      <c r="H39" s="225" t="str">
        <f t="shared" si="10"/>
        <v/>
      </c>
      <c r="I39" s="53"/>
      <c r="J39" s="54"/>
      <c r="K39" s="55"/>
      <c r="L39" s="172"/>
      <c r="M39" s="173"/>
      <c r="N39" s="174"/>
      <c r="O39" s="175"/>
      <c r="P39" s="174"/>
      <c r="Q39" s="174"/>
      <c r="R39" s="176"/>
      <c r="S39" s="32"/>
      <c r="T39" s="190" t="str">
        <f>'WDip-1'!T39</f>
        <v xml:space="preserve">37-USER Reg. </v>
      </c>
      <c r="U39" s="191"/>
      <c r="V39" s="32"/>
      <c r="W39" s="38" t="str">
        <f t="shared" si="11"/>
        <v/>
      </c>
      <c r="X39" s="17" t="str">
        <f t="shared" si="12"/>
        <v/>
      </c>
      <c r="Y39" s="39">
        <f t="shared" si="13"/>
        <v>0</v>
      </c>
      <c r="Z39" s="19"/>
      <c r="AC39" s="28"/>
      <c r="AD39" s="28"/>
      <c r="AE39" s="28"/>
      <c r="AF39" s="28"/>
      <c r="AG39" s="28"/>
      <c r="AH39" s="28"/>
      <c r="AI39" s="28"/>
      <c r="AJ39" s="28"/>
      <c r="AK39" s="28"/>
      <c r="AL39" s="28"/>
      <c r="AM39" s="28"/>
      <c r="AN39" s="28"/>
      <c r="AO39" s="28"/>
      <c r="AP39" s="28"/>
    </row>
    <row r="40" spans="1:42" ht="13.5" customHeight="1">
      <c r="A40" s="113"/>
      <c r="B40" s="80"/>
      <c r="C40" s="105" t="str">
        <f t="shared" si="14"/>
        <v/>
      </c>
      <c r="D40" s="106"/>
      <c r="E40" s="83"/>
      <c r="F40" s="84"/>
      <c r="G40" s="52"/>
      <c r="H40" s="225" t="str">
        <f t="shared" si="10"/>
        <v/>
      </c>
      <c r="I40" s="53"/>
      <c r="J40" s="54"/>
      <c r="K40" s="55"/>
      <c r="L40" s="172"/>
      <c r="M40" s="173"/>
      <c r="N40" s="174"/>
      <c r="O40" s="175"/>
      <c r="P40" s="174"/>
      <c r="Q40" s="174"/>
      <c r="R40" s="176"/>
      <c r="S40" s="2"/>
      <c r="T40" s="190" t="str">
        <f>'WDip-1'!T40</f>
        <v xml:space="preserve">38-USER Reg. </v>
      </c>
      <c r="U40" s="13"/>
      <c r="V40" s="2"/>
      <c r="W40" s="38" t="str">
        <f t="shared" si="11"/>
        <v/>
      </c>
      <c r="X40" s="17" t="str">
        <f t="shared" si="12"/>
        <v/>
      </c>
      <c r="Y40" s="39">
        <f t="shared" si="13"/>
        <v>0</v>
      </c>
      <c r="Z40" s="2"/>
      <c r="AC40" s="28"/>
      <c r="AD40" s="28"/>
      <c r="AE40" s="28"/>
      <c r="AF40" s="28"/>
      <c r="AG40" s="28"/>
      <c r="AH40" s="28"/>
      <c r="AI40" s="28"/>
      <c r="AJ40" s="28"/>
      <c r="AK40" s="28"/>
      <c r="AL40" s="28"/>
      <c r="AM40" s="28"/>
      <c r="AN40" s="28"/>
      <c r="AO40" s="28"/>
      <c r="AP40" s="28"/>
    </row>
    <row r="41" spans="1:42" ht="13.5" customHeight="1" thickBot="1">
      <c r="A41" s="113"/>
      <c r="B41" s="214"/>
      <c r="C41" s="98" t="str">
        <f>IF(X41="","",IF(X41&gt;5,"計算不可",IF(OR(E41="",G41="",I41="",K41=""),"",IF(X40=X41,"---〃---","使用電線-"&amp;X41))))</f>
        <v/>
      </c>
      <c r="D41" s="99"/>
      <c r="E41" s="83"/>
      <c r="F41" s="84"/>
      <c r="G41" s="56"/>
      <c r="H41" s="224" t="str">
        <f t="shared" si="10"/>
        <v/>
      </c>
      <c r="I41" s="57"/>
      <c r="J41" s="58"/>
      <c r="K41" s="59"/>
      <c r="L41" s="177"/>
      <c r="M41" s="178"/>
      <c r="N41" s="179"/>
      <c r="O41" s="180"/>
      <c r="P41" s="179"/>
      <c r="Q41" s="179"/>
      <c r="R41" s="181"/>
      <c r="S41" s="20"/>
      <c r="T41" s="190" t="str">
        <f>'WDip-1'!T41</f>
        <v>39-USER Reg.</v>
      </c>
      <c r="U41" s="13"/>
      <c r="V41" s="20"/>
      <c r="W41" s="40" t="str">
        <f t="shared" si="11"/>
        <v/>
      </c>
      <c r="X41" s="41" t="str">
        <f t="shared" si="12"/>
        <v/>
      </c>
      <c r="Y41" s="42">
        <f t="shared" si="13"/>
        <v>0</v>
      </c>
      <c r="Z41" s="20"/>
      <c r="AC41" s="28"/>
      <c r="AD41" s="28"/>
      <c r="AE41" s="28"/>
      <c r="AF41" s="28"/>
      <c r="AG41" s="28"/>
      <c r="AH41" s="28"/>
      <c r="AI41" s="28"/>
      <c r="AJ41" s="28"/>
      <c r="AK41" s="28"/>
      <c r="AL41" s="28"/>
      <c r="AM41" s="28"/>
      <c r="AN41" s="28"/>
      <c r="AO41" s="28"/>
      <c r="AP41" s="28"/>
    </row>
    <row r="42" spans="1:42" ht="18" customHeight="1" thickBot="1">
      <c r="A42" s="113"/>
      <c r="B42" s="162" t="str">
        <f>IF(B46="","",H30)</f>
        <v/>
      </c>
      <c r="C42" s="163"/>
      <c r="D42" s="164"/>
      <c r="E42" s="124" t="s">
        <v>120</v>
      </c>
      <c r="F42" s="125"/>
      <c r="G42" s="60"/>
      <c r="H42" s="165" t="str">
        <f>IF(B42="","","構内柱 CP-P25")</f>
        <v/>
      </c>
      <c r="I42" s="165"/>
      <c r="J42" s="166"/>
      <c r="K42" s="119" t="s">
        <v>17</v>
      </c>
      <c r="L42" s="120"/>
      <c r="M42" s="47"/>
      <c r="N42" s="26" t="str">
        <f>IF(AND(E46&lt;&gt;"",G42=""),"径間長を入力して下さい!!",IF(AND(E46&lt;&gt;"",M42=""),"基準弛度を入力して下さい!!",""))</f>
        <v/>
      </c>
      <c r="O42" s="14"/>
      <c r="P42" s="14"/>
      <c r="Q42" s="14"/>
      <c r="R42" s="15"/>
      <c r="S42" s="20"/>
      <c r="T42" s="203"/>
      <c r="U42" s="13"/>
      <c r="V42" s="20"/>
      <c r="W42" s="159"/>
      <c r="X42" s="159"/>
      <c r="Y42" s="159"/>
      <c r="Z42" s="20"/>
      <c r="AC42" s="28"/>
      <c r="AD42" s="28"/>
      <c r="AE42" s="28"/>
      <c r="AF42" s="28"/>
      <c r="AG42" s="28"/>
      <c r="AH42" s="28"/>
      <c r="AI42" s="28"/>
      <c r="AJ42" s="28"/>
      <c r="AK42" s="28"/>
      <c r="AL42" s="28"/>
      <c r="AM42" s="28"/>
      <c r="AN42" s="28"/>
      <c r="AO42" s="28"/>
      <c r="AP42" s="28"/>
    </row>
    <row r="43" spans="1:42" ht="11.25" customHeight="1">
      <c r="A43" s="113"/>
      <c r="B43" s="85" t="s">
        <v>23</v>
      </c>
      <c r="C43" s="86"/>
      <c r="D43" s="87"/>
      <c r="E43" s="126" t="s">
        <v>0</v>
      </c>
      <c r="F43" s="127"/>
      <c r="G43" s="107" t="s">
        <v>2</v>
      </c>
      <c r="H43" s="87"/>
      <c r="I43" s="110" t="s">
        <v>3</v>
      </c>
      <c r="J43" s="114" t="s">
        <v>12</v>
      </c>
      <c r="K43" s="121" t="s">
        <v>24</v>
      </c>
      <c r="L43" s="117" t="s">
        <v>16</v>
      </c>
      <c r="M43" s="96"/>
      <c r="N43" s="96"/>
      <c r="O43" s="118"/>
      <c r="P43" s="95" t="s">
        <v>22</v>
      </c>
      <c r="Q43" s="96"/>
      <c r="R43" s="97"/>
      <c r="S43" s="20"/>
      <c r="T43" s="191"/>
      <c r="U43" s="13"/>
      <c r="V43" s="20"/>
      <c r="W43" s="160"/>
      <c r="X43" s="160"/>
      <c r="Y43" s="160"/>
      <c r="Z43" s="20"/>
      <c r="AC43" s="28"/>
      <c r="AD43" s="28"/>
      <c r="AE43" s="28"/>
      <c r="AF43" s="28"/>
      <c r="AG43" s="28"/>
      <c r="AH43" s="28"/>
      <c r="AI43" s="28"/>
      <c r="AJ43" s="28"/>
      <c r="AK43" s="28"/>
      <c r="AL43" s="28"/>
      <c r="AM43" s="28"/>
      <c r="AN43" s="28"/>
      <c r="AO43" s="28"/>
      <c r="AP43" s="28"/>
    </row>
    <row r="44" spans="1:42" ht="11.25" customHeight="1">
      <c r="A44" s="113"/>
      <c r="B44" s="88"/>
      <c r="C44" s="89"/>
      <c r="D44" s="90"/>
      <c r="E44" s="128"/>
      <c r="F44" s="129"/>
      <c r="G44" s="108"/>
      <c r="H44" s="90"/>
      <c r="I44" s="111"/>
      <c r="J44" s="115"/>
      <c r="K44" s="122"/>
      <c r="L44" s="62" t="s">
        <v>5</v>
      </c>
      <c r="M44" s="63" t="s">
        <v>7</v>
      </c>
      <c r="N44" s="63" t="s">
        <v>9</v>
      </c>
      <c r="O44" s="63" t="s">
        <v>11</v>
      </c>
      <c r="P44" s="63" t="s">
        <v>13</v>
      </c>
      <c r="Q44" s="63" t="s">
        <v>14</v>
      </c>
      <c r="R44" s="64" t="s">
        <v>15</v>
      </c>
      <c r="S44" s="20"/>
      <c r="T44" s="191"/>
      <c r="U44" s="13"/>
      <c r="V44" s="20"/>
      <c r="W44" s="160"/>
      <c r="X44" s="160"/>
      <c r="Y44" s="160"/>
      <c r="Z44" s="20"/>
      <c r="AC44" s="28"/>
      <c r="AD44" s="28"/>
      <c r="AE44" s="28"/>
      <c r="AF44" s="28"/>
      <c r="AG44" s="28"/>
      <c r="AH44" s="28"/>
      <c r="AI44" s="28"/>
      <c r="AJ44" s="28"/>
      <c r="AK44" s="28"/>
      <c r="AL44" s="28"/>
      <c r="AM44" s="28"/>
      <c r="AN44" s="28"/>
      <c r="AO44" s="28"/>
      <c r="AP44" s="28"/>
    </row>
    <row r="45" spans="1:42" ht="11.25" customHeight="1">
      <c r="A45" s="113"/>
      <c r="B45" s="91"/>
      <c r="C45" s="92"/>
      <c r="D45" s="93"/>
      <c r="E45" s="130"/>
      <c r="F45" s="131"/>
      <c r="G45" s="109"/>
      <c r="H45" s="93"/>
      <c r="I45" s="112"/>
      <c r="J45" s="116"/>
      <c r="K45" s="123"/>
      <c r="L45" s="65" t="s">
        <v>6</v>
      </c>
      <c r="M45" s="66" t="s">
        <v>8</v>
      </c>
      <c r="N45" s="66" t="s">
        <v>10</v>
      </c>
      <c r="O45" s="66" t="s">
        <v>29</v>
      </c>
      <c r="P45" s="66" t="s">
        <v>26</v>
      </c>
      <c r="Q45" s="66" t="s">
        <v>27</v>
      </c>
      <c r="R45" s="67" t="s">
        <v>28</v>
      </c>
      <c r="S45" s="20"/>
      <c r="T45" s="13"/>
      <c r="U45" s="13"/>
      <c r="V45" s="20"/>
      <c r="W45" s="161"/>
      <c r="X45" s="34" t="s">
        <v>19</v>
      </c>
      <c r="Y45" s="34" t="s">
        <v>20</v>
      </c>
      <c r="Z45" s="20"/>
      <c r="AC45" s="28"/>
      <c r="AD45" s="28"/>
      <c r="AE45" s="28"/>
      <c r="AF45" s="28"/>
      <c r="AG45" s="28"/>
      <c r="AH45" s="28"/>
      <c r="AI45" s="28"/>
      <c r="AJ45" s="28"/>
      <c r="AK45" s="28"/>
      <c r="AL45" s="28"/>
      <c r="AM45" s="28"/>
      <c r="AN45" s="28"/>
      <c r="AO45" s="28"/>
      <c r="AP45" s="28"/>
    </row>
    <row r="46" spans="1:42" ht="13.5" customHeight="1">
      <c r="A46" s="113"/>
      <c r="B46" s="79" t="str">
        <f>IF(C46="","",B34+1)</f>
        <v/>
      </c>
      <c r="C46" s="103" t="str">
        <f>IF(OR(E46="",G46="",I46="",K46=""),"","使用電線-"&amp;X46)</f>
        <v/>
      </c>
      <c r="D46" s="104"/>
      <c r="E46" s="134"/>
      <c r="F46" s="135"/>
      <c r="G46" s="48"/>
      <c r="H46" s="226" t="str">
        <f>IF(G46="","",IF(OR(G46=0.5,G46=1.2,G46=2.6,G46=3.2,G46=4,G46=5),"mm","sq"))</f>
        <v/>
      </c>
      <c r="I46" s="49"/>
      <c r="J46" s="50"/>
      <c r="K46" s="51"/>
      <c r="L46" s="167"/>
      <c r="M46" s="168"/>
      <c r="N46" s="169"/>
      <c r="O46" s="170"/>
      <c r="P46" s="169"/>
      <c r="Q46" s="169"/>
      <c r="R46" s="171"/>
      <c r="S46" s="21"/>
      <c r="T46" s="46" t="s">
        <v>1</v>
      </c>
      <c r="U46" s="13"/>
      <c r="V46" s="21"/>
      <c r="W46" s="35" t="str">
        <f>IF(X46="","",1)</f>
        <v/>
      </c>
      <c r="X46" s="36" t="str">
        <f>IF(AND(E46&lt;&gt;"",OR(Y46=0,Y46=1)),1,"")</f>
        <v/>
      </c>
      <c r="Y46" s="37">
        <f>IF(J46="",0,IF(J46="---〃---",2,IF(J46&lt;&gt;"",1,"入力ミス")))</f>
        <v>0</v>
      </c>
      <c r="Z46" s="21"/>
      <c r="AC46" s="28"/>
      <c r="AD46" s="28"/>
      <c r="AE46" s="28"/>
      <c r="AF46" s="28"/>
      <c r="AG46" s="28"/>
      <c r="AH46" s="28"/>
      <c r="AI46" s="28"/>
      <c r="AJ46" s="28"/>
      <c r="AK46" s="28"/>
      <c r="AL46" s="28"/>
      <c r="AM46" s="28"/>
      <c r="AN46" s="28"/>
      <c r="AO46" s="28"/>
      <c r="AP46" s="28"/>
    </row>
    <row r="47" spans="1:42" ht="13.5" customHeight="1">
      <c r="A47" s="113"/>
      <c r="B47" s="80"/>
      <c r="C47" s="105" t="str">
        <f>IF(OR(E47="",G47="",I47="",K47=""),"",IF(X46=X47,"---〃---","使用電線-"&amp;X47))</f>
        <v/>
      </c>
      <c r="D47" s="106"/>
      <c r="E47" s="83"/>
      <c r="F47" s="84"/>
      <c r="G47" s="52"/>
      <c r="H47" s="225" t="str">
        <f t="shared" ref="H47:H53" si="15">IF(G47="","",IF(OR(G47=0.5,G47=1.2,G47=2.6,G47=3.2,G47=4,G47=5),"mm","sq"))</f>
        <v/>
      </c>
      <c r="I47" s="53"/>
      <c r="J47" s="54"/>
      <c r="K47" s="55"/>
      <c r="L47" s="172"/>
      <c r="M47" s="173"/>
      <c r="N47" s="174"/>
      <c r="O47" s="175"/>
      <c r="P47" s="174"/>
      <c r="Q47" s="174"/>
      <c r="R47" s="176"/>
      <c r="S47" s="31"/>
      <c r="T47" s="204" t="str">
        <f>'WDip-1'!T47</f>
        <v>MW  22sq</v>
      </c>
      <c r="U47" s="11"/>
      <c r="V47" s="32"/>
      <c r="W47" s="38" t="str">
        <f>IF(X47="","",W46+1)</f>
        <v/>
      </c>
      <c r="X47" s="17" t="str">
        <f>IF(AND(E47&lt;&gt;"",Y47=2),X46,IF(AND(E47&lt;&gt;"",OR(Y47=0,Y47=1)),X46+1,""))</f>
        <v/>
      </c>
      <c r="Y47" s="39">
        <f>IF(J47="",0,IF(J47="---〃---",2,IF(J47&lt;&gt;"",1,"入力ミス")))</f>
        <v>0</v>
      </c>
      <c r="Z47" s="19"/>
      <c r="AC47" s="28"/>
      <c r="AD47" s="28"/>
      <c r="AE47" s="28"/>
      <c r="AF47" s="28"/>
      <c r="AG47" s="28"/>
      <c r="AH47" s="28"/>
      <c r="AI47" s="28"/>
      <c r="AJ47" s="28"/>
      <c r="AK47" s="28"/>
      <c r="AL47" s="28"/>
      <c r="AM47" s="28"/>
      <c r="AN47" s="28"/>
      <c r="AO47" s="28"/>
      <c r="AP47" s="28"/>
    </row>
    <row r="48" spans="1:42" ht="13.5" customHeight="1">
      <c r="A48" s="113"/>
      <c r="B48" s="80"/>
      <c r="C48" s="105" t="str">
        <f>IF(OR(E48="",G48="",I48="",K48=""),"",IF(X47=X48,"---〃---","使用電線-"&amp;X48))</f>
        <v/>
      </c>
      <c r="D48" s="106"/>
      <c r="E48" s="83"/>
      <c r="F48" s="84"/>
      <c r="G48" s="52"/>
      <c r="H48" s="225" t="str">
        <f t="shared" si="15"/>
        <v/>
      </c>
      <c r="I48" s="53"/>
      <c r="J48" s="54"/>
      <c r="K48" s="55"/>
      <c r="L48" s="172"/>
      <c r="M48" s="173"/>
      <c r="N48" s="174"/>
      <c r="O48" s="175"/>
      <c r="P48" s="174"/>
      <c r="Q48" s="174"/>
      <c r="R48" s="176"/>
      <c r="S48" s="31"/>
      <c r="T48" s="204" t="str">
        <f>'WDip-1'!T48</f>
        <v>MW  38sq</v>
      </c>
      <c r="U48" s="11"/>
      <c r="V48" s="32"/>
      <c r="W48" s="38" t="str">
        <f t="shared" ref="W48:W53" si="16">IF(X48="","",W47+1)</f>
        <v/>
      </c>
      <c r="X48" s="17" t="str">
        <f t="shared" ref="X48:X53" si="17">IF(AND(E48&lt;&gt;"",Y48=2),X47,IF(AND(E48&lt;&gt;"",OR(Y48=0,Y48=1)),X47+1,""))</f>
        <v/>
      </c>
      <c r="Y48" s="39">
        <f t="shared" ref="Y48:Y53" si="18">IF(J48="",0,IF(J48="---〃---",2,IF(J48&lt;&gt;"",1,"入力ミス")))</f>
        <v>0</v>
      </c>
      <c r="Z48" s="19"/>
      <c r="AC48" s="28"/>
      <c r="AD48" s="28"/>
      <c r="AE48" s="28"/>
      <c r="AF48" s="28"/>
      <c r="AG48" s="28"/>
      <c r="AH48" s="28"/>
      <c r="AI48" s="28"/>
      <c r="AJ48" s="28"/>
      <c r="AK48" s="28"/>
      <c r="AL48" s="28"/>
      <c r="AM48" s="28"/>
      <c r="AN48" s="28"/>
      <c r="AO48" s="28"/>
      <c r="AP48" s="28"/>
    </row>
    <row r="49" spans="1:66" ht="13.5" customHeight="1">
      <c r="A49" s="113"/>
      <c r="B49" s="80"/>
      <c r="C49" s="105" t="str">
        <f>IF(OR(E49="",G49="",I49="",K49=""),"",IF(X48=X49,"---〃---","使用電線-"&amp;X49))</f>
        <v/>
      </c>
      <c r="D49" s="106"/>
      <c r="E49" s="83"/>
      <c r="F49" s="84"/>
      <c r="G49" s="52"/>
      <c r="H49" s="225" t="str">
        <f t="shared" si="15"/>
        <v/>
      </c>
      <c r="I49" s="53"/>
      <c r="J49" s="54"/>
      <c r="K49" s="55"/>
      <c r="L49" s="172"/>
      <c r="M49" s="173"/>
      <c r="N49" s="174"/>
      <c r="O49" s="175"/>
      <c r="P49" s="174"/>
      <c r="Q49" s="174"/>
      <c r="R49" s="176"/>
      <c r="S49" s="31"/>
      <c r="T49" s="204" t="str">
        <f>'WDip-1'!T49</f>
        <v>MW  55sq</v>
      </c>
      <c r="U49" s="11"/>
      <c r="V49" s="32"/>
      <c r="W49" s="38" t="str">
        <f t="shared" si="16"/>
        <v/>
      </c>
      <c r="X49" s="17" t="str">
        <f t="shared" si="17"/>
        <v/>
      </c>
      <c r="Y49" s="39">
        <f t="shared" si="18"/>
        <v>0</v>
      </c>
      <c r="Z49" s="19"/>
      <c r="AC49" s="28"/>
      <c r="AD49" s="28"/>
      <c r="AE49" s="28"/>
      <c r="AF49" s="28"/>
      <c r="AG49" s="28"/>
      <c r="AH49" s="28"/>
      <c r="AI49" s="28"/>
      <c r="AJ49" s="28"/>
      <c r="AK49" s="28"/>
      <c r="AL49" s="28"/>
      <c r="AM49" s="28"/>
      <c r="AN49" s="28"/>
      <c r="AO49" s="28"/>
      <c r="AP49" s="28"/>
    </row>
    <row r="50" spans="1:66" ht="13.5" customHeight="1">
      <c r="A50" s="113"/>
      <c r="B50" s="80"/>
      <c r="C50" s="105" t="str">
        <f t="shared" ref="C50:C52" si="19">IF(OR(E50="",G50="",I50="",K50=""),"",IF(X49=X50,"---〃---","使用電線-"&amp;X50))</f>
        <v/>
      </c>
      <c r="D50" s="106"/>
      <c r="E50" s="83"/>
      <c r="F50" s="84"/>
      <c r="G50" s="52"/>
      <c r="H50" s="225" t="str">
        <f t="shared" si="15"/>
        <v/>
      </c>
      <c r="I50" s="53"/>
      <c r="J50" s="54"/>
      <c r="K50" s="55"/>
      <c r="L50" s="172"/>
      <c r="M50" s="173"/>
      <c r="N50" s="174"/>
      <c r="O50" s="175"/>
      <c r="P50" s="174"/>
      <c r="Q50" s="174"/>
      <c r="R50" s="176"/>
      <c r="S50" s="31"/>
      <c r="T50" s="204" t="str">
        <f>'WDip-1'!T50</f>
        <v>MW  90sq</v>
      </c>
      <c r="U50" s="11"/>
      <c r="V50" s="32"/>
      <c r="W50" s="38" t="str">
        <f t="shared" si="16"/>
        <v/>
      </c>
      <c r="X50" s="17" t="str">
        <f t="shared" si="17"/>
        <v/>
      </c>
      <c r="Y50" s="39">
        <f t="shared" si="18"/>
        <v>0</v>
      </c>
      <c r="Z50" s="19"/>
      <c r="AC50" s="28"/>
      <c r="AD50" s="28"/>
      <c r="AE50" s="28"/>
      <c r="AF50" s="28"/>
      <c r="AG50" s="28"/>
      <c r="AH50" s="28"/>
      <c r="AI50" s="28"/>
      <c r="AJ50" s="28"/>
      <c r="AK50" s="28"/>
      <c r="AL50" s="28"/>
      <c r="AM50" s="28"/>
      <c r="AN50" s="28"/>
      <c r="AO50" s="28"/>
      <c r="AP50" s="28"/>
      <c r="BN50" s="24"/>
    </row>
    <row r="51" spans="1:66" ht="13.5" customHeight="1">
      <c r="A51" s="113"/>
      <c r="B51" s="80"/>
      <c r="C51" s="105" t="str">
        <f t="shared" si="19"/>
        <v/>
      </c>
      <c r="D51" s="106"/>
      <c r="E51" s="83"/>
      <c r="F51" s="84"/>
      <c r="G51" s="52"/>
      <c r="H51" s="225" t="str">
        <f t="shared" si="15"/>
        <v/>
      </c>
      <c r="I51" s="53"/>
      <c r="J51" s="54"/>
      <c r="K51" s="55"/>
      <c r="L51" s="172"/>
      <c r="M51" s="173"/>
      <c r="N51" s="174"/>
      <c r="O51" s="175"/>
      <c r="P51" s="174"/>
      <c r="Q51" s="174"/>
      <c r="R51" s="176"/>
      <c r="S51" s="31"/>
      <c r="T51" s="204" t="str">
        <f>'WDip-1'!T51</f>
        <v>MW 110sq</v>
      </c>
      <c r="U51" s="11"/>
      <c r="V51" s="32"/>
      <c r="W51" s="38" t="str">
        <f t="shared" si="16"/>
        <v/>
      </c>
      <c r="X51" s="17" t="str">
        <f t="shared" si="17"/>
        <v/>
      </c>
      <c r="Y51" s="39">
        <f t="shared" si="18"/>
        <v>0</v>
      </c>
      <c r="Z51" s="19"/>
      <c r="AC51" s="28"/>
      <c r="AD51" s="28"/>
      <c r="AE51" s="28"/>
      <c r="AF51" s="28"/>
      <c r="AG51" s="28"/>
      <c r="AH51" s="28"/>
      <c r="AI51" s="28"/>
      <c r="AJ51" s="28"/>
      <c r="AK51" s="28"/>
      <c r="AL51" s="28"/>
      <c r="AM51" s="28"/>
      <c r="AN51" s="28"/>
      <c r="AO51" s="28"/>
      <c r="AP51" s="28"/>
    </row>
    <row r="52" spans="1:66" ht="13.5" customHeight="1">
      <c r="A52" s="113"/>
      <c r="B52" s="80"/>
      <c r="C52" s="105" t="str">
        <f t="shared" si="19"/>
        <v/>
      </c>
      <c r="D52" s="106"/>
      <c r="E52" s="83"/>
      <c r="F52" s="84"/>
      <c r="G52" s="52"/>
      <c r="H52" s="225" t="str">
        <f t="shared" si="15"/>
        <v/>
      </c>
      <c r="I52" s="53"/>
      <c r="J52" s="54"/>
      <c r="K52" s="55"/>
      <c r="L52" s="172"/>
      <c r="M52" s="173"/>
      <c r="N52" s="174"/>
      <c r="O52" s="175"/>
      <c r="P52" s="174"/>
      <c r="Q52" s="174"/>
      <c r="R52" s="176"/>
      <c r="S52" s="31"/>
      <c r="T52" s="204" t="str">
        <f>'WDip-1'!T52</f>
        <v xml:space="preserve">USER Reg. </v>
      </c>
      <c r="U52" s="11"/>
      <c r="V52" s="32"/>
      <c r="W52" s="38" t="str">
        <f t="shared" si="16"/>
        <v/>
      </c>
      <c r="X52" s="17" t="str">
        <f t="shared" si="17"/>
        <v/>
      </c>
      <c r="Y52" s="39">
        <f t="shared" si="18"/>
        <v>0</v>
      </c>
      <c r="Z52" s="19"/>
      <c r="AC52" s="28"/>
      <c r="AD52" s="28"/>
      <c r="AE52" s="28"/>
      <c r="AF52" s="28"/>
      <c r="AG52" s="28"/>
      <c r="AH52" s="28"/>
      <c r="AI52" s="28"/>
      <c r="AJ52" s="28"/>
      <c r="AK52" s="28"/>
      <c r="AL52" s="28"/>
      <c r="AM52" s="28"/>
      <c r="AN52" s="28"/>
      <c r="AO52" s="28"/>
      <c r="AP52" s="28"/>
    </row>
    <row r="53" spans="1:66" ht="13.5" customHeight="1" thickBot="1">
      <c r="A53" s="113"/>
      <c r="B53" s="214"/>
      <c r="C53" s="98" t="str">
        <f>IF(X53="","",IF(X53&gt;5,"計算不可",IF(OR(E53="",G53="",I53="",K53=""),"",IF(X52=X53,"---〃---","使用電線-"&amp;X53))))</f>
        <v/>
      </c>
      <c r="D53" s="99"/>
      <c r="E53" s="83"/>
      <c r="F53" s="84"/>
      <c r="G53" s="56"/>
      <c r="H53" s="224" t="str">
        <f t="shared" si="15"/>
        <v/>
      </c>
      <c r="I53" s="57"/>
      <c r="J53" s="58"/>
      <c r="K53" s="59"/>
      <c r="L53" s="177"/>
      <c r="M53" s="178"/>
      <c r="N53" s="179"/>
      <c r="O53" s="180"/>
      <c r="P53" s="179"/>
      <c r="Q53" s="179"/>
      <c r="R53" s="181"/>
      <c r="S53" s="32"/>
      <c r="T53" s="204" t="str">
        <f>'WDip-1'!T53</f>
        <v xml:space="preserve">USER Reg. </v>
      </c>
      <c r="U53" s="2"/>
      <c r="V53" s="32"/>
      <c r="W53" s="40" t="str">
        <f t="shared" si="16"/>
        <v/>
      </c>
      <c r="X53" s="41" t="str">
        <f t="shared" si="17"/>
        <v/>
      </c>
      <c r="Y53" s="42">
        <f t="shared" si="18"/>
        <v>0</v>
      </c>
      <c r="Z53" s="19"/>
      <c r="AC53" s="28"/>
      <c r="AD53" s="28"/>
      <c r="AE53" s="28"/>
      <c r="AF53" s="28"/>
      <c r="AG53" s="28"/>
      <c r="AH53" s="28"/>
      <c r="AI53" s="28"/>
      <c r="AJ53" s="28"/>
      <c r="AK53" s="28"/>
      <c r="AL53" s="28"/>
      <c r="AM53" s="28"/>
      <c r="AN53" s="28"/>
      <c r="AO53" s="28"/>
      <c r="AP53" s="28"/>
    </row>
    <row r="54" spans="1:66" ht="18" customHeight="1" thickBot="1">
      <c r="A54" s="113"/>
      <c r="B54" s="162" t="str">
        <f>IF(B58="","",H42)</f>
        <v/>
      </c>
      <c r="C54" s="163"/>
      <c r="D54" s="164"/>
      <c r="E54" s="124" t="s">
        <v>120</v>
      </c>
      <c r="F54" s="125"/>
      <c r="G54" s="60"/>
      <c r="H54" s="165" t="str">
        <f>IF(B54="","","構内柱 CP-P26")</f>
        <v/>
      </c>
      <c r="I54" s="165"/>
      <c r="J54" s="166"/>
      <c r="K54" s="119" t="s">
        <v>17</v>
      </c>
      <c r="L54" s="120"/>
      <c r="M54" s="47"/>
      <c r="N54" s="26" t="str">
        <f>IF(AND(E58&lt;&gt;"",G54=""),"径間長を入力して下さい!!",IF(AND(E58&lt;&gt;"",M54=""),"基準弛度を入力して下さい!!",""))</f>
        <v/>
      </c>
      <c r="O54" s="14"/>
      <c r="P54" s="14"/>
      <c r="Q54" s="14"/>
      <c r="R54" s="15"/>
      <c r="S54" s="32"/>
      <c r="T54" s="204" t="str">
        <f>'WDip-1'!T54</f>
        <v xml:space="preserve">USER Reg. </v>
      </c>
      <c r="U54" s="2"/>
      <c r="V54" s="32"/>
      <c r="W54" s="159"/>
      <c r="X54" s="159"/>
      <c r="Y54" s="159"/>
      <c r="Z54" s="19"/>
      <c r="AC54" s="28"/>
      <c r="AD54" s="28"/>
      <c r="AE54" s="28"/>
      <c r="AF54" s="28"/>
      <c r="AG54" s="28"/>
      <c r="AH54" s="28"/>
      <c r="AI54" s="28"/>
      <c r="AJ54" s="28"/>
      <c r="AK54" s="28"/>
      <c r="AL54" s="28"/>
      <c r="AM54" s="28"/>
      <c r="AN54" s="28"/>
      <c r="AO54" s="28"/>
      <c r="AP54" s="28"/>
    </row>
    <row r="55" spans="1:66" ht="11.25" customHeight="1">
      <c r="A55" s="113"/>
      <c r="B55" s="85" t="s">
        <v>23</v>
      </c>
      <c r="C55" s="86"/>
      <c r="D55" s="87"/>
      <c r="E55" s="126" t="s">
        <v>0</v>
      </c>
      <c r="F55" s="127"/>
      <c r="G55" s="107" t="s">
        <v>2</v>
      </c>
      <c r="H55" s="87"/>
      <c r="I55" s="110" t="s">
        <v>3</v>
      </c>
      <c r="J55" s="114" t="s">
        <v>12</v>
      </c>
      <c r="K55" s="121" t="s">
        <v>24</v>
      </c>
      <c r="L55" s="117" t="s">
        <v>16</v>
      </c>
      <c r="M55" s="96"/>
      <c r="N55" s="96"/>
      <c r="O55" s="118"/>
      <c r="P55" s="95" t="s">
        <v>22</v>
      </c>
      <c r="Q55" s="96"/>
      <c r="R55" s="97"/>
      <c r="S55" s="32"/>
      <c r="T55" s="204" t="str">
        <f>'WDip-1'!T55</f>
        <v>---〃---</v>
      </c>
      <c r="U55" s="2"/>
      <c r="V55" s="32"/>
      <c r="W55" s="160"/>
      <c r="X55" s="160"/>
      <c r="Y55" s="160"/>
      <c r="Z55" s="19"/>
      <c r="AC55" s="28"/>
      <c r="AD55" s="28"/>
      <c r="AE55" s="28"/>
      <c r="AF55" s="28"/>
      <c r="AG55" s="28"/>
      <c r="AH55" s="28"/>
      <c r="AI55" s="28"/>
      <c r="AJ55" s="28"/>
      <c r="AK55" s="28"/>
      <c r="AL55" s="28"/>
      <c r="AM55" s="28"/>
      <c r="AN55" s="28"/>
      <c r="AO55" s="28"/>
      <c r="AP55" s="28"/>
    </row>
    <row r="56" spans="1:66" ht="11.25" customHeight="1">
      <c r="A56" s="113"/>
      <c r="B56" s="88"/>
      <c r="C56" s="89"/>
      <c r="D56" s="90"/>
      <c r="E56" s="128"/>
      <c r="F56" s="129"/>
      <c r="G56" s="108"/>
      <c r="H56" s="90"/>
      <c r="I56" s="111"/>
      <c r="J56" s="115"/>
      <c r="K56" s="122"/>
      <c r="L56" s="62" t="s">
        <v>5</v>
      </c>
      <c r="M56" s="63" t="s">
        <v>7</v>
      </c>
      <c r="N56" s="63" t="s">
        <v>9</v>
      </c>
      <c r="O56" s="63" t="s">
        <v>11</v>
      </c>
      <c r="P56" s="63" t="s">
        <v>13</v>
      </c>
      <c r="Q56" s="63" t="s">
        <v>14</v>
      </c>
      <c r="R56" s="64" t="s">
        <v>15</v>
      </c>
      <c r="S56" s="32"/>
      <c r="T56" s="205"/>
      <c r="U56" s="2"/>
      <c r="V56" s="32"/>
      <c r="W56" s="160"/>
      <c r="X56" s="160"/>
      <c r="Y56" s="160"/>
      <c r="Z56" s="19"/>
      <c r="AC56" s="28"/>
      <c r="AD56" s="28"/>
      <c r="AE56" s="28"/>
      <c r="AF56" s="28"/>
      <c r="AG56" s="28"/>
      <c r="AH56" s="28"/>
      <c r="AI56" s="28"/>
      <c r="AJ56" s="28"/>
      <c r="AK56" s="28"/>
      <c r="AL56" s="28"/>
      <c r="AM56" s="28"/>
      <c r="AN56" s="28"/>
      <c r="AO56" s="28"/>
      <c r="AP56" s="28"/>
    </row>
    <row r="57" spans="1:66" ht="11.25" customHeight="1">
      <c r="A57" s="113"/>
      <c r="B57" s="91"/>
      <c r="C57" s="92"/>
      <c r="D57" s="93"/>
      <c r="E57" s="130"/>
      <c r="F57" s="131"/>
      <c r="G57" s="109"/>
      <c r="H57" s="93"/>
      <c r="I57" s="112"/>
      <c r="J57" s="116"/>
      <c r="K57" s="123"/>
      <c r="L57" s="65" t="s">
        <v>6</v>
      </c>
      <c r="M57" s="66" t="s">
        <v>8</v>
      </c>
      <c r="N57" s="66" t="s">
        <v>10</v>
      </c>
      <c r="O57" s="66" t="s">
        <v>29</v>
      </c>
      <c r="P57" s="66" t="s">
        <v>26</v>
      </c>
      <c r="Q57" s="66" t="s">
        <v>27</v>
      </c>
      <c r="R57" s="67" t="s">
        <v>28</v>
      </c>
      <c r="S57" s="32"/>
      <c r="T57" s="206"/>
      <c r="U57" s="2"/>
      <c r="V57" s="32"/>
      <c r="W57" s="161"/>
      <c r="X57" s="34" t="s">
        <v>19</v>
      </c>
      <c r="Y57" s="34" t="s">
        <v>20</v>
      </c>
      <c r="Z57" s="19"/>
      <c r="AC57" s="28"/>
      <c r="AD57" s="28"/>
      <c r="AE57" s="28"/>
      <c r="AF57" s="28"/>
      <c r="AG57" s="28"/>
      <c r="AH57" s="28"/>
      <c r="AI57" s="28"/>
      <c r="AJ57" s="28"/>
      <c r="AK57" s="28"/>
      <c r="AL57" s="28"/>
      <c r="AM57" s="28"/>
      <c r="AN57" s="28"/>
      <c r="AO57" s="28"/>
      <c r="AP57" s="28"/>
    </row>
    <row r="58" spans="1:66" ht="13.5" customHeight="1">
      <c r="A58" s="113"/>
      <c r="B58" s="79" t="str">
        <f>IF(C58="","",B46+1)</f>
        <v/>
      </c>
      <c r="C58" s="103" t="str">
        <f>IF(OR(E58="",G58="",I58="",K58=""),"","使用電線-"&amp;X58)</f>
        <v/>
      </c>
      <c r="D58" s="104"/>
      <c r="E58" s="134"/>
      <c r="F58" s="135"/>
      <c r="G58" s="48"/>
      <c r="H58" s="226" t="str">
        <f>IF(G58="","",IF(OR(G58=0.5,G58=1.2,G58=2.6,G58=3.2,G58=4,G58=5),"mm","sq"))</f>
        <v/>
      </c>
      <c r="I58" s="49"/>
      <c r="J58" s="50"/>
      <c r="K58" s="51"/>
      <c r="L58" s="167"/>
      <c r="M58" s="168"/>
      <c r="N58" s="169"/>
      <c r="O58" s="170"/>
      <c r="P58" s="169"/>
      <c r="Q58" s="169"/>
      <c r="R58" s="171"/>
      <c r="S58" s="21"/>
      <c r="T58" s="206"/>
      <c r="U58" s="13"/>
      <c r="V58" s="21"/>
      <c r="W58" s="35" t="str">
        <f>IF(X58="","",1)</f>
        <v/>
      </c>
      <c r="X58" s="36" t="str">
        <f>IF(AND(E58&lt;&gt;"",OR(Y58=0,Y58=1)),1,"")</f>
        <v/>
      </c>
      <c r="Y58" s="37">
        <f>IF(J58="",0,IF(J58="---〃---",2,IF(J58&lt;&gt;"",1,"入力ミス")))</f>
        <v>0</v>
      </c>
      <c r="Z58" s="19"/>
      <c r="AC58" s="28"/>
      <c r="AD58" s="28"/>
      <c r="AE58" s="28"/>
      <c r="AF58" s="28"/>
      <c r="AG58" s="28"/>
      <c r="AH58" s="28"/>
      <c r="AI58" s="28"/>
      <c r="AJ58" s="28"/>
      <c r="AK58" s="28"/>
      <c r="AL58" s="28"/>
      <c r="AM58" s="28"/>
      <c r="AN58" s="28"/>
      <c r="AO58" s="28"/>
      <c r="AP58" s="28"/>
    </row>
    <row r="59" spans="1:66" ht="13.5" customHeight="1">
      <c r="A59" s="113"/>
      <c r="B59" s="80"/>
      <c r="C59" s="105" t="str">
        <f>IF(OR(E59="",G59="",I59="",K59=""),"",IF(X58=X59,"---〃---","使用電線-"&amp;X59))</f>
        <v/>
      </c>
      <c r="D59" s="106"/>
      <c r="E59" s="83"/>
      <c r="F59" s="84"/>
      <c r="G59" s="52"/>
      <c r="H59" s="225" t="str">
        <f t="shared" ref="H59:H65" si="20">IF(G59="","",IF(OR(G59=0.5,G59=1.2,G59=2.6,G59=3.2,G59=4,G59=5),"mm","sq"))</f>
        <v/>
      </c>
      <c r="I59" s="53"/>
      <c r="J59" s="54"/>
      <c r="K59" s="55"/>
      <c r="L59" s="172"/>
      <c r="M59" s="173"/>
      <c r="N59" s="174"/>
      <c r="O59" s="175"/>
      <c r="P59" s="174"/>
      <c r="Q59" s="174"/>
      <c r="R59" s="176"/>
      <c r="S59" s="31"/>
      <c r="T59" s="11"/>
      <c r="U59" s="11"/>
      <c r="V59" s="32"/>
      <c r="W59" s="38" t="str">
        <f>IF(X59="","",W58+1)</f>
        <v/>
      </c>
      <c r="X59" s="17" t="str">
        <f>IF(AND(E59&lt;&gt;"",Y59=2),X58,IF(AND(E59&lt;&gt;"",OR(Y59=0,Y59=1)),X58+1,""))</f>
        <v/>
      </c>
      <c r="Y59" s="39">
        <f>IF(J59="",0,IF(J59="---〃---",2,IF(J59&lt;&gt;"",1,"入力ミス")))</f>
        <v>0</v>
      </c>
      <c r="Z59" s="19"/>
      <c r="AC59" s="28"/>
      <c r="AD59" s="28"/>
      <c r="AE59" s="28"/>
      <c r="AF59" s="28"/>
      <c r="AG59" s="28"/>
      <c r="AH59" s="28"/>
      <c r="AI59" s="28"/>
      <c r="AJ59" s="28"/>
      <c r="AK59" s="28"/>
      <c r="AL59" s="28"/>
      <c r="AM59" s="28"/>
      <c r="AN59" s="28"/>
      <c r="AO59" s="28"/>
      <c r="AP59" s="28"/>
    </row>
    <row r="60" spans="1:66" ht="13.5" customHeight="1">
      <c r="A60" s="113"/>
      <c r="B60" s="80"/>
      <c r="C60" s="105" t="str">
        <f>IF(OR(E60="",G60="",I60="",K60=""),"",IF(X59=X60,"---〃---","使用電線-"&amp;X60))</f>
        <v/>
      </c>
      <c r="D60" s="106"/>
      <c r="E60" s="83"/>
      <c r="F60" s="84"/>
      <c r="G60" s="52"/>
      <c r="H60" s="225" t="str">
        <f t="shared" si="20"/>
        <v/>
      </c>
      <c r="I60" s="53"/>
      <c r="J60" s="54"/>
      <c r="K60" s="55"/>
      <c r="L60" s="172"/>
      <c r="M60" s="173"/>
      <c r="N60" s="174"/>
      <c r="O60" s="175"/>
      <c r="P60" s="174"/>
      <c r="Q60" s="174"/>
      <c r="R60" s="176"/>
      <c r="S60" s="31"/>
      <c r="T60" s="11"/>
      <c r="U60" s="11"/>
      <c r="V60" s="32"/>
      <c r="W60" s="38" t="str">
        <f t="shared" ref="W60:W65" si="21">IF(X60="","",W59+1)</f>
        <v/>
      </c>
      <c r="X60" s="17" t="str">
        <f t="shared" ref="X60:X65" si="22">IF(AND(E60&lt;&gt;"",Y60=2),X59,IF(AND(E60&lt;&gt;"",OR(Y60=0,Y60=1)),X59+1,""))</f>
        <v/>
      </c>
      <c r="Y60" s="39">
        <f t="shared" ref="Y60:Y65" si="23">IF(J60="",0,IF(J60="---〃---",2,IF(J60&lt;&gt;"",1,"入力ミス")))</f>
        <v>0</v>
      </c>
      <c r="Z60" s="19"/>
      <c r="AC60" s="28"/>
      <c r="AD60" s="28"/>
      <c r="AE60" s="28"/>
      <c r="AF60" s="28"/>
      <c r="AG60" s="28"/>
      <c r="AH60" s="28"/>
      <c r="AI60" s="28"/>
      <c r="AJ60" s="28"/>
      <c r="AK60" s="28"/>
      <c r="AL60" s="28"/>
      <c r="AM60" s="28"/>
      <c r="AN60" s="28"/>
      <c r="AO60" s="28"/>
      <c r="AP60" s="28"/>
    </row>
    <row r="61" spans="1:66" ht="13.5" customHeight="1">
      <c r="A61" s="113"/>
      <c r="B61" s="80"/>
      <c r="C61" s="105" t="str">
        <f>IF(OR(E61="",G61="",I61="",K61=""),"",IF(X60=X61,"---〃---","使用電線-"&amp;X61))</f>
        <v/>
      </c>
      <c r="D61" s="106"/>
      <c r="E61" s="83"/>
      <c r="F61" s="84"/>
      <c r="G61" s="52"/>
      <c r="H61" s="225" t="str">
        <f t="shared" si="20"/>
        <v/>
      </c>
      <c r="I61" s="53"/>
      <c r="J61" s="54"/>
      <c r="K61" s="55"/>
      <c r="L61" s="172"/>
      <c r="M61" s="173"/>
      <c r="N61" s="174"/>
      <c r="O61" s="175"/>
      <c r="P61" s="174"/>
      <c r="Q61" s="174"/>
      <c r="R61" s="176"/>
      <c r="S61" s="31"/>
      <c r="T61" s="11"/>
      <c r="U61" s="11"/>
      <c r="V61" s="32"/>
      <c r="W61" s="38" t="str">
        <f t="shared" si="21"/>
        <v/>
      </c>
      <c r="X61" s="17" t="str">
        <f t="shared" si="22"/>
        <v/>
      </c>
      <c r="Y61" s="39">
        <f t="shared" si="23"/>
        <v>0</v>
      </c>
      <c r="Z61" s="19"/>
      <c r="AC61" s="28"/>
      <c r="AD61" s="28"/>
      <c r="AE61" s="28"/>
      <c r="AF61" s="28"/>
      <c r="AG61" s="28"/>
      <c r="AH61" s="28"/>
      <c r="AI61" s="28"/>
      <c r="AJ61" s="28"/>
      <c r="AK61" s="28"/>
      <c r="AL61" s="28"/>
      <c r="AM61" s="28"/>
      <c r="AN61" s="28"/>
      <c r="AO61" s="28"/>
      <c r="AP61" s="28"/>
    </row>
    <row r="62" spans="1:66" ht="13.5" customHeight="1">
      <c r="A62" s="113"/>
      <c r="B62" s="80"/>
      <c r="C62" s="105" t="str">
        <f t="shared" ref="C62:C64" si="24">IF(OR(E62="",G62="",I62="",K62=""),"",IF(X61=X62,"---〃---","使用電線-"&amp;X62))</f>
        <v/>
      </c>
      <c r="D62" s="106"/>
      <c r="E62" s="83"/>
      <c r="F62" s="84"/>
      <c r="G62" s="52"/>
      <c r="H62" s="225" t="str">
        <f t="shared" si="20"/>
        <v/>
      </c>
      <c r="I62" s="53"/>
      <c r="J62" s="54"/>
      <c r="K62" s="55"/>
      <c r="L62" s="172"/>
      <c r="M62" s="173"/>
      <c r="N62" s="174"/>
      <c r="O62" s="175"/>
      <c r="P62" s="174"/>
      <c r="Q62" s="174"/>
      <c r="R62" s="176"/>
      <c r="S62" s="31"/>
      <c r="T62" s="11"/>
      <c r="U62" s="11"/>
      <c r="V62" s="32"/>
      <c r="W62" s="38" t="str">
        <f t="shared" si="21"/>
        <v/>
      </c>
      <c r="X62" s="17" t="str">
        <f t="shared" si="22"/>
        <v/>
      </c>
      <c r="Y62" s="39">
        <f t="shared" si="23"/>
        <v>0</v>
      </c>
      <c r="Z62" s="19"/>
      <c r="AC62" s="28"/>
      <c r="AD62" s="28"/>
      <c r="AE62" s="28"/>
      <c r="AF62" s="28"/>
      <c r="AG62" s="28"/>
      <c r="AH62" s="28"/>
      <c r="AI62" s="28"/>
      <c r="AJ62" s="28"/>
      <c r="AK62" s="28"/>
      <c r="AL62" s="28"/>
      <c r="AM62" s="28"/>
      <c r="AN62" s="28"/>
      <c r="AO62" s="28"/>
      <c r="AP62" s="28"/>
    </row>
    <row r="63" spans="1:66" ht="13.5" customHeight="1">
      <c r="A63" s="113"/>
      <c r="B63" s="80"/>
      <c r="C63" s="105" t="str">
        <f t="shared" si="24"/>
        <v/>
      </c>
      <c r="D63" s="106"/>
      <c r="E63" s="83"/>
      <c r="F63" s="84"/>
      <c r="G63" s="52"/>
      <c r="H63" s="225" t="str">
        <f t="shared" si="20"/>
        <v/>
      </c>
      <c r="I63" s="53"/>
      <c r="J63" s="54"/>
      <c r="K63" s="55"/>
      <c r="L63" s="172"/>
      <c r="M63" s="173"/>
      <c r="N63" s="174"/>
      <c r="O63" s="175"/>
      <c r="P63" s="174"/>
      <c r="Q63" s="174"/>
      <c r="R63" s="176"/>
      <c r="S63" s="31"/>
      <c r="T63" s="11"/>
      <c r="U63" s="11"/>
      <c r="V63" s="32"/>
      <c r="W63" s="38" t="str">
        <f t="shared" si="21"/>
        <v/>
      </c>
      <c r="X63" s="17" t="str">
        <f t="shared" si="22"/>
        <v/>
      </c>
      <c r="Y63" s="39">
        <f t="shared" si="23"/>
        <v>0</v>
      </c>
      <c r="Z63" s="19"/>
      <c r="AC63" s="28"/>
      <c r="AD63" s="28"/>
      <c r="AE63" s="28"/>
      <c r="AF63" s="28"/>
      <c r="AG63" s="28"/>
      <c r="AH63" s="28"/>
      <c r="AI63" s="28"/>
      <c r="AJ63" s="28"/>
      <c r="AK63" s="28"/>
      <c r="AL63" s="28"/>
      <c r="AM63" s="28"/>
      <c r="AN63" s="28"/>
      <c r="AO63" s="28"/>
      <c r="AP63" s="28"/>
    </row>
    <row r="64" spans="1:66" ht="13.5" customHeight="1">
      <c r="A64" s="113"/>
      <c r="B64" s="80"/>
      <c r="C64" s="105" t="str">
        <f t="shared" si="24"/>
        <v/>
      </c>
      <c r="D64" s="106"/>
      <c r="E64" s="83"/>
      <c r="F64" s="84"/>
      <c r="G64" s="52"/>
      <c r="H64" s="225" t="str">
        <f t="shared" si="20"/>
        <v/>
      </c>
      <c r="I64" s="53"/>
      <c r="J64" s="54"/>
      <c r="K64" s="55"/>
      <c r="L64" s="172"/>
      <c r="M64" s="173"/>
      <c r="N64" s="174"/>
      <c r="O64" s="175"/>
      <c r="P64" s="174"/>
      <c r="Q64" s="174"/>
      <c r="R64" s="176"/>
      <c r="S64" s="31"/>
      <c r="T64" s="136" t="str">
        <f>IF(OR(D2="",D4="",Q4="",B10=""),"入力未完","入力完了")</f>
        <v>入力未完</v>
      </c>
      <c r="U64" s="137"/>
      <c r="V64" s="44"/>
      <c r="W64" s="38" t="str">
        <f t="shared" si="21"/>
        <v/>
      </c>
      <c r="X64" s="17" t="str">
        <f t="shared" si="22"/>
        <v/>
      </c>
      <c r="Y64" s="39">
        <f t="shared" si="23"/>
        <v>0</v>
      </c>
      <c r="Z64" s="19"/>
      <c r="AC64" s="28"/>
      <c r="AD64" s="28"/>
      <c r="AE64" s="28"/>
      <c r="AF64" s="28"/>
      <c r="AG64" s="28"/>
      <c r="AH64" s="28"/>
      <c r="AI64" s="28"/>
      <c r="AJ64" s="28"/>
      <c r="AK64" s="28"/>
      <c r="AL64" s="28"/>
      <c r="AM64" s="28"/>
      <c r="AN64" s="28"/>
      <c r="AO64" s="28"/>
      <c r="AP64" s="28"/>
    </row>
    <row r="65" spans="1:42" ht="13.5" customHeight="1">
      <c r="A65" s="113"/>
      <c r="B65" s="81"/>
      <c r="C65" s="98" t="str">
        <f>IF(X65="","",IF(X65&gt;5,"計算不可",IF(OR(E65="",G65="",I65="",K65=""),"",IF(X64=X65,"---〃---","使用電線-"&amp;X65))))</f>
        <v/>
      </c>
      <c r="D65" s="99"/>
      <c r="E65" s="132"/>
      <c r="F65" s="133"/>
      <c r="G65" s="56"/>
      <c r="H65" s="227" t="str">
        <f t="shared" si="20"/>
        <v/>
      </c>
      <c r="I65" s="57"/>
      <c r="J65" s="58"/>
      <c r="K65" s="59"/>
      <c r="L65" s="177"/>
      <c r="M65" s="178"/>
      <c r="N65" s="179"/>
      <c r="O65" s="180"/>
      <c r="P65" s="179"/>
      <c r="Q65" s="179"/>
      <c r="R65" s="181"/>
      <c r="S65" s="32"/>
      <c r="T65" s="138"/>
      <c r="U65" s="139"/>
      <c r="V65" s="44"/>
      <c r="W65" s="40" t="str">
        <f t="shared" si="21"/>
        <v/>
      </c>
      <c r="X65" s="41" t="str">
        <f t="shared" si="22"/>
        <v/>
      </c>
      <c r="Y65" s="42">
        <f t="shared" si="23"/>
        <v>0</v>
      </c>
      <c r="Z65" s="19"/>
      <c r="AC65" s="28"/>
      <c r="AD65" s="28"/>
      <c r="AE65" s="28"/>
      <c r="AF65" s="28"/>
      <c r="AG65" s="28"/>
      <c r="AH65" s="28"/>
      <c r="AI65" s="28"/>
      <c r="AJ65" s="28"/>
      <c r="AK65" s="28"/>
      <c r="AL65" s="28"/>
      <c r="AM65" s="28"/>
      <c r="AN65" s="28"/>
      <c r="AO65" s="28"/>
      <c r="AP65" s="28"/>
    </row>
    <row r="66" spans="1:42" ht="4.5" customHeight="1" thickBot="1">
      <c r="A66" s="113"/>
      <c r="B66" s="3"/>
      <c r="C66" s="4"/>
      <c r="D66" s="4"/>
      <c r="E66" s="45"/>
      <c r="F66" s="45"/>
      <c r="G66" s="4"/>
      <c r="H66" s="4"/>
      <c r="I66" s="4"/>
      <c r="J66" s="4"/>
      <c r="K66" s="4"/>
      <c r="L66" s="4"/>
      <c r="M66" s="4"/>
      <c r="N66" s="4"/>
      <c r="O66" s="4"/>
      <c r="P66" s="4"/>
      <c r="Q66" s="4"/>
      <c r="R66" s="5"/>
      <c r="S66" s="2"/>
      <c r="T66" s="2"/>
      <c r="U66" s="2"/>
      <c r="V66" s="2"/>
      <c r="W66" s="2"/>
      <c r="X66" s="2"/>
      <c r="Y66" s="2"/>
      <c r="Z66" s="2"/>
    </row>
    <row r="67" spans="1:42" ht="15" customHeight="1">
      <c r="B67" s="13"/>
      <c r="C67" s="13"/>
      <c r="D67" s="13"/>
      <c r="E67" s="23"/>
      <c r="F67" s="23"/>
      <c r="G67" s="19"/>
      <c r="H67" s="19"/>
    </row>
    <row r="68" spans="1:42" ht="15" customHeight="1"/>
    <row r="69" spans="1:42" ht="15" customHeight="1"/>
    <row r="70" spans="1:42" ht="15" customHeight="1"/>
    <row r="71" spans="1:42" ht="15" customHeight="1"/>
    <row r="72" spans="1:42" ht="15" customHeight="1"/>
    <row r="73" spans="1:42" ht="15" customHeight="1"/>
    <row r="74" spans="1:42" ht="15" customHeight="1"/>
    <row r="75" spans="1:42" ht="15" customHeight="1"/>
    <row r="76" spans="1:42" ht="15" customHeight="1"/>
    <row r="77" spans="1:42" ht="15" customHeight="1"/>
    <row r="78" spans="1:42" ht="15" customHeight="1"/>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sheetData>
  <sheetProtection password="B220" sheet="1" objects="1" scenarios="1" formatCells="0"/>
  <mergeCells count="150">
    <mergeCell ref="T64:U65"/>
    <mergeCell ref="C65:D65"/>
    <mergeCell ref="E65:F65"/>
    <mergeCell ref="B1:C1"/>
    <mergeCell ref="E61:F61"/>
    <mergeCell ref="C62:D62"/>
    <mergeCell ref="E62:F62"/>
    <mergeCell ref="C63:D63"/>
    <mergeCell ref="E63:F63"/>
    <mergeCell ref="C64:D64"/>
    <mergeCell ref="E64:F64"/>
    <mergeCell ref="L55:O55"/>
    <mergeCell ref="P55:R55"/>
    <mergeCell ref="C58:D58"/>
    <mergeCell ref="E58:F58"/>
    <mergeCell ref="C59:D59"/>
    <mergeCell ref="E59:F59"/>
    <mergeCell ref="C60:D60"/>
    <mergeCell ref="E60:F60"/>
    <mergeCell ref="C61:D61"/>
    <mergeCell ref="B55:D57"/>
    <mergeCell ref="E55:F57"/>
    <mergeCell ref="G55:H57"/>
    <mergeCell ref="I55:I57"/>
    <mergeCell ref="J55:J57"/>
    <mergeCell ref="K55:K57"/>
    <mergeCell ref="C53:D53"/>
    <mergeCell ref="E53:F53"/>
    <mergeCell ref="B54:D54"/>
    <mergeCell ref="E54:F54"/>
    <mergeCell ref="H54:J54"/>
    <mergeCell ref="K54:L54"/>
    <mergeCell ref="E49:F49"/>
    <mergeCell ref="C50:D50"/>
    <mergeCell ref="E50:F50"/>
    <mergeCell ref="C51:D51"/>
    <mergeCell ref="E51:F51"/>
    <mergeCell ref="C52:D52"/>
    <mergeCell ref="E52:F52"/>
    <mergeCell ref="L43:O43"/>
    <mergeCell ref="P43:R43"/>
    <mergeCell ref="C46:D46"/>
    <mergeCell ref="E46:F46"/>
    <mergeCell ref="C47:D47"/>
    <mergeCell ref="E47:F47"/>
    <mergeCell ref="C48:D48"/>
    <mergeCell ref="E48:F48"/>
    <mergeCell ref="C49:D49"/>
    <mergeCell ref="B43:D45"/>
    <mergeCell ref="E43:F45"/>
    <mergeCell ref="G43:H45"/>
    <mergeCell ref="I43:I45"/>
    <mergeCell ref="J43:J45"/>
    <mergeCell ref="K43:K45"/>
    <mergeCell ref="C41:D41"/>
    <mergeCell ref="E41:F41"/>
    <mergeCell ref="B42:D42"/>
    <mergeCell ref="E42:F42"/>
    <mergeCell ref="H42:J42"/>
    <mergeCell ref="K42:L42"/>
    <mergeCell ref="E37:F37"/>
    <mergeCell ref="C38:D38"/>
    <mergeCell ref="E38:F38"/>
    <mergeCell ref="C39:D39"/>
    <mergeCell ref="E39:F39"/>
    <mergeCell ref="C40:D40"/>
    <mergeCell ref="E40:F40"/>
    <mergeCell ref="L31:O31"/>
    <mergeCell ref="P31:R31"/>
    <mergeCell ref="C34:D34"/>
    <mergeCell ref="E34:F34"/>
    <mergeCell ref="C35:D35"/>
    <mergeCell ref="E35:F35"/>
    <mergeCell ref="C36:D36"/>
    <mergeCell ref="E36:F36"/>
    <mergeCell ref="C37:D37"/>
    <mergeCell ref="B31:D33"/>
    <mergeCell ref="E31:F33"/>
    <mergeCell ref="G31:H33"/>
    <mergeCell ref="I31:I33"/>
    <mergeCell ref="J31:J33"/>
    <mergeCell ref="K31:K33"/>
    <mergeCell ref="C29:D29"/>
    <mergeCell ref="E29:F29"/>
    <mergeCell ref="B30:D30"/>
    <mergeCell ref="E30:F30"/>
    <mergeCell ref="H30:J30"/>
    <mergeCell ref="K30:L30"/>
    <mergeCell ref="E25:F25"/>
    <mergeCell ref="C26:D26"/>
    <mergeCell ref="E26:F26"/>
    <mergeCell ref="C27:D27"/>
    <mergeCell ref="E27:F27"/>
    <mergeCell ref="C28:D28"/>
    <mergeCell ref="E28:F28"/>
    <mergeCell ref="L19:O19"/>
    <mergeCell ref="P19:R19"/>
    <mergeCell ref="C22:D22"/>
    <mergeCell ref="E22:F22"/>
    <mergeCell ref="C23:D23"/>
    <mergeCell ref="E23:F23"/>
    <mergeCell ref="C24:D24"/>
    <mergeCell ref="E24:F24"/>
    <mergeCell ref="C25:D25"/>
    <mergeCell ref="B19:D21"/>
    <mergeCell ref="E19:F21"/>
    <mergeCell ref="G19:H21"/>
    <mergeCell ref="I19:I21"/>
    <mergeCell ref="J19:J21"/>
    <mergeCell ref="K19:K21"/>
    <mergeCell ref="C17:D17"/>
    <mergeCell ref="E17:F17"/>
    <mergeCell ref="B18:D18"/>
    <mergeCell ref="E18:F18"/>
    <mergeCell ref="H18:J18"/>
    <mergeCell ref="K18:L18"/>
    <mergeCell ref="C14:D14"/>
    <mergeCell ref="E14:F14"/>
    <mergeCell ref="C15:D15"/>
    <mergeCell ref="E15:F15"/>
    <mergeCell ref="C16:D16"/>
    <mergeCell ref="E16:F16"/>
    <mergeCell ref="P7:R7"/>
    <mergeCell ref="C10:D10"/>
    <mergeCell ref="E10:F10"/>
    <mergeCell ref="C11:D11"/>
    <mergeCell ref="E11:F11"/>
    <mergeCell ref="C12:D12"/>
    <mergeCell ref="E12:F12"/>
    <mergeCell ref="C13:D13"/>
    <mergeCell ref="E13:F13"/>
    <mergeCell ref="E6:F6"/>
    <mergeCell ref="H6:J6"/>
    <mergeCell ref="K6:L6"/>
    <mergeCell ref="B7:D9"/>
    <mergeCell ref="E7:F9"/>
    <mergeCell ref="G7:H9"/>
    <mergeCell ref="I7:I9"/>
    <mergeCell ref="J7:J9"/>
    <mergeCell ref="K7:K9"/>
    <mergeCell ref="L7:O7"/>
    <mergeCell ref="A1:A66"/>
    <mergeCell ref="M1:O1"/>
    <mergeCell ref="P1:R1"/>
    <mergeCell ref="B2:G3"/>
    <mergeCell ref="H3:J3"/>
    <mergeCell ref="K3:N3"/>
    <mergeCell ref="O3:R3"/>
    <mergeCell ref="E4:G4"/>
    <mergeCell ref="B6:D6"/>
  </mergeCells>
  <phoneticPr fontId="3"/>
  <dataValidations count="4">
    <dataValidation type="list" errorStyle="warning" allowBlank="1" showInputMessage="1" showErrorMessage="1" sqref="J22:J29 J58:J65 J46:J53 J34:J41">
      <formula1>$T$47:$T$55</formula1>
    </dataValidation>
    <dataValidation type="list" errorStyle="warning" showInputMessage="1" showErrorMessage="1" sqref="E22:E29 E58:E65 E46:E53 E34:E41">
      <formula1>$T$3:$T$41</formula1>
    </dataValidation>
    <dataValidation type="list" allowBlank="1" showInputMessage="1" showErrorMessage="1" sqref="E10:F17">
      <formula1>$T$3:$T$41</formula1>
    </dataValidation>
    <dataValidation type="list" allowBlank="1" showInputMessage="1" showErrorMessage="1" sqref="J10:J17">
      <formula1>$T$47:$T$55</formula1>
    </dataValidation>
  </dataValidations>
  <pageMargins left="0.70866141732283472" right="0.39370078740157483" top="0.43307086614173229" bottom="0.43307086614173229" header="0" footer="0"/>
  <pageSetup paperSize="9" scale="98" orientation="portrait" r:id="rId1"/>
  <headerFooter alignWithMargins="0">
    <oddFooter>&amp;RNo.１</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8"/>
  <sheetViews>
    <sheetView view="pageBreakPreview" zoomScale="115" zoomScaleSheetLayoutView="115" workbookViewId="0"/>
  </sheetViews>
  <sheetFormatPr defaultRowHeight="13.5"/>
  <cols>
    <col min="1" max="1" width="1.375" style="68" customWidth="1"/>
    <col min="2" max="25" width="3.625" style="68" customWidth="1"/>
    <col min="26" max="26" width="1.875" style="68" customWidth="1"/>
    <col min="27" max="16384" width="9" style="68"/>
  </cols>
  <sheetData>
    <row r="1" spans="2:26" ht="7.5" customHeight="1"/>
    <row r="2" spans="2:26">
      <c r="B2" s="69"/>
      <c r="C2" s="70" t="s">
        <v>44</v>
      </c>
      <c r="D2" s="69"/>
      <c r="E2" s="69"/>
      <c r="F2" s="69"/>
      <c r="G2" s="69"/>
      <c r="H2" s="69"/>
      <c r="I2" s="69"/>
      <c r="J2" s="69"/>
      <c r="K2" s="69"/>
      <c r="L2" s="69"/>
      <c r="M2" s="69"/>
      <c r="N2" s="69"/>
      <c r="O2" s="69"/>
      <c r="P2" s="69"/>
      <c r="Q2" s="69"/>
      <c r="R2" s="69"/>
      <c r="S2" s="69"/>
      <c r="T2" s="69"/>
      <c r="U2" s="69"/>
      <c r="V2" s="69"/>
      <c r="W2" s="69"/>
      <c r="X2" s="69"/>
      <c r="Y2" s="69"/>
      <c r="Z2" s="69"/>
    </row>
    <row r="3" spans="2:26" ht="13.5" customHeight="1">
      <c r="B3" s="144" t="s">
        <v>45</v>
      </c>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2:26" ht="14.25" thickBot="1">
      <c r="B4" s="145"/>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2:26" ht="4.5" customHeight="1" thickTop="1">
      <c r="B5" s="71"/>
      <c r="C5" s="71"/>
      <c r="D5" s="71"/>
      <c r="E5" s="71"/>
      <c r="F5" s="71"/>
      <c r="G5" s="71"/>
      <c r="H5" s="71"/>
      <c r="I5" s="71"/>
      <c r="J5" s="71"/>
      <c r="K5" s="71"/>
      <c r="L5" s="71"/>
      <c r="M5" s="71"/>
      <c r="N5" s="71"/>
      <c r="O5" s="71"/>
      <c r="P5" s="71"/>
      <c r="Q5" s="71"/>
      <c r="R5" s="71"/>
      <c r="S5" s="71"/>
      <c r="T5" s="71"/>
      <c r="U5" s="71"/>
      <c r="V5" s="71"/>
      <c r="W5" s="71"/>
      <c r="X5" s="71"/>
      <c r="Y5" s="71"/>
      <c r="Z5" s="71"/>
    </row>
    <row r="6" spans="2:26" ht="12" customHeight="1">
      <c r="B6" s="146" t="s">
        <v>46</v>
      </c>
      <c r="C6" s="147"/>
      <c r="D6" s="147"/>
      <c r="E6" s="147"/>
      <c r="F6" s="147"/>
      <c r="G6" s="147"/>
      <c r="H6" s="147"/>
      <c r="I6" s="147"/>
      <c r="J6" s="147"/>
      <c r="K6" s="147"/>
      <c r="L6" s="147"/>
      <c r="M6" s="147"/>
      <c r="N6" s="147"/>
      <c r="O6" s="147"/>
      <c r="P6" s="147"/>
      <c r="Q6" s="147"/>
      <c r="R6" s="147"/>
      <c r="S6" s="147"/>
      <c r="T6" s="147"/>
      <c r="U6" s="147"/>
      <c r="V6" s="147"/>
      <c r="W6" s="147"/>
      <c r="X6" s="147"/>
      <c r="Y6" s="147"/>
      <c r="Z6" s="147"/>
    </row>
    <row r="7" spans="2:26" ht="12" customHeight="1">
      <c r="B7" s="147" t="s">
        <v>47</v>
      </c>
      <c r="C7" s="147"/>
      <c r="D7" s="147"/>
      <c r="E7" s="147"/>
      <c r="F7" s="147"/>
      <c r="G7" s="147"/>
      <c r="H7" s="147"/>
      <c r="I7" s="147"/>
      <c r="J7" s="147"/>
      <c r="K7" s="147"/>
      <c r="L7" s="147"/>
      <c r="M7" s="147"/>
      <c r="N7" s="147"/>
      <c r="O7" s="147"/>
      <c r="P7" s="147"/>
      <c r="Q7" s="147"/>
      <c r="R7" s="147"/>
      <c r="S7" s="147"/>
      <c r="T7" s="147"/>
      <c r="U7" s="147"/>
      <c r="V7" s="147"/>
      <c r="W7" s="147"/>
      <c r="X7" s="147"/>
      <c r="Y7" s="147"/>
      <c r="Z7" s="147"/>
    </row>
    <row r="8" spans="2:26" ht="12" customHeight="1">
      <c r="B8" s="148" t="s">
        <v>48</v>
      </c>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2:26" ht="12" customHeight="1">
      <c r="B9" s="72"/>
      <c r="C9" s="72"/>
      <c r="D9" s="72"/>
      <c r="E9" s="72"/>
      <c r="F9" s="72"/>
      <c r="G9" s="72"/>
      <c r="H9" s="72"/>
      <c r="I9" s="72"/>
      <c r="J9" s="72"/>
      <c r="K9" s="72"/>
      <c r="L9" s="72"/>
      <c r="M9" s="72"/>
      <c r="N9" s="72"/>
      <c r="O9" s="72"/>
      <c r="P9" s="72"/>
      <c r="Q9" s="72"/>
      <c r="R9" s="72"/>
      <c r="S9" s="72"/>
      <c r="T9" s="72"/>
      <c r="U9" s="72"/>
      <c r="V9" s="72"/>
      <c r="W9" s="72"/>
      <c r="X9" s="72"/>
      <c r="Y9" s="72"/>
      <c r="Z9" s="72"/>
    </row>
    <row r="10" spans="2:26" ht="12" customHeight="1">
      <c r="B10" s="72"/>
      <c r="C10" s="72"/>
      <c r="D10" s="72"/>
      <c r="E10" s="72"/>
      <c r="F10" s="73" t="s">
        <v>49</v>
      </c>
      <c r="G10" s="72"/>
      <c r="H10" s="72"/>
      <c r="I10" s="72"/>
      <c r="J10" s="72"/>
      <c r="K10" s="72"/>
      <c r="L10" s="72"/>
      <c r="M10" s="72"/>
      <c r="N10" s="72"/>
      <c r="O10" s="72"/>
      <c r="P10" s="72"/>
      <c r="Q10" s="72"/>
      <c r="R10" s="72"/>
      <c r="S10" s="72"/>
      <c r="T10" s="72"/>
      <c r="U10" s="72"/>
      <c r="V10" s="72"/>
      <c r="W10" s="72"/>
      <c r="X10" s="72"/>
      <c r="Y10" s="72"/>
      <c r="Z10" s="72"/>
    </row>
    <row r="11" spans="2:26" ht="12" customHeight="1">
      <c r="B11" s="72"/>
      <c r="C11" s="72"/>
      <c r="D11" s="72"/>
      <c r="E11" s="72"/>
      <c r="F11" s="72"/>
      <c r="G11" s="74" t="s">
        <v>50</v>
      </c>
      <c r="H11" s="72"/>
      <c r="I11" s="72"/>
      <c r="J11" s="72"/>
      <c r="K11" s="72"/>
      <c r="L11" s="72"/>
      <c r="M11" s="72"/>
      <c r="N11" s="72"/>
      <c r="O11" s="72"/>
      <c r="P11" s="72"/>
      <c r="Q11" s="72"/>
      <c r="R11" s="72"/>
      <c r="S11" s="72"/>
      <c r="T11" s="72"/>
      <c r="U11" s="72"/>
      <c r="V11" s="72"/>
      <c r="W11" s="72"/>
      <c r="X11" s="72"/>
      <c r="Y11" s="72"/>
      <c r="Z11" s="72"/>
    </row>
    <row r="12" spans="2:26" ht="12" customHeight="1">
      <c r="B12" s="72"/>
      <c r="C12" s="72"/>
      <c r="D12" s="72"/>
      <c r="E12" s="72"/>
      <c r="F12" s="72"/>
      <c r="G12" s="74" t="s">
        <v>51</v>
      </c>
      <c r="H12" s="72"/>
      <c r="I12" s="72"/>
      <c r="J12" s="72"/>
      <c r="K12" s="72"/>
      <c r="L12" s="72"/>
      <c r="M12" s="72"/>
      <c r="N12" s="72"/>
      <c r="O12" s="72"/>
      <c r="P12" s="72"/>
      <c r="Q12" s="72"/>
      <c r="R12" s="72"/>
      <c r="S12" s="72"/>
      <c r="T12" s="72"/>
      <c r="U12" s="72"/>
      <c r="V12" s="72"/>
      <c r="W12" s="72"/>
      <c r="X12" s="72"/>
      <c r="Y12" s="72"/>
      <c r="Z12" s="72"/>
    </row>
    <row r="13" spans="2:26" ht="12" customHeight="1">
      <c r="B13" s="72"/>
      <c r="C13" s="72"/>
      <c r="D13" s="72"/>
      <c r="E13" s="72"/>
      <c r="F13" s="72"/>
      <c r="G13" s="74" t="s">
        <v>52</v>
      </c>
      <c r="H13" s="72"/>
      <c r="I13" s="72"/>
      <c r="J13" s="72"/>
      <c r="K13" s="72"/>
      <c r="L13" s="72"/>
      <c r="M13" s="72"/>
      <c r="N13" s="72"/>
      <c r="O13" s="72"/>
      <c r="P13" s="72"/>
      <c r="Q13" s="72"/>
      <c r="R13" s="72"/>
      <c r="S13" s="72"/>
      <c r="T13" s="72"/>
      <c r="U13" s="72"/>
      <c r="V13" s="72"/>
      <c r="W13" s="72"/>
      <c r="X13" s="72"/>
      <c r="Y13" s="72"/>
      <c r="Z13" s="72"/>
    </row>
    <row r="14" spans="2:26" ht="12" customHeight="1">
      <c r="B14" s="72"/>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2:26" ht="12" customHeight="1">
      <c r="B15" s="72"/>
      <c r="C15" s="149" t="s">
        <v>53</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2:26" ht="12" customHeight="1">
      <c r="B16" s="72"/>
      <c r="C16" s="143" t="s">
        <v>54</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2:26" ht="12" customHeight="1">
      <c r="B17" s="72"/>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2:26" ht="12" customHeight="1">
      <c r="B18" s="72"/>
      <c r="C18" s="149" t="s">
        <v>55</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2:26" ht="12" customHeight="1">
      <c r="B19" s="7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2:26" ht="12" customHeight="1">
      <c r="B20" s="72"/>
      <c r="C20" s="149" t="s">
        <v>56</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2:26" ht="12" customHeight="1">
      <c r="B21" s="7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2:26" ht="12" customHeight="1">
      <c r="B22" s="72"/>
      <c r="C22" s="150" t="s">
        <v>57</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row>
    <row r="23" spans="2:26" ht="12" customHeight="1">
      <c r="B23" s="72"/>
      <c r="C23" s="143" t="s">
        <v>58</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2:26" ht="12" customHeight="1">
      <c r="B24" s="72"/>
      <c r="C24" s="143" t="s">
        <v>59</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2:26" ht="12" customHeight="1">
      <c r="B25" s="7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2:26" ht="12" customHeight="1">
      <c r="B26" s="72"/>
      <c r="C26" s="149" t="s">
        <v>60</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2:26" ht="12" customHeight="1">
      <c r="B27" s="72"/>
      <c r="C27" s="143" t="s">
        <v>61</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2:26" ht="12" customHeight="1">
      <c r="B28" s="72"/>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2:26" ht="12" customHeight="1">
      <c r="B29" s="72"/>
      <c r="C29" s="143" t="s">
        <v>62</v>
      </c>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2:26" ht="12" customHeight="1">
      <c r="B30" s="72"/>
      <c r="C30" s="143" t="s">
        <v>63</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2:26" ht="12" customHeight="1" thickBot="1">
      <c r="B31" s="75"/>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2:26" ht="18.75" customHeight="1" thickTop="1">
      <c r="B32" s="72"/>
      <c r="C32" s="148" t="s">
        <v>64</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2:26" ht="12" customHeight="1">
      <c r="B33" s="72"/>
      <c r="C33" s="143" t="s">
        <v>65</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2:26" ht="12" customHeight="1">
      <c r="B34" s="7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2:26" ht="12" customHeight="1">
      <c r="B35" s="72"/>
      <c r="C35" s="143" t="s">
        <v>66</v>
      </c>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2:26" ht="12" customHeight="1">
      <c r="B36" s="72"/>
      <c r="C36" s="143" t="s">
        <v>67</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2:26" ht="12" customHeight="1">
      <c r="B37" s="7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2:26" ht="12" customHeight="1">
      <c r="B38" s="72"/>
      <c r="C38" s="143" t="s">
        <v>68</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2:26" ht="12" customHeight="1">
      <c r="B39" s="72"/>
      <c r="C39" s="143" t="s">
        <v>69</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2:26" ht="12" customHeight="1">
      <c r="B40" s="72"/>
      <c r="C40" s="143" t="s">
        <v>70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2:26" ht="12" customHeight="1">
      <c r="B41" s="72"/>
      <c r="C41" s="143" t="s">
        <v>71</v>
      </c>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2:26" ht="12" customHeight="1">
      <c r="B42" s="72"/>
      <c r="C42" s="149"/>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2:26" ht="12" customHeight="1">
      <c r="B43" s="72"/>
      <c r="C43" s="149"/>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2:26" ht="12" customHeight="1">
      <c r="B44" s="72"/>
      <c r="C44" s="149"/>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2:26" ht="12" customHeight="1">
      <c r="B45" s="7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2:26" ht="12" customHeight="1">
      <c r="B46" s="72"/>
      <c r="C46" s="143" t="s">
        <v>72</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2:26" ht="12" customHeight="1">
      <c r="B47" s="72"/>
      <c r="C47" s="143" t="s">
        <v>73</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2:26" ht="12" customHeight="1">
      <c r="B48" s="72"/>
      <c r="C48" s="143" t="s">
        <v>74</v>
      </c>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2:26" ht="12" customHeight="1">
      <c r="B49" s="72"/>
      <c r="C49" s="149" t="s">
        <v>75</v>
      </c>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2:26" ht="12" customHeight="1">
      <c r="B50" s="72"/>
      <c r="C50" s="149"/>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2:26" ht="12" customHeight="1">
      <c r="B51" s="72"/>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2:26" ht="12" customHeight="1">
      <c r="B52" s="72"/>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2:26" ht="12" customHeight="1">
      <c r="B53" s="72"/>
      <c r="C53" s="143" t="s">
        <v>76</v>
      </c>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2:26" ht="12" customHeight="1">
      <c r="B54" s="72"/>
      <c r="C54" s="143" t="s">
        <v>77</v>
      </c>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2:26" ht="12" customHeight="1">
      <c r="B55" s="72"/>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2:26" ht="12" customHeight="1">
      <c r="B56" s="72"/>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2:26" ht="12" customHeight="1">
      <c r="B57" s="7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2:26" ht="12" customHeight="1">
      <c r="B58" s="72"/>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2:26" ht="12" customHeight="1">
      <c r="B59" s="72"/>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2:26" ht="12" customHeight="1">
      <c r="B60" s="72"/>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2:26" ht="12" customHeight="1">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2:26" ht="12" customHeight="1">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2:26" ht="12" customHeight="1">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2:26" ht="12" customHeight="1">
      <c r="B64" s="72"/>
      <c r="C64" s="72"/>
      <c r="D64" s="72"/>
      <c r="E64" s="72"/>
      <c r="F64" s="72"/>
      <c r="G64" s="72"/>
      <c r="H64" s="72"/>
      <c r="I64" s="72"/>
      <c r="J64" s="72"/>
      <c r="K64" s="72"/>
      <c r="L64" s="72"/>
      <c r="M64" s="72"/>
      <c r="N64" s="72"/>
      <c r="O64" s="72"/>
      <c r="P64" s="72"/>
      <c r="Q64" s="153"/>
      <c r="R64" s="153"/>
      <c r="S64" s="153"/>
      <c r="T64" s="153"/>
      <c r="U64" s="153"/>
      <c r="V64" s="153"/>
      <c r="W64" s="153"/>
      <c r="X64" s="153"/>
      <c r="Y64" s="153"/>
      <c r="Z64" s="153"/>
    </row>
    <row r="65" spans="2:26" ht="12" customHeight="1">
      <c r="B65" s="72"/>
      <c r="C65" s="72"/>
      <c r="D65" s="72"/>
      <c r="E65" s="72"/>
      <c r="F65" s="72"/>
      <c r="G65" s="72"/>
      <c r="H65" s="72"/>
      <c r="I65" s="72"/>
      <c r="J65" s="72"/>
      <c r="K65" s="72"/>
      <c r="L65" s="72"/>
      <c r="M65" s="72"/>
      <c r="N65" s="72"/>
      <c r="O65" s="72"/>
      <c r="P65" s="72"/>
      <c r="Q65" s="154"/>
      <c r="R65" s="154"/>
      <c r="S65" s="154"/>
      <c r="T65" s="154"/>
      <c r="U65" s="154"/>
      <c r="V65" s="154"/>
      <c r="W65" s="154"/>
      <c r="X65" s="154"/>
      <c r="Y65" s="154"/>
      <c r="Z65" s="154"/>
    </row>
    <row r="66" spans="2:26" ht="12" customHeight="1">
      <c r="B66" s="72"/>
      <c r="C66" s="72"/>
      <c r="D66" s="72"/>
      <c r="E66" s="72"/>
      <c r="F66" s="72"/>
      <c r="G66" s="72"/>
      <c r="H66" s="72"/>
      <c r="I66" s="72"/>
      <c r="J66" s="72"/>
      <c r="K66" s="72"/>
      <c r="L66" s="72"/>
      <c r="M66" s="72"/>
      <c r="N66" s="72"/>
      <c r="O66" s="72"/>
      <c r="P66" s="72"/>
      <c r="Q66" s="154"/>
      <c r="R66" s="154"/>
      <c r="S66" s="154"/>
      <c r="T66" s="154"/>
      <c r="U66" s="154"/>
      <c r="V66" s="154"/>
      <c r="W66" s="154"/>
      <c r="X66" s="154"/>
      <c r="Y66" s="154"/>
      <c r="Z66" s="154"/>
    </row>
    <row r="67" spans="2:26" ht="12" customHeight="1">
      <c r="B67" s="76"/>
      <c r="C67" s="76"/>
      <c r="D67" s="76"/>
      <c r="E67" s="76"/>
      <c r="F67" s="76"/>
      <c r="G67" s="76"/>
      <c r="H67" s="76"/>
      <c r="I67" s="76"/>
      <c r="J67" s="76"/>
      <c r="K67" s="76"/>
      <c r="L67" s="76"/>
      <c r="M67" s="76"/>
      <c r="N67" s="76"/>
      <c r="O67" s="76"/>
      <c r="P67" s="76"/>
      <c r="Q67" s="77" t="s">
        <v>78</v>
      </c>
      <c r="R67" s="77"/>
      <c r="S67" s="77"/>
      <c r="T67" s="77"/>
      <c r="U67" s="77"/>
      <c r="V67" s="77"/>
      <c r="W67" s="77"/>
      <c r="X67" s="77"/>
      <c r="Y67" s="77"/>
      <c r="Z67" s="77"/>
    </row>
    <row r="68" spans="2:26" ht="14.25" customHeight="1" thickBot="1">
      <c r="B68" s="78"/>
      <c r="C68" s="78"/>
      <c r="D68" s="78"/>
      <c r="E68" s="78"/>
      <c r="F68" s="78"/>
      <c r="G68" s="78"/>
      <c r="H68" s="78"/>
      <c r="I68" s="78"/>
      <c r="J68" s="78"/>
      <c r="K68" s="78"/>
      <c r="L68" s="78"/>
      <c r="M68" s="78"/>
      <c r="N68" s="78"/>
      <c r="O68" s="78"/>
      <c r="P68" s="78"/>
      <c r="Q68" s="152" t="s">
        <v>79</v>
      </c>
      <c r="R68" s="152"/>
      <c r="S68" s="152"/>
      <c r="T68" s="152"/>
      <c r="U68" s="152"/>
      <c r="V68" s="152"/>
      <c r="W68" s="152"/>
      <c r="X68" s="152"/>
      <c r="Y68" s="152"/>
      <c r="Z68" s="152"/>
    </row>
  </sheetData>
  <sheetProtection password="B220" sheet="1" objects="1" scenarios="1"/>
  <mergeCells count="54">
    <mergeCell ref="Q68:Z68"/>
    <mergeCell ref="C53:Z53"/>
    <mergeCell ref="C54:Z54"/>
    <mergeCell ref="C55:Z55"/>
    <mergeCell ref="C56:Z56"/>
    <mergeCell ref="C57:Z57"/>
    <mergeCell ref="C58:Z58"/>
    <mergeCell ref="C59:Z59"/>
    <mergeCell ref="C60:Z60"/>
    <mergeCell ref="Q64:Z64"/>
    <mergeCell ref="Q65:Z65"/>
    <mergeCell ref="Q66:Z66"/>
    <mergeCell ref="C52:Z52"/>
    <mergeCell ref="C41:Z41"/>
    <mergeCell ref="C42:Z42"/>
    <mergeCell ref="C43:Z43"/>
    <mergeCell ref="C44:Z44"/>
    <mergeCell ref="C45:Z45"/>
    <mergeCell ref="C46:Z46"/>
    <mergeCell ref="C47:Z47"/>
    <mergeCell ref="C48:Z48"/>
    <mergeCell ref="C49:Z49"/>
    <mergeCell ref="C50:Z50"/>
    <mergeCell ref="C51:Z51"/>
    <mergeCell ref="C40:Z40"/>
    <mergeCell ref="C29:Z29"/>
    <mergeCell ref="C30:Z30"/>
    <mergeCell ref="C31:Z31"/>
    <mergeCell ref="C32:Z32"/>
    <mergeCell ref="C33:Z33"/>
    <mergeCell ref="C34:Z34"/>
    <mergeCell ref="C35:Z35"/>
    <mergeCell ref="C36:Z36"/>
    <mergeCell ref="C37:Z37"/>
    <mergeCell ref="C38:Z38"/>
    <mergeCell ref="C39:Z39"/>
    <mergeCell ref="C28:Z28"/>
    <mergeCell ref="C17:Z17"/>
    <mergeCell ref="C18:Z18"/>
    <mergeCell ref="C19:Z19"/>
    <mergeCell ref="C20:Z20"/>
    <mergeCell ref="C21:Z21"/>
    <mergeCell ref="C22:Z22"/>
    <mergeCell ref="C23:Z23"/>
    <mergeCell ref="C24:Z24"/>
    <mergeCell ref="C25:Z25"/>
    <mergeCell ref="C26:Z26"/>
    <mergeCell ref="C27:Z27"/>
    <mergeCell ref="C16:Z16"/>
    <mergeCell ref="B3:Z4"/>
    <mergeCell ref="B6:Z6"/>
    <mergeCell ref="B7:Z7"/>
    <mergeCell ref="B8:Z8"/>
    <mergeCell ref="C15:Z1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WDip-1</vt:lpstr>
      <vt:lpstr>WDip-2</vt:lpstr>
      <vt:lpstr>WDip-3</vt:lpstr>
      <vt:lpstr>WDip-4</vt:lpstr>
      <vt:lpstr>WDip-5</vt:lpstr>
      <vt:lpstr>使用権許諾契約書</vt:lpstr>
      <vt:lpstr>'WDip-1'!Print_Area</vt:lpstr>
      <vt:lpstr>'WDip-2'!Print_Area</vt:lpstr>
      <vt:lpstr>'WDip-3'!Print_Area</vt:lpstr>
      <vt:lpstr>'WDip-4'!Print_Area</vt:lpstr>
      <vt:lpstr>'WDip-5'!Print_Area</vt:lpstr>
      <vt:lpstr>使用権許諾契約書!Print_Area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Service</dc:creator>
  <cp:lastModifiedBy>FJ-USER</cp:lastModifiedBy>
  <cp:lastPrinted>2018-01-21T18:03:48Z</cp:lastPrinted>
  <dcterms:created xsi:type="dcterms:W3CDTF">2005-06-11T04:22:14Z</dcterms:created>
  <dcterms:modified xsi:type="dcterms:W3CDTF">2018-01-22T03:33:27Z</dcterms:modified>
</cp:coreProperties>
</file>