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40" windowWidth="20100" windowHeight="7455"/>
  </bookViews>
  <sheets>
    <sheet name="TR_Inrush-C" sheetId="1" r:id="rId1"/>
  </sheets>
  <externalReferences>
    <externalReference r:id="rId2"/>
    <externalReference r:id="rId3"/>
  </externalReferences>
  <definedNames>
    <definedName name="_xlnm.Print_Area" localSheetId="0">'TR_Inrush-C'!$A$2:$X$165</definedName>
    <definedName name="ＳＣ_50">[1]受変!$BW$150:$BX$166</definedName>
    <definedName name="ＳＣ_60">[1]受変!$BY$150:$BZ$166</definedName>
    <definedName name="階高">[1]引込!$CG$15:$CH$34</definedName>
    <definedName name="気象">[2]低幹!$FL$87:$FO$166</definedName>
    <definedName name="建物引" localSheetId="0">[2]照差!$E$5:$AL$3275</definedName>
    <definedName name="電気料金">[1]受変!$BV$11:$CA$21</definedName>
  </definedNames>
  <calcPr calcId="145621"/>
</workbook>
</file>

<file path=xl/calcChain.xml><?xml version="1.0" encoding="utf-8"?>
<calcChain xmlns="http://schemas.openxmlformats.org/spreadsheetml/2006/main">
  <c r="C3" i="1" l="1"/>
  <c r="F22" i="1" s="1"/>
  <c r="C36" i="1"/>
  <c r="G6" i="1"/>
  <c r="C58" i="1"/>
  <c r="C25" i="1"/>
  <c r="C31" i="1"/>
  <c r="M6" i="1" s="1"/>
  <c r="G28" i="1" l="1"/>
  <c r="G18" i="1"/>
  <c r="G19" i="1" s="1"/>
  <c r="G20" i="1" s="1"/>
  <c r="G21" i="1" s="1"/>
  <c r="G22" i="1" s="1"/>
  <c r="F24" i="1"/>
  <c r="F21" i="1"/>
  <c r="H6" i="1"/>
  <c r="H5" i="1" s="1"/>
  <c r="H18" i="1" s="1"/>
  <c r="H19" i="1" s="1"/>
  <c r="H20" i="1" s="1"/>
  <c r="H21" i="1" s="1"/>
  <c r="H22" i="1" s="1"/>
  <c r="C34" i="1"/>
  <c r="I5" i="1" s="1"/>
  <c r="C142" i="1"/>
  <c r="C141" i="1"/>
  <c r="C139" i="1"/>
  <c r="C111" i="1"/>
  <c r="C110" i="1"/>
  <c r="C108" i="1"/>
  <c r="C79" i="1"/>
  <c r="C78" i="1"/>
  <c r="C76" i="1"/>
  <c r="C47" i="1"/>
  <c r="C46" i="1"/>
  <c r="C44" i="1"/>
  <c r="C14" i="1"/>
  <c r="C13" i="1"/>
  <c r="C11" i="1"/>
  <c r="C24" i="1" l="1"/>
  <c r="F57" i="1"/>
  <c r="F54" i="1"/>
  <c r="F55" i="1"/>
  <c r="G65" i="1" l="1"/>
  <c r="C57" i="1"/>
  <c r="C122" i="1"/>
  <c r="C100" i="1"/>
  <c r="C85" i="1"/>
  <c r="C91" i="1"/>
  <c r="C153" i="1"/>
  <c r="C131" i="1"/>
  <c r="G23" i="1" l="1"/>
  <c r="G24" i="1" s="1"/>
  <c r="G25" i="1" s="1"/>
  <c r="G26" i="1" s="1"/>
  <c r="G27" i="1" s="1"/>
  <c r="C152" i="1"/>
  <c r="C90" i="1"/>
  <c r="G31" i="1" l="1"/>
  <c r="G32" i="1"/>
  <c r="C159" i="1"/>
  <c r="F149" i="1"/>
  <c r="G103" i="1"/>
  <c r="G115" i="1" s="1"/>
  <c r="G116" i="1" s="1"/>
  <c r="G117" i="1" s="1"/>
  <c r="G118" i="1" s="1"/>
  <c r="G119" i="1" s="1"/>
  <c r="G120" i="1" s="1"/>
  <c r="G121" i="1" s="1"/>
  <c r="G122" i="1" s="1"/>
  <c r="G123" i="1" s="1"/>
  <c r="G124" i="1" s="1"/>
  <c r="G128" i="1" s="1"/>
  <c r="G71" i="1"/>
  <c r="G83" i="1" s="1"/>
  <c r="G84" i="1" s="1"/>
  <c r="G86" i="1" s="1"/>
  <c r="G87" i="1" s="1"/>
  <c r="G88" i="1" s="1"/>
  <c r="G89" i="1" s="1"/>
  <c r="G90" i="1" s="1"/>
  <c r="G91" i="1" s="1"/>
  <c r="G92" i="1" s="1"/>
  <c r="G93" i="1" s="1"/>
  <c r="G96" i="1" s="1"/>
  <c r="V6" i="1"/>
  <c r="N6" i="1"/>
  <c r="S6" i="1"/>
  <c r="K6" i="1"/>
  <c r="R6" i="1"/>
  <c r="H28" i="1"/>
  <c r="Q6" i="1"/>
  <c r="P6" i="1"/>
  <c r="O6" i="1"/>
  <c r="W6" i="1"/>
  <c r="L6" i="1"/>
  <c r="U6" i="1"/>
  <c r="J6" i="1"/>
  <c r="J28" i="1" s="1"/>
  <c r="Q5" i="1"/>
  <c r="I6" i="1"/>
  <c r="I28" i="1" s="1"/>
  <c r="M5" i="1"/>
  <c r="T6" i="1"/>
  <c r="F150" i="1"/>
  <c r="C128" i="1"/>
  <c r="C97" i="1"/>
  <c r="G134" i="1"/>
  <c r="G146" i="1" s="1"/>
  <c r="G147" i="1" s="1"/>
  <c r="G148" i="1" s="1"/>
  <c r="G149" i="1" s="1"/>
  <c r="G150" i="1" s="1"/>
  <c r="G151" i="1" s="1"/>
  <c r="G152" i="1" s="1"/>
  <c r="G153" i="1" s="1"/>
  <c r="G154" i="1" s="1"/>
  <c r="G155" i="1" s="1"/>
  <c r="G159" i="1" s="1"/>
  <c r="C121" i="1"/>
  <c r="G39" i="1"/>
  <c r="F152" i="1"/>
  <c r="G33" i="1" l="1"/>
  <c r="G30" i="1"/>
  <c r="G51" i="1"/>
  <c r="G52" i="1" s="1"/>
  <c r="G53" i="1" s="1"/>
  <c r="G54" i="1" s="1"/>
  <c r="G55" i="1" s="1"/>
  <c r="G56" i="1" s="1"/>
  <c r="G57" i="1" s="1"/>
  <c r="G58" i="1" s="1"/>
  <c r="G61" i="1"/>
  <c r="I18" i="1"/>
  <c r="I19" i="1" s="1"/>
  <c r="I20" i="1" s="1"/>
  <c r="I21" i="1" s="1"/>
  <c r="I22" i="1" s="1"/>
  <c r="I23" i="1" s="1"/>
  <c r="I24" i="1" s="1"/>
  <c r="O5" i="1"/>
  <c r="O18" i="1" s="1"/>
  <c r="O19" i="1" s="1"/>
  <c r="O20" i="1" s="1"/>
  <c r="O21" i="1" s="1"/>
  <c r="O22" i="1" s="1"/>
  <c r="O23" i="1" s="1"/>
  <c r="O24" i="1" s="1"/>
  <c r="O25" i="1" s="1"/>
  <c r="O26" i="1" s="1"/>
  <c r="O27" i="1" s="1"/>
  <c r="P5" i="1"/>
  <c r="P18" i="1" s="1"/>
  <c r="P19" i="1" s="1"/>
  <c r="P20" i="1" s="1"/>
  <c r="P21" i="1" s="1"/>
  <c r="P22" i="1" s="1"/>
  <c r="P23" i="1" s="1"/>
  <c r="P24" i="1" s="1"/>
  <c r="P25" i="1" s="1"/>
  <c r="P26" i="1" s="1"/>
  <c r="P27" i="1" s="1"/>
  <c r="J5" i="1"/>
  <c r="J18" i="1" s="1"/>
  <c r="J19" i="1" s="1"/>
  <c r="J20" i="1" s="1"/>
  <c r="J21" i="1" s="1"/>
  <c r="J22" i="1" s="1"/>
  <c r="J23" i="1" s="1"/>
  <c r="J24" i="1" s="1"/>
  <c r="J25" i="1" s="1"/>
  <c r="J26" i="1" s="1"/>
  <c r="J27" i="1" s="1"/>
  <c r="N5" i="1"/>
  <c r="N18" i="1" s="1"/>
  <c r="N19" i="1" s="1"/>
  <c r="N20" i="1" s="1"/>
  <c r="N21" i="1" s="1"/>
  <c r="N22" i="1" s="1"/>
  <c r="N23" i="1" s="1"/>
  <c r="N24" i="1" s="1"/>
  <c r="N25" i="1" s="1"/>
  <c r="N26" i="1" s="1"/>
  <c r="N27" i="1" s="1"/>
  <c r="W5" i="1"/>
  <c r="S5" i="1"/>
  <c r="S18" i="1" s="1"/>
  <c r="S19" i="1" s="1"/>
  <c r="S20" i="1" s="1"/>
  <c r="S21" i="1" s="1"/>
  <c r="S22" i="1" s="1"/>
  <c r="S23" i="1" s="1"/>
  <c r="S24" i="1" s="1"/>
  <c r="S25" i="1" s="1"/>
  <c r="S26" i="1" s="1"/>
  <c r="S27" i="1" s="1"/>
  <c r="U5" i="1"/>
  <c r="U18" i="1" s="1"/>
  <c r="U19" i="1" s="1"/>
  <c r="U20" i="1" s="1"/>
  <c r="U21" i="1" s="1"/>
  <c r="U22" i="1" s="1"/>
  <c r="U23" i="1" s="1"/>
  <c r="U24" i="1" s="1"/>
  <c r="U25" i="1" s="1"/>
  <c r="U26" i="1" s="1"/>
  <c r="U27" i="1" s="1"/>
  <c r="L5" i="1"/>
  <c r="V5" i="1"/>
  <c r="V18" i="1" s="1"/>
  <c r="V19" i="1" s="1"/>
  <c r="V20" i="1" s="1"/>
  <c r="V21" i="1" s="1"/>
  <c r="V22" i="1" s="1"/>
  <c r="V23" i="1" s="1"/>
  <c r="V24" i="1" s="1"/>
  <c r="V25" i="1" s="1"/>
  <c r="V26" i="1" s="1"/>
  <c r="V27" i="1" s="1"/>
  <c r="T5" i="1"/>
  <c r="T18" i="1" s="1"/>
  <c r="T19" i="1" s="1"/>
  <c r="T20" i="1" s="1"/>
  <c r="T21" i="1" s="1"/>
  <c r="T22" i="1" s="1"/>
  <c r="T23" i="1" s="1"/>
  <c r="T24" i="1" s="1"/>
  <c r="T25" i="1" s="1"/>
  <c r="T26" i="1" s="1"/>
  <c r="T27" i="1" s="1"/>
  <c r="R5" i="1"/>
  <c r="R18" i="1" s="1"/>
  <c r="R19" i="1" s="1"/>
  <c r="R20" i="1" s="1"/>
  <c r="R21" i="1" s="1"/>
  <c r="R22" i="1" s="1"/>
  <c r="R23" i="1" s="1"/>
  <c r="R24" i="1" s="1"/>
  <c r="R25" i="1" s="1"/>
  <c r="R26" i="1" s="1"/>
  <c r="R27" i="1" s="1"/>
  <c r="K5" i="1"/>
  <c r="K18" i="1" s="1"/>
  <c r="K19" i="1" s="1"/>
  <c r="K20" i="1" s="1"/>
  <c r="K21" i="1" s="1"/>
  <c r="K22" i="1" s="1"/>
  <c r="K23" i="1" s="1"/>
  <c r="K24" i="1" s="1"/>
  <c r="K25" i="1" s="1"/>
  <c r="K26" i="1" s="1"/>
  <c r="K27" i="1" s="1"/>
  <c r="G97" i="1"/>
  <c r="G163" i="1" s="1"/>
  <c r="G94" i="1"/>
  <c r="G125" i="1"/>
  <c r="G158" i="1"/>
  <c r="G156" i="1"/>
  <c r="K28" i="1"/>
  <c r="L28" i="1"/>
  <c r="L18" i="1"/>
  <c r="L19" i="1" s="1"/>
  <c r="L20" i="1" s="1"/>
  <c r="L21" i="1" s="1"/>
  <c r="L22" i="1" s="1"/>
  <c r="L23" i="1" s="1"/>
  <c r="L24" i="1" s="1"/>
  <c r="L25" i="1" s="1"/>
  <c r="L26" i="1" s="1"/>
  <c r="L27" i="1" s="1"/>
  <c r="S28" i="1"/>
  <c r="C98" i="1"/>
  <c r="L70" i="1" s="1"/>
  <c r="W71" i="1"/>
  <c r="O71" i="1"/>
  <c r="U71" i="1"/>
  <c r="L71" i="1"/>
  <c r="R71" i="1"/>
  <c r="I71" i="1"/>
  <c r="I94" i="1" s="1"/>
  <c r="Q70" i="1"/>
  <c r="N71" i="1"/>
  <c r="M71" i="1"/>
  <c r="K71" i="1"/>
  <c r="O70" i="1"/>
  <c r="V71" i="1"/>
  <c r="J71" i="1"/>
  <c r="J94" i="1" s="1"/>
  <c r="N70" i="1"/>
  <c r="T71" i="1"/>
  <c r="H71" i="1"/>
  <c r="S71" i="1"/>
  <c r="W70" i="1"/>
  <c r="Q71" i="1"/>
  <c r="V70" i="1"/>
  <c r="P71" i="1"/>
  <c r="G127" i="1"/>
  <c r="P28" i="1"/>
  <c r="W28" i="1"/>
  <c r="W18" i="1"/>
  <c r="W19" i="1" s="1"/>
  <c r="W20" i="1" s="1"/>
  <c r="W21" i="1" s="1"/>
  <c r="W22" i="1" s="1"/>
  <c r="W23" i="1" s="1"/>
  <c r="W24" i="1" s="1"/>
  <c r="W25" i="1" s="1"/>
  <c r="W26" i="1" s="1"/>
  <c r="W27" i="1" s="1"/>
  <c r="Q18" i="1"/>
  <c r="Q19" i="1" s="1"/>
  <c r="Q20" i="1" s="1"/>
  <c r="Q21" i="1" s="1"/>
  <c r="Q22" i="1" s="1"/>
  <c r="Q23" i="1" s="1"/>
  <c r="Q24" i="1" s="1"/>
  <c r="Q25" i="1" s="1"/>
  <c r="Q26" i="1" s="1"/>
  <c r="Q27" i="1" s="1"/>
  <c r="Q30" i="1" s="1"/>
  <c r="Q28" i="1"/>
  <c r="N28" i="1"/>
  <c r="O28" i="1"/>
  <c r="U28" i="1"/>
  <c r="M18" i="1"/>
  <c r="M19" i="1" s="1"/>
  <c r="M20" i="1" s="1"/>
  <c r="M21" i="1" s="1"/>
  <c r="M22" i="1" s="1"/>
  <c r="M23" i="1" s="1"/>
  <c r="M24" i="1" s="1"/>
  <c r="M25" i="1" s="1"/>
  <c r="M26" i="1" s="1"/>
  <c r="M27" i="1" s="1"/>
  <c r="M28" i="1"/>
  <c r="H23" i="1"/>
  <c r="H24" i="1" s="1"/>
  <c r="H25" i="1" s="1"/>
  <c r="H26" i="1" s="1"/>
  <c r="H27" i="1" s="1"/>
  <c r="R28" i="1"/>
  <c r="V28" i="1"/>
  <c r="W103" i="1"/>
  <c r="O103" i="1"/>
  <c r="T103" i="1"/>
  <c r="K103" i="1"/>
  <c r="Q103" i="1"/>
  <c r="H103" i="1"/>
  <c r="M103" i="1"/>
  <c r="L103" i="1"/>
  <c r="Q102" i="1"/>
  <c r="V103" i="1"/>
  <c r="J103" i="1"/>
  <c r="J125" i="1" s="1"/>
  <c r="R103" i="1"/>
  <c r="C129" i="1"/>
  <c r="S102" i="1" s="1"/>
  <c r="I103" i="1"/>
  <c r="I125" i="1" s="1"/>
  <c r="U103" i="1"/>
  <c r="S103" i="1"/>
  <c r="P103" i="1"/>
  <c r="I102" i="1"/>
  <c r="I115" i="1" s="1"/>
  <c r="I116" i="1" s="1"/>
  <c r="I117" i="1" s="1"/>
  <c r="I118" i="1" s="1"/>
  <c r="I119" i="1" s="1"/>
  <c r="I120" i="1" s="1"/>
  <c r="I121" i="1" s="1"/>
  <c r="I122" i="1" s="1"/>
  <c r="I123" i="1" s="1"/>
  <c r="I124" i="1" s="1"/>
  <c r="N103" i="1"/>
  <c r="T28" i="1"/>
  <c r="T134" i="1"/>
  <c r="L134" i="1"/>
  <c r="U133" i="1"/>
  <c r="M133" i="1"/>
  <c r="Q134" i="1"/>
  <c r="I134" i="1"/>
  <c r="I156" i="1" s="1"/>
  <c r="R133" i="1"/>
  <c r="J133" i="1"/>
  <c r="J146" i="1" s="1"/>
  <c r="J147" i="1" s="1"/>
  <c r="J148" i="1" s="1"/>
  <c r="J149" i="1" s="1"/>
  <c r="J150" i="1" s="1"/>
  <c r="J151" i="1" s="1"/>
  <c r="J152" i="1" s="1"/>
  <c r="J153" i="1" s="1"/>
  <c r="J154" i="1" s="1"/>
  <c r="J155" i="1" s="1"/>
  <c r="S134" i="1"/>
  <c r="H134" i="1"/>
  <c r="O133" i="1"/>
  <c r="C160" i="1"/>
  <c r="O134" i="1"/>
  <c r="V133" i="1"/>
  <c r="K133" i="1"/>
  <c r="M134" i="1"/>
  <c r="P133" i="1"/>
  <c r="K134" i="1"/>
  <c r="N133" i="1"/>
  <c r="W134" i="1"/>
  <c r="J134" i="1"/>
  <c r="J156" i="1" s="1"/>
  <c r="L133" i="1"/>
  <c r="V134" i="1"/>
  <c r="I133" i="1"/>
  <c r="I146" i="1" s="1"/>
  <c r="I147" i="1" s="1"/>
  <c r="I148" i="1" s="1"/>
  <c r="I149" i="1" s="1"/>
  <c r="I150" i="1" s="1"/>
  <c r="I151" i="1" s="1"/>
  <c r="I152" i="1" s="1"/>
  <c r="I153" i="1" s="1"/>
  <c r="I154" i="1" s="1"/>
  <c r="I155" i="1" s="1"/>
  <c r="R134" i="1"/>
  <c r="T133" i="1"/>
  <c r="U134" i="1"/>
  <c r="P134" i="1"/>
  <c r="N134" i="1"/>
  <c r="W133" i="1"/>
  <c r="S133" i="1"/>
  <c r="Q133" i="1"/>
  <c r="H31" i="1" l="1"/>
  <c r="H33" i="1" s="1"/>
  <c r="H32" i="1"/>
  <c r="K32" i="1"/>
  <c r="K31" i="1"/>
  <c r="K33" i="1" s="1"/>
  <c r="J31" i="1"/>
  <c r="J33" i="1" s="1"/>
  <c r="J32" i="1"/>
  <c r="T31" i="1"/>
  <c r="T33" i="1" s="1"/>
  <c r="T32" i="1"/>
  <c r="P31" i="1"/>
  <c r="P33" i="1" s="1"/>
  <c r="P32" i="1"/>
  <c r="L31" i="1"/>
  <c r="L33" i="1" s="1"/>
  <c r="L32" i="1"/>
  <c r="Q31" i="1"/>
  <c r="Q33" i="1" s="1"/>
  <c r="Q32" i="1"/>
  <c r="U31" i="1"/>
  <c r="U33" i="1" s="1"/>
  <c r="U32" i="1"/>
  <c r="N32" i="1"/>
  <c r="N31" i="1"/>
  <c r="N33" i="1" s="1"/>
  <c r="O32" i="1"/>
  <c r="O31" i="1"/>
  <c r="O33" i="1" s="1"/>
  <c r="S32" i="1"/>
  <c r="S31" i="1"/>
  <c r="S33" i="1" s="1"/>
  <c r="W32" i="1"/>
  <c r="W31" i="1"/>
  <c r="W33" i="1" s="1"/>
  <c r="R32" i="1"/>
  <c r="R31" i="1"/>
  <c r="R33" i="1" s="1"/>
  <c r="V32" i="1"/>
  <c r="V31" i="1"/>
  <c r="V33" i="1" s="1"/>
  <c r="M31" i="1"/>
  <c r="M33" i="1" s="1"/>
  <c r="M32" i="1"/>
  <c r="I25" i="1"/>
  <c r="I26" i="1" s="1"/>
  <c r="I27" i="1" s="1"/>
  <c r="I31" i="1" s="1"/>
  <c r="G59" i="1"/>
  <c r="G60" i="1" s="1"/>
  <c r="B26" i="1"/>
  <c r="L30" i="1"/>
  <c r="J30" i="1"/>
  <c r="P70" i="1"/>
  <c r="S70" i="1"/>
  <c r="J70" i="1"/>
  <c r="J83" i="1" s="1"/>
  <c r="J84" i="1" s="1"/>
  <c r="J86" i="1" s="1"/>
  <c r="J87" i="1" s="1"/>
  <c r="J88" i="1" s="1"/>
  <c r="J89" i="1" s="1"/>
  <c r="J90" i="1" s="1"/>
  <c r="J91" i="1" s="1"/>
  <c r="J92" i="1" s="1"/>
  <c r="J93" i="1" s="1"/>
  <c r="J96" i="1" s="1"/>
  <c r="J97" i="1" s="1"/>
  <c r="H70" i="1"/>
  <c r="H83" i="1" s="1"/>
  <c r="H84" i="1" s="1"/>
  <c r="H86" i="1" s="1"/>
  <c r="H87" i="1" s="1"/>
  <c r="H88" i="1" s="1"/>
  <c r="H89" i="1" s="1"/>
  <c r="H90" i="1" s="1"/>
  <c r="H91" i="1" s="1"/>
  <c r="H92" i="1" s="1"/>
  <c r="H93" i="1" s="1"/>
  <c r="H96" i="1" s="1"/>
  <c r="H97" i="1" s="1"/>
  <c r="H94" i="1"/>
  <c r="K70" i="1"/>
  <c r="K83" i="1" s="1"/>
  <c r="K84" i="1" s="1"/>
  <c r="K86" i="1" s="1"/>
  <c r="K87" i="1" s="1"/>
  <c r="K88" i="1" s="1"/>
  <c r="K89" i="1" s="1"/>
  <c r="K90" i="1" s="1"/>
  <c r="K91" i="1" s="1"/>
  <c r="K92" i="1" s="1"/>
  <c r="K93" i="1" s="1"/>
  <c r="I70" i="1"/>
  <c r="I83" i="1" s="1"/>
  <c r="I84" i="1" s="1"/>
  <c r="I86" i="1" s="1"/>
  <c r="I87" i="1" s="1"/>
  <c r="I88" i="1" s="1"/>
  <c r="I89" i="1" s="1"/>
  <c r="I90" i="1" s="1"/>
  <c r="I91" i="1" s="1"/>
  <c r="I92" i="1" s="1"/>
  <c r="I93" i="1" s="1"/>
  <c r="I96" i="1" s="1"/>
  <c r="I97" i="1" s="1"/>
  <c r="U70" i="1"/>
  <c r="M70" i="1"/>
  <c r="M83" i="1" s="1"/>
  <c r="M84" i="1" s="1"/>
  <c r="M86" i="1" s="1"/>
  <c r="M87" i="1" s="1"/>
  <c r="M88" i="1" s="1"/>
  <c r="M89" i="1" s="1"/>
  <c r="M90" i="1" s="1"/>
  <c r="M91" i="1" s="1"/>
  <c r="M92" i="1" s="1"/>
  <c r="M93" i="1" s="1"/>
  <c r="R70" i="1"/>
  <c r="T70" i="1"/>
  <c r="T83" i="1" s="1"/>
  <c r="T84" i="1" s="1"/>
  <c r="T86" i="1" s="1"/>
  <c r="T87" i="1" s="1"/>
  <c r="T88" i="1" s="1"/>
  <c r="T89" i="1" s="1"/>
  <c r="T90" i="1" s="1"/>
  <c r="T91" i="1" s="1"/>
  <c r="T92" i="1" s="1"/>
  <c r="T93" i="1" s="1"/>
  <c r="U102" i="1"/>
  <c r="W102" i="1"/>
  <c r="J102" i="1"/>
  <c r="J115" i="1" s="1"/>
  <c r="J116" i="1" s="1"/>
  <c r="J117" i="1" s="1"/>
  <c r="J118" i="1" s="1"/>
  <c r="J119" i="1" s="1"/>
  <c r="J120" i="1" s="1"/>
  <c r="J121" i="1" s="1"/>
  <c r="J122" i="1" s="1"/>
  <c r="J123" i="1" s="1"/>
  <c r="J124" i="1" s="1"/>
  <c r="J127" i="1" s="1"/>
  <c r="J128" i="1" s="1"/>
  <c r="L102" i="1"/>
  <c r="N151" i="1"/>
  <c r="N153" i="1"/>
  <c r="N154" i="1"/>
  <c r="N155" i="1"/>
  <c r="N149" i="1"/>
  <c r="N150" i="1"/>
  <c r="N147" i="1"/>
  <c r="N146" i="1"/>
  <c r="N152" i="1"/>
  <c r="N156" i="1"/>
  <c r="N148" i="1"/>
  <c r="O155" i="1"/>
  <c r="O150" i="1"/>
  <c r="O147" i="1"/>
  <c r="O149" i="1"/>
  <c r="O151" i="1"/>
  <c r="O146" i="1"/>
  <c r="O154" i="1"/>
  <c r="O153" i="1"/>
  <c r="O156" i="1"/>
  <c r="O148" i="1"/>
  <c r="O152" i="1"/>
  <c r="N123" i="1"/>
  <c r="N118" i="1"/>
  <c r="N121" i="1"/>
  <c r="N122" i="1"/>
  <c r="N119" i="1"/>
  <c r="N116" i="1"/>
  <c r="N120" i="1"/>
  <c r="N117" i="1"/>
  <c r="N124" i="1"/>
  <c r="N115" i="1"/>
  <c r="N125" i="1"/>
  <c r="Q83" i="1"/>
  <c r="Q84" i="1" s="1"/>
  <c r="Q86" i="1" s="1"/>
  <c r="Q87" i="1" s="1"/>
  <c r="Q88" i="1" s="1"/>
  <c r="Q89" i="1" s="1"/>
  <c r="Q90" i="1" s="1"/>
  <c r="Q91" i="1" s="1"/>
  <c r="Q92" i="1" s="1"/>
  <c r="Q93" i="1" s="1"/>
  <c r="Q94" i="1"/>
  <c r="P154" i="1"/>
  <c r="P146" i="1"/>
  <c r="P152" i="1"/>
  <c r="P148" i="1"/>
  <c r="P153" i="1"/>
  <c r="P150" i="1"/>
  <c r="P147" i="1"/>
  <c r="P149" i="1"/>
  <c r="P151" i="1"/>
  <c r="P156" i="1"/>
  <c r="P155" i="1"/>
  <c r="V123" i="1"/>
  <c r="V118" i="1"/>
  <c r="V121" i="1"/>
  <c r="V125" i="1"/>
  <c r="V122" i="1"/>
  <c r="V117" i="1"/>
  <c r="V124" i="1"/>
  <c r="V119" i="1"/>
  <c r="V120" i="1"/>
  <c r="V115" i="1"/>
  <c r="V116" i="1"/>
  <c r="V94" i="1"/>
  <c r="V83" i="1"/>
  <c r="V84" i="1"/>
  <c r="V86" i="1" s="1"/>
  <c r="V87" i="1" s="1"/>
  <c r="V88" i="1" s="1"/>
  <c r="V89" i="1" s="1"/>
  <c r="V90" i="1" s="1"/>
  <c r="V91" i="1" s="1"/>
  <c r="V92" i="1" s="1"/>
  <c r="V93" i="1" s="1"/>
  <c r="S83" i="1"/>
  <c r="S84" i="1" s="1"/>
  <c r="S86" i="1" s="1"/>
  <c r="S87" i="1" s="1"/>
  <c r="S88" i="1" s="1"/>
  <c r="S89" i="1" s="1"/>
  <c r="S90" i="1" s="1"/>
  <c r="S91" i="1" s="1"/>
  <c r="S92" i="1" s="1"/>
  <c r="S93" i="1" s="1"/>
  <c r="S94" i="1"/>
  <c r="R149" i="1"/>
  <c r="R156" i="1"/>
  <c r="R148" i="1"/>
  <c r="R155" i="1"/>
  <c r="R146" i="1"/>
  <c r="R153" i="1"/>
  <c r="R152" i="1"/>
  <c r="R151" i="1"/>
  <c r="R154" i="1"/>
  <c r="R150" i="1"/>
  <c r="R147" i="1"/>
  <c r="M124" i="1"/>
  <c r="M117" i="1"/>
  <c r="M125" i="1"/>
  <c r="M120" i="1"/>
  <c r="M116" i="1"/>
  <c r="M123" i="1"/>
  <c r="M122" i="1"/>
  <c r="M118" i="1"/>
  <c r="M121" i="1"/>
  <c r="M119" i="1"/>
  <c r="M115" i="1"/>
  <c r="M94" i="1"/>
  <c r="L83" i="1"/>
  <c r="L84" i="1" s="1"/>
  <c r="L86" i="1" s="1"/>
  <c r="L87" i="1" s="1"/>
  <c r="L88" i="1" s="1"/>
  <c r="L89" i="1" s="1"/>
  <c r="L90" i="1" s="1"/>
  <c r="L91" i="1" s="1"/>
  <c r="L92" i="1" s="1"/>
  <c r="L93" i="1" s="1"/>
  <c r="L94" i="1"/>
  <c r="W155" i="1"/>
  <c r="W150" i="1"/>
  <c r="W147" i="1"/>
  <c r="W149" i="1"/>
  <c r="W152" i="1"/>
  <c r="W148" i="1"/>
  <c r="W156" i="1"/>
  <c r="W151" i="1"/>
  <c r="W146" i="1"/>
  <c r="W153" i="1"/>
  <c r="W154" i="1"/>
  <c r="W94" i="1"/>
  <c r="W83" i="1"/>
  <c r="W84" i="1" s="1"/>
  <c r="W86" i="1" s="1"/>
  <c r="W87" i="1" s="1"/>
  <c r="W88" i="1" s="1"/>
  <c r="W89" i="1" s="1"/>
  <c r="W90" i="1" s="1"/>
  <c r="W91" i="1" s="1"/>
  <c r="W92" i="1" s="1"/>
  <c r="W93" i="1" s="1"/>
  <c r="P117" i="1"/>
  <c r="P125" i="1"/>
  <c r="P120" i="1"/>
  <c r="P115" i="1"/>
  <c r="P124" i="1"/>
  <c r="P116" i="1"/>
  <c r="P119" i="1"/>
  <c r="P123" i="1"/>
  <c r="P121" i="1"/>
  <c r="P122" i="1"/>
  <c r="P118" i="1"/>
  <c r="R94" i="1"/>
  <c r="R83" i="1"/>
  <c r="R84" i="1" s="1"/>
  <c r="R86" i="1" s="1"/>
  <c r="R87" i="1" s="1"/>
  <c r="R88" i="1" s="1"/>
  <c r="R89" i="1" s="1"/>
  <c r="R90" i="1" s="1"/>
  <c r="R91" i="1" s="1"/>
  <c r="R92" i="1" s="1"/>
  <c r="R93" i="1" s="1"/>
  <c r="K152" i="1"/>
  <c r="K151" i="1"/>
  <c r="K156" i="1"/>
  <c r="K148" i="1"/>
  <c r="K155" i="1"/>
  <c r="K147" i="1"/>
  <c r="K154" i="1"/>
  <c r="K150" i="1"/>
  <c r="K153" i="1"/>
  <c r="K149" i="1"/>
  <c r="K146" i="1"/>
  <c r="H133" i="1"/>
  <c r="H146" i="1" s="1"/>
  <c r="H147" i="1" s="1"/>
  <c r="H148" i="1" s="1"/>
  <c r="H149" i="1" s="1"/>
  <c r="H150" i="1" s="1"/>
  <c r="H151" i="1" s="1"/>
  <c r="H152" i="1" s="1"/>
  <c r="H153" i="1" s="1"/>
  <c r="H154" i="1" s="1"/>
  <c r="H155" i="1" s="1"/>
  <c r="H158" i="1" s="1"/>
  <c r="H159" i="1" s="1"/>
  <c r="H156" i="1"/>
  <c r="L155" i="1"/>
  <c r="L150" i="1"/>
  <c r="L147" i="1"/>
  <c r="L148" i="1"/>
  <c r="L151" i="1"/>
  <c r="L154" i="1"/>
  <c r="L146" i="1"/>
  <c r="L149" i="1"/>
  <c r="L152" i="1"/>
  <c r="L153" i="1"/>
  <c r="L156" i="1"/>
  <c r="I127" i="1"/>
  <c r="I128" i="1" s="1"/>
  <c r="L125" i="1"/>
  <c r="L115" i="1"/>
  <c r="L116" i="1" s="1"/>
  <c r="L117" i="1" s="1"/>
  <c r="L118" i="1" s="1"/>
  <c r="L119" i="1" s="1"/>
  <c r="L120" i="1" s="1"/>
  <c r="L121" i="1" s="1"/>
  <c r="L122" i="1" s="1"/>
  <c r="L123" i="1" s="1"/>
  <c r="L124" i="1" s="1"/>
  <c r="K125" i="1"/>
  <c r="V30" i="1"/>
  <c r="R30" i="1"/>
  <c r="O30" i="1"/>
  <c r="P30" i="1"/>
  <c r="S152" i="1"/>
  <c r="S151" i="1"/>
  <c r="S149" i="1"/>
  <c r="S146" i="1"/>
  <c r="S147" i="1"/>
  <c r="S153" i="1"/>
  <c r="S156" i="1"/>
  <c r="S155" i="1"/>
  <c r="S154" i="1"/>
  <c r="S150" i="1"/>
  <c r="S148" i="1"/>
  <c r="V102" i="1"/>
  <c r="V151" i="1"/>
  <c r="V153" i="1"/>
  <c r="V156" i="1"/>
  <c r="V152" i="1"/>
  <c r="V148" i="1"/>
  <c r="V155" i="1"/>
  <c r="V154" i="1"/>
  <c r="V150" i="1"/>
  <c r="V146" i="1"/>
  <c r="V147" i="1"/>
  <c r="V149" i="1"/>
  <c r="O102" i="1"/>
  <c r="T94" i="1"/>
  <c r="U94" i="1"/>
  <c r="U83" i="1"/>
  <c r="U84" i="1" s="1"/>
  <c r="U86" i="1" s="1"/>
  <c r="U87" i="1" s="1"/>
  <c r="U88" i="1" s="1"/>
  <c r="U89" i="1" s="1"/>
  <c r="U90" i="1" s="1"/>
  <c r="U91" i="1" s="1"/>
  <c r="U92" i="1" s="1"/>
  <c r="U93" i="1" s="1"/>
  <c r="Q153" i="1"/>
  <c r="Q152" i="1"/>
  <c r="Q156" i="1"/>
  <c r="Q150" i="1"/>
  <c r="Q154" i="1"/>
  <c r="Q146" i="1"/>
  <c r="Q149" i="1"/>
  <c r="Q148" i="1"/>
  <c r="Q155" i="1"/>
  <c r="Q151" i="1"/>
  <c r="Q147" i="1"/>
  <c r="Q121" i="1"/>
  <c r="Q119" i="1"/>
  <c r="Q118" i="1"/>
  <c r="Q115" i="1"/>
  <c r="Q123" i="1"/>
  <c r="Q122" i="1"/>
  <c r="Q117" i="1"/>
  <c r="Q125" i="1"/>
  <c r="Q116" i="1"/>
  <c r="Q124" i="1"/>
  <c r="Q120" i="1"/>
  <c r="O94" i="1"/>
  <c r="O83" i="1"/>
  <c r="O84" i="1" s="1"/>
  <c r="O86" i="1" s="1"/>
  <c r="O87" i="1" s="1"/>
  <c r="O88" i="1" s="1"/>
  <c r="O89" i="1" s="1"/>
  <c r="O90" i="1" s="1"/>
  <c r="O91" i="1" s="1"/>
  <c r="O92" i="1" s="1"/>
  <c r="O93" i="1" s="1"/>
  <c r="I158" i="1"/>
  <c r="I159" i="1" s="1"/>
  <c r="J158" i="1"/>
  <c r="J159" i="1" s="1"/>
  <c r="U156" i="1"/>
  <c r="U148" i="1"/>
  <c r="U154" i="1"/>
  <c r="U146" i="1"/>
  <c r="U150" i="1"/>
  <c r="U151" i="1"/>
  <c r="U149" i="1"/>
  <c r="U152" i="1"/>
  <c r="U147" i="1"/>
  <c r="U153" i="1"/>
  <c r="U155" i="1"/>
  <c r="M30" i="1"/>
  <c r="K94" i="1"/>
  <c r="T155" i="1"/>
  <c r="T150" i="1"/>
  <c r="T147" i="1"/>
  <c r="T153" i="1"/>
  <c r="T154" i="1"/>
  <c r="T149" i="1"/>
  <c r="T156" i="1"/>
  <c r="T152" i="1"/>
  <c r="T148" i="1"/>
  <c r="T151" i="1"/>
  <c r="T146" i="1"/>
  <c r="S125" i="1"/>
  <c r="S120" i="1"/>
  <c r="S115" i="1"/>
  <c r="S123" i="1"/>
  <c r="S118" i="1"/>
  <c r="S124" i="1"/>
  <c r="S122" i="1"/>
  <c r="S116" i="1"/>
  <c r="S119" i="1"/>
  <c r="S117" i="1"/>
  <c r="S121" i="1"/>
  <c r="K102" i="1"/>
  <c r="K115" i="1" s="1"/>
  <c r="K116" i="1" s="1"/>
  <c r="K117" i="1" s="1"/>
  <c r="K118" i="1" s="1"/>
  <c r="K119" i="1" s="1"/>
  <c r="K120" i="1" s="1"/>
  <c r="K121" i="1" s="1"/>
  <c r="K122" i="1" s="1"/>
  <c r="K123" i="1" s="1"/>
  <c r="K124" i="1" s="1"/>
  <c r="R102" i="1"/>
  <c r="T119" i="1"/>
  <c r="T122" i="1"/>
  <c r="T123" i="1"/>
  <c r="T118" i="1"/>
  <c r="T121" i="1"/>
  <c r="T116" i="1"/>
  <c r="T125" i="1"/>
  <c r="T117" i="1"/>
  <c r="T124" i="1"/>
  <c r="T120" i="1"/>
  <c r="T115" i="1"/>
  <c r="N30" i="1"/>
  <c r="W30" i="1"/>
  <c r="S30" i="1"/>
  <c r="K30" i="1"/>
  <c r="M156" i="1"/>
  <c r="M148" i="1"/>
  <c r="M154" i="1"/>
  <c r="M146" i="1"/>
  <c r="M147" i="1"/>
  <c r="M152" i="1"/>
  <c r="M155" i="1"/>
  <c r="M151" i="1"/>
  <c r="M150" i="1"/>
  <c r="M153" i="1"/>
  <c r="M149" i="1"/>
  <c r="M102" i="1"/>
  <c r="P102" i="1"/>
  <c r="P94" i="1"/>
  <c r="P83" i="1"/>
  <c r="P84" i="1" s="1"/>
  <c r="P86" i="1" s="1"/>
  <c r="P87" i="1" s="1"/>
  <c r="P88" i="1" s="1"/>
  <c r="P89" i="1" s="1"/>
  <c r="P90" i="1" s="1"/>
  <c r="P91" i="1" s="1"/>
  <c r="P92" i="1" s="1"/>
  <c r="P93" i="1" s="1"/>
  <c r="U124" i="1"/>
  <c r="U117" i="1"/>
  <c r="U121" i="1"/>
  <c r="U118" i="1"/>
  <c r="U115" i="1"/>
  <c r="U122" i="1"/>
  <c r="U119" i="1"/>
  <c r="U116" i="1"/>
  <c r="U125" i="1"/>
  <c r="U120" i="1"/>
  <c r="U123" i="1"/>
  <c r="R116" i="1"/>
  <c r="R124" i="1"/>
  <c r="R123" i="1"/>
  <c r="R120" i="1"/>
  <c r="R117" i="1"/>
  <c r="R121" i="1"/>
  <c r="R119" i="1"/>
  <c r="R115" i="1"/>
  <c r="R122" i="1"/>
  <c r="R118" i="1"/>
  <c r="R125" i="1"/>
  <c r="O122" i="1"/>
  <c r="O116" i="1"/>
  <c r="O125" i="1"/>
  <c r="O123" i="1"/>
  <c r="O120" i="1"/>
  <c r="O124" i="1"/>
  <c r="O115" i="1"/>
  <c r="O119" i="1"/>
  <c r="O121" i="1"/>
  <c r="O117" i="1"/>
  <c r="O118" i="1"/>
  <c r="U30" i="1"/>
  <c r="T30" i="1"/>
  <c r="T102" i="1"/>
  <c r="N102" i="1"/>
  <c r="H102" i="1"/>
  <c r="H115" i="1" s="1"/>
  <c r="H116" i="1" s="1"/>
  <c r="H117" i="1" s="1"/>
  <c r="H118" i="1" s="1"/>
  <c r="H119" i="1" s="1"/>
  <c r="H120" i="1" s="1"/>
  <c r="H121" i="1" s="1"/>
  <c r="H122" i="1" s="1"/>
  <c r="H123" i="1" s="1"/>
  <c r="H124" i="1" s="1"/>
  <c r="H127" i="1" s="1"/>
  <c r="H128" i="1" s="1"/>
  <c r="H125" i="1"/>
  <c r="W122" i="1"/>
  <c r="W116" i="1"/>
  <c r="W124" i="1"/>
  <c r="W118" i="1"/>
  <c r="W117" i="1"/>
  <c r="W125" i="1"/>
  <c r="W121" i="1"/>
  <c r="W119" i="1"/>
  <c r="W115" i="1"/>
  <c r="W120" i="1"/>
  <c r="W123" i="1"/>
  <c r="N94" i="1"/>
  <c r="N83" i="1"/>
  <c r="N84" i="1" s="1"/>
  <c r="N86" i="1" s="1"/>
  <c r="N87" i="1" s="1"/>
  <c r="N88" i="1" s="1"/>
  <c r="N89" i="1" s="1"/>
  <c r="N90" i="1" s="1"/>
  <c r="N91" i="1" s="1"/>
  <c r="N92" i="1" s="1"/>
  <c r="N93" i="1" s="1"/>
  <c r="L97" i="1" l="1"/>
  <c r="G63" i="1"/>
  <c r="G64" i="1"/>
  <c r="I32" i="1"/>
  <c r="I33" i="1"/>
  <c r="H30" i="1"/>
  <c r="I30" i="1"/>
  <c r="L127" i="1"/>
  <c r="L128" i="1" s="1"/>
  <c r="K127" i="1"/>
  <c r="K128" i="1" s="1"/>
  <c r="O96" i="1"/>
  <c r="O97" i="1" s="1"/>
  <c r="V159" i="1"/>
  <c r="V158" i="1"/>
  <c r="L159" i="1"/>
  <c r="L158" i="1"/>
  <c r="Q159" i="1"/>
  <c r="Q158" i="1"/>
  <c r="S96" i="1"/>
  <c r="S97" i="1" s="1"/>
  <c r="O159" i="1"/>
  <c r="O158" i="1"/>
  <c r="N159" i="1"/>
  <c r="N158" i="1"/>
  <c r="P96" i="1"/>
  <c r="P97" i="1" s="1"/>
  <c r="T128" i="1"/>
  <c r="T127" i="1"/>
  <c r="S127" i="1"/>
  <c r="S128" i="1"/>
  <c r="T158" i="1"/>
  <c r="T159" i="1"/>
  <c r="S158" i="1"/>
  <c r="S159" i="1"/>
  <c r="W97" i="1"/>
  <c r="W96" i="1"/>
  <c r="M127" i="1"/>
  <c r="M128" i="1"/>
  <c r="R159" i="1"/>
  <c r="R158" i="1"/>
  <c r="N96" i="1"/>
  <c r="N97" i="1" s="1"/>
  <c r="W158" i="1"/>
  <c r="W159" i="1"/>
  <c r="N127" i="1"/>
  <c r="N128" i="1"/>
  <c r="K158" i="1"/>
  <c r="K159" i="1"/>
  <c r="M159" i="1"/>
  <c r="M158" i="1"/>
  <c r="R128" i="1"/>
  <c r="R127" i="1"/>
  <c r="K96" i="1"/>
  <c r="K97" i="1" s="1"/>
  <c r="V96" i="1"/>
  <c r="V97" i="1" s="1"/>
  <c r="P158" i="1"/>
  <c r="P159" i="1"/>
  <c r="U127" i="1"/>
  <c r="U128" i="1"/>
  <c r="T96" i="1"/>
  <c r="T97" i="1" s="1"/>
  <c r="R96" i="1"/>
  <c r="R97" i="1" s="1"/>
  <c r="W128" i="1"/>
  <c r="W127" i="1"/>
  <c r="O128" i="1"/>
  <c r="O127" i="1"/>
  <c r="U158" i="1"/>
  <c r="U159" i="1"/>
  <c r="Q127" i="1"/>
  <c r="Q128" i="1"/>
  <c r="U96" i="1"/>
  <c r="U97" i="1" s="1"/>
  <c r="P128" i="1"/>
  <c r="P127" i="1"/>
  <c r="L96" i="1"/>
  <c r="M96" i="1"/>
  <c r="M97" i="1" s="1"/>
  <c r="V127" i="1"/>
  <c r="V128" i="1"/>
  <c r="Q96" i="1"/>
  <c r="Q97" i="1"/>
  <c r="G66" i="1" l="1"/>
  <c r="G164" i="1" s="1"/>
  <c r="G165" i="1" s="1"/>
  <c r="C64" i="1"/>
  <c r="H39" i="1" s="1"/>
  <c r="H38" i="1" s="1"/>
  <c r="C67" i="1" l="1"/>
  <c r="W38" i="1" s="1"/>
  <c r="K39" i="1"/>
  <c r="V39" i="1"/>
  <c r="R39" i="1"/>
  <c r="L39" i="1"/>
  <c r="Q39" i="1"/>
  <c r="N39" i="1"/>
  <c r="M39" i="1"/>
  <c r="P39" i="1"/>
  <c r="O39" i="1"/>
  <c r="C84" i="1"/>
  <c r="H61" i="1"/>
  <c r="W39" i="1"/>
  <c r="T39" i="1"/>
  <c r="U39" i="1"/>
  <c r="I39" i="1"/>
  <c r="I61" i="1" s="1"/>
  <c r="J39" i="1"/>
  <c r="J61" i="1" s="1"/>
  <c r="S39" i="1"/>
  <c r="L38" i="1" l="1"/>
  <c r="L51" i="1" s="1"/>
  <c r="L52" i="1" s="1"/>
  <c r="L53" i="1" s="1"/>
  <c r="L54" i="1" s="1"/>
  <c r="L55" i="1" s="1"/>
  <c r="L56" i="1" s="1"/>
  <c r="L57" i="1" s="1"/>
  <c r="L58" i="1" s="1"/>
  <c r="L59" i="1" s="1"/>
  <c r="L60" i="1" s="1"/>
  <c r="L64" i="1" s="1"/>
  <c r="T38" i="1"/>
  <c r="O38" i="1"/>
  <c r="U38" i="1"/>
  <c r="U51" i="1" s="1"/>
  <c r="U52" i="1" s="1"/>
  <c r="U53" i="1" s="1"/>
  <c r="U54" i="1" s="1"/>
  <c r="U55" i="1" s="1"/>
  <c r="U56" i="1" s="1"/>
  <c r="U57" i="1" s="1"/>
  <c r="U58" i="1" s="1"/>
  <c r="U59" i="1" s="1"/>
  <c r="U60" i="1" s="1"/>
  <c r="J38" i="1"/>
  <c r="J51" i="1" s="1"/>
  <c r="J52" i="1" s="1"/>
  <c r="J53" i="1" s="1"/>
  <c r="J54" i="1" s="1"/>
  <c r="J55" i="1" s="1"/>
  <c r="J56" i="1" s="1"/>
  <c r="J57" i="1" s="1"/>
  <c r="J58" i="1" s="1"/>
  <c r="J59" i="1" s="1"/>
  <c r="J60" i="1" s="1"/>
  <c r="S38" i="1"/>
  <c r="S51" i="1" s="1"/>
  <c r="S52" i="1" s="1"/>
  <c r="S53" i="1" s="1"/>
  <c r="S54" i="1" s="1"/>
  <c r="S55" i="1" s="1"/>
  <c r="S56" i="1" s="1"/>
  <c r="S57" i="1" s="1"/>
  <c r="S58" i="1" s="1"/>
  <c r="S59" i="1" s="1"/>
  <c r="S60" i="1" s="1"/>
  <c r="R38" i="1"/>
  <c r="R51" i="1" s="1"/>
  <c r="R52" i="1" s="1"/>
  <c r="R53" i="1" s="1"/>
  <c r="R54" i="1" s="1"/>
  <c r="R55" i="1" s="1"/>
  <c r="R56" i="1" s="1"/>
  <c r="R57" i="1" s="1"/>
  <c r="R58" i="1" s="1"/>
  <c r="R59" i="1" s="1"/>
  <c r="R60" i="1" s="1"/>
  <c r="K38" i="1"/>
  <c r="K51" i="1" s="1"/>
  <c r="K52" i="1" s="1"/>
  <c r="K53" i="1" s="1"/>
  <c r="K54" i="1" s="1"/>
  <c r="K55" i="1" s="1"/>
  <c r="K56" i="1" s="1"/>
  <c r="K57" i="1" s="1"/>
  <c r="K58" i="1" s="1"/>
  <c r="K59" i="1" s="1"/>
  <c r="K60" i="1" s="1"/>
  <c r="M38" i="1"/>
  <c r="M51" i="1" s="1"/>
  <c r="M52" i="1" s="1"/>
  <c r="M53" i="1" s="1"/>
  <c r="M54" i="1" s="1"/>
  <c r="M55" i="1" s="1"/>
  <c r="M56" i="1" s="1"/>
  <c r="M57" i="1" s="1"/>
  <c r="M58" i="1" s="1"/>
  <c r="M59" i="1" s="1"/>
  <c r="M60" i="1" s="1"/>
  <c r="P38" i="1"/>
  <c r="P51" i="1" s="1"/>
  <c r="P52" i="1" s="1"/>
  <c r="P53" i="1" s="1"/>
  <c r="P54" i="1" s="1"/>
  <c r="P55" i="1" s="1"/>
  <c r="P56" i="1" s="1"/>
  <c r="P57" i="1" s="1"/>
  <c r="P58" i="1" s="1"/>
  <c r="P59" i="1" s="1"/>
  <c r="P60" i="1" s="1"/>
  <c r="I38" i="1"/>
  <c r="I51" i="1" s="1"/>
  <c r="I52" i="1" s="1"/>
  <c r="I53" i="1" s="1"/>
  <c r="I54" i="1" s="1"/>
  <c r="I55" i="1" s="1"/>
  <c r="I56" i="1" s="1"/>
  <c r="I57" i="1" s="1"/>
  <c r="V38" i="1"/>
  <c r="N38" i="1"/>
  <c r="N51" i="1" s="1"/>
  <c r="N52" i="1" s="1"/>
  <c r="N53" i="1" s="1"/>
  <c r="N54" i="1" s="1"/>
  <c r="N55" i="1" s="1"/>
  <c r="N56" i="1" s="1"/>
  <c r="N57" i="1" s="1"/>
  <c r="N58" i="1" s="1"/>
  <c r="N59" i="1" s="1"/>
  <c r="N60" i="1" s="1"/>
  <c r="Q38" i="1"/>
  <c r="Q51" i="1" s="1"/>
  <c r="Q52" i="1" s="1"/>
  <c r="Q53" i="1" s="1"/>
  <c r="Q54" i="1" s="1"/>
  <c r="Q55" i="1" s="1"/>
  <c r="Q56" i="1" s="1"/>
  <c r="Q57" i="1" s="1"/>
  <c r="Q58" i="1" s="1"/>
  <c r="Q59" i="1" s="1"/>
  <c r="Q60" i="1" s="1"/>
  <c r="H51" i="1"/>
  <c r="H52" i="1" s="1"/>
  <c r="U61" i="1"/>
  <c r="N61" i="1"/>
  <c r="R61" i="1"/>
  <c r="S61" i="1"/>
  <c r="O51" i="1"/>
  <c r="O52" i="1" s="1"/>
  <c r="O53" i="1" s="1"/>
  <c r="O54" i="1" s="1"/>
  <c r="O55" i="1" s="1"/>
  <c r="O56" i="1" s="1"/>
  <c r="O57" i="1" s="1"/>
  <c r="O58" i="1" s="1"/>
  <c r="O59" i="1" s="1"/>
  <c r="O60" i="1" s="1"/>
  <c r="O61" i="1"/>
  <c r="M61" i="1"/>
  <c r="T51" i="1"/>
  <c r="T52" i="1" s="1"/>
  <c r="T53" i="1" s="1"/>
  <c r="T54" i="1" s="1"/>
  <c r="T55" i="1" s="1"/>
  <c r="T56" i="1" s="1"/>
  <c r="T57" i="1" s="1"/>
  <c r="T58" i="1" s="1"/>
  <c r="T59" i="1" s="1"/>
  <c r="T60" i="1" s="1"/>
  <c r="T61" i="1"/>
  <c r="Q61" i="1"/>
  <c r="W61" i="1"/>
  <c r="W51" i="1"/>
  <c r="W52" i="1" s="1"/>
  <c r="W53" i="1" s="1"/>
  <c r="W54" i="1" s="1"/>
  <c r="W55" i="1" s="1"/>
  <c r="W56" i="1" s="1"/>
  <c r="W57" i="1" s="1"/>
  <c r="W58" i="1" s="1"/>
  <c r="W59" i="1" s="1"/>
  <c r="W60" i="1" s="1"/>
  <c r="L61" i="1"/>
  <c r="V51" i="1"/>
  <c r="V52" i="1" s="1"/>
  <c r="V53" i="1" s="1"/>
  <c r="V54" i="1" s="1"/>
  <c r="V55" i="1" s="1"/>
  <c r="V56" i="1" s="1"/>
  <c r="V57" i="1" s="1"/>
  <c r="V58" i="1" s="1"/>
  <c r="V59" i="1" s="1"/>
  <c r="V60" i="1" s="1"/>
  <c r="V61" i="1"/>
  <c r="P61" i="1"/>
  <c r="K61" i="1"/>
  <c r="T65" i="1" l="1"/>
  <c r="T64" i="1"/>
  <c r="T66" i="1" s="1"/>
  <c r="R65" i="1"/>
  <c r="R64" i="1"/>
  <c r="R66" i="1" s="1"/>
  <c r="Q65" i="1"/>
  <c r="Q64" i="1"/>
  <c r="Q66" i="1" s="1"/>
  <c r="S64" i="1"/>
  <c r="S66" i="1" s="1"/>
  <c r="S65" i="1"/>
  <c r="N65" i="1"/>
  <c r="N64" i="1"/>
  <c r="N66" i="1" s="1"/>
  <c r="U65" i="1"/>
  <c r="U64" i="1"/>
  <c r="U66" i="1" s="1"/>
  <c r="V65" i="1"/>
  <c r="V64" i="1"/>
  <c r="V66" i="1" s="1"/>
  <c r="O64" i="1"/>
  <c r="O66" i="1" s="1"/>
  <c r="O65" i="1"/>
  <c r="W64" i="1"/>
  <c r="W66" i="1" s="1"/>
  <c r="W65" i="1"/>
  <c r="P65" i="1"/>
  <c r="P64" i="1"/>
  <c r="P66" i="1" s="1"/>
  <c r="M65" i="1"/>
  <c r="M64" i="1"/>
  <c r="M66" i="1" s="1"/>
  <c r="K64" i="1"/>
  <c r="K66" i="1" s="1"/>
  <c r="K65" i="1"/>
  <c r="J65" i="1"/>
  <c r="J64" i="1"/>
  <c r="J66" i="1" s="1"/>
  <c r="L65" i="1"/>
  <c r="L66" i="1"/>
  <c r="Q63" i="1"/>
  <c r="I58" i="1"/>
  <c r="I59" i="1" s="1"/>
  <c r="I60" i="1" s="1"/>
  <c r="J63" i="1"/>
  <c r="H53" i="1"/>
  <c r="H54" i="1" s="1"/>
  <c r="H55" i="1" s="1"/>
  <c r="H56" i="1" s="1"/>
  <c r="H57" i="1" s="1"/>
  <c r="H58" i="1" s="1"/>
  <c r="V63" i="1"/>
  <c r="L63" i="1"/>
  <c r="N63" i="1"/>
  <c r="S63" i="1"/>
  <c r="R63" i="1"/>
  <c r="K63" i="1"/>
  <c r="W63" i="1"/>
  <c r="M63" i="1"/>
  <c r="P63" i="1"/>
  <c r="O63" i="1"/>
  <c r="U63" i="1"/>
  <c r="T63" i="1"/>
  <c r="W164" i="1" l="1"/>
  <c r="W165" i="1" s="1"/>
  <c r="R164" i="1"/>
  <c r="R165" i="1" s="1"/>
  <c r="S164" i="1"/>
  <c r="S165" i="1" s="1"/>
  <c r="I64" i="1"/>
  <c r="I66" i="1" s="1"/>
  <c r="I65" i="1"/>
  <c r="U164" i="1"/>
  <c r="U165" i="1" s="1"/>
  <c r="Q164" i="1"/>
  <c r="Q165" i="1" s="1"/>
  <c r="T164" i="1"/>
  <c r="T165" i="1" s="1"/>
  <c r="P164" i="1"/>
  <c r="P165" i="1" s="1"/>
  <c r="V164" i="1"/>
  <c r="V165" i="1" s="1"/>
  <c r="O163" i="1"/>
  <c r="I63" i="1"/>
  <c r="H59" i="1"/>
  <c r="H60" i="1" s="1"/>
  <c r="Q163" i="1"/>
  <c r="M164" i="1"/>
  <c r="M165" i="1" s="1"/>
  <c r="U163" i="1"/>
  <c r="M163" i="1"/>
  <c r="N164" i="1"/>
  <c r="N165" i="1" s="1"/>
  <c r="T163" i="1"/>
  <c r="R163" i="1"/>
  <c r="N163" i="1"/>
  <c r="O164" i="1"/>
  <c r="O165" i="1" s="1"/>
  <c r="W163" i="1"/>
  <c r="S163" i="1"/>
  <c r="V163" i="1"/>
  <c r="P163" i="1"/>
  <c r="L163" i="1"/>
  <c r="L164" i="1"/>
  <c r="L165" i="1" s="1"/>
  <c r="J164" i="1"/>
  <c r="J165" i="1" s="1"/>
  <c r="J163" i="1"/>
  <c r="H65" i="1" l="1"/>
  <c r="H64" i="1"/>
  <c r="H63" i="1"/>
  <c r="I163" i="1"/>
  <c r="I164" i="1"/>
  <c r="I165" i="1" s="1"/>
  <c r="K164" i="1"/>
  <c r="K165" i="1" s="1"/>
  <c r="K163" i="1"/>
  <c r="H66" i="1" l="1"/>
  <c r="H164" i="1" s="1"/>
  <c r="H165" i="1" s="1"/>
  <c r="H163" i="1"/>
</calcChain>
</file>

<file path=xl/sharedStrings.xml><?xml version="1.0" encoding="utf-8"?>
<sst xmlns="http://schemas.openxmlformats.org/spreadsheetml/2006/main" count="238" uniqueCount="101">
  <si>
    <t xml:space="preserve"> No.1 (単相)</t>
    <rPh sb="7" eb="9">
      <t>タンソウ</t>
    </rPh>
    <phoneticPr fontId="5"/>
  </si>
  <si>
    <t>t=1 Sycle</t>
    <phoneticPr fontId="5"/>
  </si>
  <si>
    <t>t=0.1sec</t>
    <phoneticPr fontId="5"/>
  </si>
  <si>
    <t>t=02sec</t>
    <phoneticPr fontId="5"/>
  </si>
  <si>
    <t>t=0.3sec</t>
    <phoneticPr fontId="5"/>
  </si>
  <si>
    <t>t=0.4sec</t>
    <phoneticPr fontId="5"/>
  </si>
  <si>
    <t>t=0.5sec</t>
    <phoneticPr fontId="5"/>
  </si>
  <si>
    <t>t=0.6sec</t>
    <phoneticPr fontId="5"/>
  </si>
  <si>
    <t>t=0.7sec</t>
    <phoneticPr fontId="5"/>
  </si>
  <si>
    <t>t=0.8sec</t>
    <phoneticPr fontId="5"/>
  </si>
  <si>
    <t>t=09sec</t>
    <phoneticPr fontId="5"/>
  </si>
  <si>
    <t>t=1.0sec</t>
    <phoneticPr fontId="5"/>
  </si>
  <si>
    <t>t=1.1sec</t>
    <phoneticPr fontId="5"/>
  </si>
  <si>
    <t>t=1.2sec</t>
    <phoneticPr fontId="5"/>
  </si>
  <si>
    <t>t=1.3sec</t>
    <phoneticPr fontId="5"/>
  </si>
  <si>
    <t>t=1.4sec</t>
    <phoneticPr fontId="5"/>
  </si>
  <si>
    <t>t=1.5sec</t>
    <phoneticPr fontId="5"/>
  </si>
  <si>
    <t>t=1.6sec</t>
    <phoneticPr fontId="5"/>
  </si>
  <si>
    <t>ａ＝</t>
    <phoneticPr fontId="5"/>
  </si>
  <si>
    <t>ｂ＝</t>
    <phoneticPr fontId="5"/>
  </si>
  <si>
    <t>ｃ＝</t>
    <phoneticPr fontId="5"/>
  </si>
  <si>
    <t>ｄ＝</t>
    <phoneticPr fontId="5"/>
  </si>
  <si>
    <t>f”(x)=0</t>
    <phoneticPr fontId="5"/>
  </si>
  <si>
    <t>f’(X)=0，Xa=</t>
    <phoneticPr fontId="5"/>
  </si>
  <si>
    <t>f’(X)=0，Xb=</t>
    <phoneticPr fontId="5"/>
  </si>
  <si>
    <t>X1＝</t>
    <phoneticPr fontId="5"/>
  </si>
  <si>
    <t>X2＝</t>
    <phoneticPr fontId="5"/>
  </si>
  <si>
    <t>周波数：</t>
    <rPh sb="0" eb="3">
      <t>シュウハスウ</t>
    </rPh>
    <phoneticPr fontId="5"/>
  </si>
  <si>
    <t>変圧器容量：</t>
    <rPh sb="0" eb="3">
      <t>ヘンアツキ</t>
    </rPh>
    <rPh sb="3" eb="5">
      <t>ヨウリョウ</t>
    </rPh>
    <phoneticPr fontId="5"/>
  </si>
  <si>
    <t>TR=1</t>
    <phoneticPr fontId="2"/>
  </si>
  <si>
    <t>一次電圧：</t>
    <rPh sb="0" eb="2">
      <t>イチジ</t>
    </rPh>
    <rPh sb="2" eb="4">
      <t>デンアツ</t>
    </rPh>
    <phoneticPr fontId="5"/>
  </si>
  <si>
    <t>TR=2</t>
    <phoneticPr fontId="2"/>
  </si>
  <si>
    <t>X6＝</t>
    <phoneticPr fontId="5"/>
  </si>
  <si>
    <t>一次電流：</t>
    <rPh sb="0" eb="2">
      <t>イチジ</t>
    </rPh>
    <rPh sb="2" eb="4">
      <t>デンリュウ</t>
    </rPh>
    <phoneticPr fontId="5"/>
  </si>
  <si>
    <t>TR=3</t>
    <phoneticPr fontId="2"/>
  </si>
  <si>
    <t>X8＝</t>
    <phoneticPr fontId="5"/>
  </si>
  <si>
    <t>X9＝</t>
    <phoneticPr fontId="5"/>
  </si>
  <si>
    <t>X10＝</t>
    <phoneticPr fontId="5"/>
  </si>
  <si>
    <t>変圧器台数：</t>
    <rPh sb="0" eb="3">
      <t>ヘンアツキ</t>
    </rPh>
    <rPh sb="3" eb="5">
      <t>ダイスウ</t>
    </rPh>
    <phoneticPr fontId="5"/>
  </si>
  <si>
    <t xml:space="preserve">時  間 [sec] </t>
    <rPh sb="0" eb="1">
      <t>トキ</t>
    </rPh>
    <rPh sb="3" eb="4">
      <t>アイダ</t>
    </rPh>
    <phoneticPr fontId="5"/>
  </si>
  <si>
    <t>電気方式：</t>
    <rPh sb="0" eb="2">
      <t>デンキ</t>
    </rPh>
    <rPh sb="2" eb="4">
      <t>ホウシキ</t>
    </rPh>
    <phoneticPr fontId="5"/>
  </si>
  <si>
    <t>全負荷電流 ×</t>
    <rPh sb="0" eb="1">
      <t>ゼン</t>
    </rPh>
    <rPh sb="1" eb="3">
      <t>フカ</t>
    </rPh>
    <rPh sb="3" eb="5">
      <t>デンリュウ</t>
    </rPh>
    <phoneticPr fontId="5"/>
  </si>
  <si>
    <t>t=1 Sycle</t>
    <phoneticPr fontId="5"/>
  </si>
  <si>
    <t>t=0.1sec</t>
    <phoneticPr fontId="5"/>
  </si>
  <si>
    <t>t=02sec</t>
    <phoneticPr fontId="5"/>
  </si>
  <si>
    <t>t=0.3sec</t>
    <phoneticPr fontId="5"/>
  </si>
  <si>
    <t>t=0.4sec</t>
    <phoneticPr fontId="5"/>
  </si>
  <si>
    <t>t=0.5sec</t>
    <phoneticPr fontId="5"/>
  </si>
  <si>
    <t>t=0.6sec</t>
    <phoneticPr fontId="5"/>
  </si>
  <si>
    <t>t=0.7sec</t>
    <phoneticPr fontId="5"/>
  </si>
  <si>
    <t>t=0.8sec</t>
    <phoneticPr fontId="5"/>
  </si>
  <si>
    <t>t=09sec</t>
    <phoneticPr fontId="5"/>
  </si>
  <si>
    <t>t=1.0sec</t>
    <phoneticPr fontId="5"/>
  </si>
  <si>
    <t>t=1.1sec</t>
    <phoneticPr fontId="5"/>
  </si>
  <si>
    <t>t=1.2sec</t>
    <phoneticPr fontId="5"/>
  </si>
  <si>
    <t>t=1.3sec</t>
    <phoneticPr fontId="5"/>
  </si>
  <si>
    <t>t=1.4sec</t>
    <phoneticPr fontId="5"/>
  </si>
  <si>
    <t>t=1.5sec</t>
    <phoneticPr fontId="5"/>
  </si>
  <si>
    <t>t=1.6sec</t>
    <phoneticPr fontId="5"/>
  </si>
  <si>
    <t>ａ＝</t>
    <phoneticPr fontId="5"/>
  </si>
  <si>
    <t>ｂ＝</t>
    <phoneticPr fontId="5"/>
  </si>
  <si>
    <t>ｃ＝</t>
    <phoneticPr fontId="5"/>
  </si>
  <si>
    <t>ｄ＝</t>
    <phoneticPr fontId="5"/>
  </si>
  <si>
    <t>f”(x)=0</t>
    <phoneticPr fontId="5"/>
  </si>
  <si>
    <t>f’(X)=0，Xa=</t>
    <phoneticPr fontId="5"/>
  </si>
  <si>
    <t>f’(X)=0，Xb=</t>
    <phoneticPr fontId="5"/>
  </si>
  <si>
    <t>X1＝</t>
    <phoneticPr fontId="5"/>
  </si>
  <si>
    <t>X2＝</t>
    <phoneticPr fontId="5"/>
  </si>
  <si>
    <t>TR=1</t>
    <phoneticPr fontId="2"/>
  </si>
  <si>
    <t>TR=2</t>
    <phoneticPr fontId="2"/>
  </si>
  <si>
    <t>X6＝</t>
    <phoneticPr fontId="5"/>
  </si>
  <si>
    <t>TR=3</t>
    <phoneticPr fontId="2"/>
  </si>
  <si>
    <t>X8＝</t>
    <phoneticPr fontId="5"/>
  </si>
  <si>
    <t>X9＝</t>
    <phoneticPr fontId="5"/>
  </si>
  <si>
    <t>X10＝</t>
    <phoneticPr fontId="5"/>
  </si>
  <si>
    <t xml:space="preserve"> No.3 (三相)</t>
    <rPh sb="7" eb="9">
      <t>サンソウ</t>
    </rPh>
    <phoneticPr fontId="5"/>
  </si>
  <si>
    <t>周波数=</t>
    <rPh sb="0" eb="3">
      <t>シュウハスウ</t>
    </rPh>
    <phoneticPr fontId="5"/>
  </si>
  <si>
    <t>X3＝</t>
    <phoneticPr fontId="5"/>
  </si>
  <si>
    <t>変圧器容量=</t>
    <rPh sb="0" eb="3">
      <t>ヘンアツキ</t>
    </rPh>
    <rPh sb="3" eb="5">
      <t>ヨウリョウ</t>
    </rPh>
    <phoneticPr fontId="5"/>
  </si>
  <si>
    <t>一次電圧=</t>
    <rPh sb="0" eb="2">
      <t>イチジ</t>
    </rPh>
    <rPh sb="2" eb="4">
      <t>デンアツ</t>
    </rPh>
    <phoneticPr fontId="5"/>
  </si>
  <si>
    <t>一次電流=</t>
    <rPh sb="0" eb="2">
      <t>イチジ</t>
    </rPh>
    <rPh sb="2" eb="4">
      <t>デンリュウ</t>
    </rPh>
    <phoneticPr fontId="5"/>
  </si>
  <si>
    <t>変圧器台数=</t>
    <rPh sb="0" eb="3">
      <t>ヘンアツキ</t>
    </rPh>
    <rPh sb="3" eb="5">
      <t>ダイスウ</t>
    </rPh>
    <phoneticPr fontId="5"/>
  </si>
  <si>
    <t>全負荷電流値に
なるまでの時間</t>
    <rPh sb="0" eb="1">
      <t>ゼン</t>
    </rPh>
    <rPh sb="1" eb="3">
      <t>フカ</t>
    </rPh>
    <rPh sb="3" eb="5">
      <t>デンリュウ</t>
    </rPh>
    <rPh sb="5" eb="6">
      <t>チ</t>
    </rPh>
    <rPh sb="13" eb="15">
      <t>ジカン</t>
    </rPh>
    <phoneticPr fontId="5"/>
  </si>
  <si>
    <t>励磁突入電流
実効値[A]</t>
    <rPh sb="0" eb="2">
      <t>レイジ</t>
    </rPh>
    <rPh sb="2" eb="4">
      <t>トツニュウ</t>
    </rPh>
    <rPh sb="4" eb="6">
      <t>デンリュウ</t>
    </rPh>
    <rPh sb="7" eb="9">
      <t>ジッコウ</t>
    </rPh>
    <rPh sb="9" eb="10">
      <t>チ</t>
    </rPh>
    <phoneticPr fontId="5"/>
  </si>
  <si>
    <t xml:space="preserve"> No.4 (三相)</t>
    <rPh sb="7" eb="9">
      <t>サンソウ</t>
    </rPh>
    <phoneticPr fontId="5"/>
  </si>
  <si>
    <t xml:space="preserve"> No.5 (三相)</t>
    <rPh sb="7" eb="9">
      <t>サンソウ</t>
    </rPh>
    <phoneticPr fontId="5"/>
  </si>
  <si>
    <r>
      <t>TR  Inrush  current  Calcu.</t>
    </r>
    <r>
      <rPr>
        <b/>
        <sz val="11"/>
        <color indexed="40"/>
        <rFont val="Times New Roman"/>
        <family val="1"/>
      </rPr>
      <t/>
    </r>
    <phoneticPr fontId="5"/>
  </si>
  <si>
    <t>励磁突入
電流実効
値合計[A]</t>
    <rPh sb="0" eb="2">
      <t>レイジ</t>
    </rPh>
    <rPh sb="2" eb="4">
      <t>トツニュウ</t>
    </rPh>
    <rPh sb="5" eb="7">
      <t>デンリュウ</t>
    </rPh>
    <rPh sb="7" eb="9">
      <t>ジッコウ</t>
    </rPh>
    <rPh sb="10" eb="11">
      <t>チ</t>
    </rPh>
    <rPh sb="11" eb="13">
      <t>ゴウケイ</t>
    </rPh>
    <phoneticPr fontId="5"/>
  </si>
  <si>
    <t>R-S</t>
    <phoneticPr fontId="5"/>
  </si>
  <si>
    <t>2005. 11. 04     Ver 1.10</t>
    <phoneticPr fontId="5"/>
  </si>
  <si>
    <t>S-T</t>
    <phoneticPr fontId="5"/>
  </si>
  <si>
    <t>by  ESE  Service</t>
    <phoneticPr fontId="5"/>
  </si>
  <si>
    <t>T-R</t>
    <phoneticPr fontId="5"/>
  </si>
  <si>
    <t xml:space="preserve"> No.2 (単相)</t>
    <rPh sb="7" eb="9">
      <t>タンソウ</t>
    </rPh>
    <phoneticPr fontId="5"/>
  </si>
  <si>
    <t>実効値[A]</t>
    <phoneticPr fontId="2"/>
  </si>
  <si>
    <t>R-S</t>
    <phoneticPr fontId="2"/>
  </si>
  <si>
    <t>S-T</t>
    <phoneticPr fontId="2"/>
  </si>
  <si>
    <t>S-R</t>
    <phoneticPr fontId="2"/>
  </si>
  <si>
    <t>全負荷電流値に
なるまでの 時 間</t>
    <rPh sb="0" eb="1">
      <t>ゼン</t>
    </rPh>
    <rPh sb="1" eb="3">
      <t>フカ</t>
    </rPh>
    <rPh sb="3" eb="5">
      <t>デンリュウ</t>
    </rPh>
    <rPh sb="5" eb="6">
      <t>チ</t>
    </rPh>
    <phoneticPr fontId="5"/>
  </si>
  <si>
    <t>励 磁 突</t>
    <rPh sb="0" eb="1">
      <t>ツトム</t>
    </rPh>
    <rPh sb="2" eb="3">
      <t>ジ</t>
    </rPh>
    <rPh sb="4" eb="5">
      <t>トツ</t>
    </rPh>
    <phoneticPr fontId="5"/>
  </si>
  <si>
    <t>入 電 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</si>
</sst>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 "/>
    <numFmt numFmtId="177" formatCode="0_ &quot;台&quot;"/>
    <numFmt numFmtId="178" formatCode="0.000000000_ "/>
    <numFmt numFmtId="179" formatCode="0.00000_ "/>
    <numFmt numFmtId="180" formatCode="0.000_);[Red]\(0.000\)"/>
    <numFmt numFmtId="181" formatCode="0.000_ "/>
    <numFmt numFmtId="182" formatCode="0.0_);[Red]\(0.0\)"/>
    <numFmt numFmtId="183" formatCode="0.00000000_ "/>
    <numFmt numFmtId="184" formatCode="0_ &quot;[Hz]&quot;"/>
    <numFmt numFmtId="185" formatCode="0&quot; KVA&quot;"/>
    <numFmt numFmtId="186" formatCode="0.00_ "/>
    <numFmt numFmtId="187" formatCode="0_ &quot;[V]&quot;"/>
    <numFmt numFmtId="188" formatCode="0.0_ &quot;[A]&quot;"/>
    <numFmt numFmtId="189" formatCode="0.0000_ "/>
    <numFmt numFmtId="190" formatCode="0.00000_);[Red]\(0.00000\)"/>
    <numFmt numFmtId="191" formatCode="0.000_ &quot;[sec]&quot;"/>
  </numFmts>
  <fonts count="4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
      <color theme="0"/>
      <name val="ＭＳ Ｐゴシック"/>
      <family val="3"/>
      <charset val="128"/>
    </font>
    <font>
      <b/>
      <sz val="11"/>
      <color indexed="18"/>
      <name val="ＭＳ 明朝"/>
      <family val="1"/>
      <charset val="128"/>
    </font>
    <font>
      <sz val="6"/>
      <name val="ＭＳ Ｐゴシック"/>
      <family val="3"/>
      <charset val="128"/>
    </font>
    <font>
      <b/>
      <sz val="1"/>
      <color theme="8" tint="0.59999389629810485"/>
      <name val="ＭＳ 明朝"/>
      <family val="1"/>
      <charset val="128"/>
    </font>
    <font>
      <sz val="10"/>
      <name val="ＭＳ Ｐゴシック"/>
      <family val="3"/>
      <charset val="128"/>
    </font>
    <font>
      <sz val="11"/>
      <color indexed="42"/>
      <name val="ＭＳ Ｐゴシック"/>
      <family val="3"/>
      <charset val="128"/>
    </font>
    <font>
      <sz val="10"/>
      <color indexed="42"/>
      <name val="ＭＳ Ｐゴシック"/>
      <family val="3"/>
      <charset val="128"/>
    </font>
    <font>
      <sz val="1"/>
      <color indexed="9"/>
      <name val="ＭＳ Ｐゴシック"/>
      <family val="3"/>
      <charset val="128"/>
    </font>
    <font>
      <sz val="1"/>
      <color indexed="42"/>
      <name val="ＭＳ Ｐゴシック"/>
      <family val="3"/>
      <charset val="128"/>
    </font>
    <font>
      <sz val="1"/>
      <color indexed="42"/>
      <name val="ＭＳ ゴシック"/>
      <family val="3"/>
      <charset val="128"/>
    </font>
    <font>
      <sz val="11"/>
      <color indexed="9"/>
      <name val="ＭＳ Ｐゴシック"/>
      <family val="3"/>
      <charset val="128"/>
    </font>
    <font>
      <sz val="11"/>
      <name val="Meiryo UI"/>
      <family val="3"/>
      <charset val="128"/>
    </font>
    <font>
      <b/>
      <sz val="12"/>
      <name val="Times New Roman"/>
      <family val="1"/>
    </font>
    <font>
      <sz val="11"/>
      <color indexed="10"/>
      <name val="ＭＳ Ｐゴシック"/>
      <family val="3"/>
      <charset val="128"/>
    </font>
    <font>
      <sz val="1"/>
      <color rgb="FFE1FFFF"/>
      <name val="ＭＳ Ｐ明朝"/>
      <family val="1"/>
      <charset val="128"/>
    </font>
    <font>
      <sz val="1"/>
      <color rgb="FFE1FFFF"/>
      <name val="ＭＳ Ｐゴシック"/>
      <family val="3"/>
      <charset val="128"/>
    </font>
    <font>
      <b/>
      <sz val="12"/>
      <color indexed="12"/>
      <name val="Times New Roman"/>
      <family val="1"/>
    </font>
    <font>
      <b/>
      <sz val="12"/>
      <color indexed="9"/>
      <name val="Times New Roman"/>
      <family val="1"/>
    </font>
    <font>
      <sz val="11"/>
      <color indexed="12"/>
      <name val="Meiryo UI"/>
      <family val="3"/>
      <charset val="128"/>
    </font>
    <font>
      <sz val="9"/>
      <name val="Meiryo UI"/>
      <family val="3"/>
      <charset val="128"/>
    </font>
    <font>
      <sz val="11"/>
      <name val="ＭＳ Ｐ明朝"/>
      <family val="1"/>
      <charset val="128"/>
    </font>
    <font>
      <sz val="10"/>
      <name val="Meiryo UI"/>
      <family val="3"/>
      <charset val="128"/>
    </font>
    <font>
      <sz val="11"/>
      <color indexed="18"/>
      <name val="ＭＳ Ｐ明朝"/>
      <family val="1"/>
      <charset val="128"/>
    </font>
    <font>
      <sz val="9"/>
      <color indexed="18"/>
      <name val="Meiryo UI"/>
      <family val="3"/>
      <charset val="128"/>
    </font>
    <font>
      <b/>
      <sz val="11"/>
      <color indexed="18"/>
      <name val="Times New Roman"/>
      <family val="1"/>
    </font>
    <font>
      <b/>
      <sz val="11"/>
      <color indexed="12"/>
      <name val="ＭＳ ゴシック"/>
      <family val="3"/>
      <charset val="128"/>
    </font>
    <font>
      <b/>
      <sz val="11"/>
      <color indexed="18"/>
      <name val="ＭＳ Ｐ明朝"/>
      <family val="1"/>
      <charset val="128"/>
    </font>
    <font>
      <sz val="1"/>
      <name val="ＭＳ Ｐゴシック"/>
      <family val="3"/>
      <charset val="128"/>
    </font>
    <font>
      <b/>
      <sz val="11"/>
      <color indexed="40"/>
      <name val="Times New Roman"/>
      <family val="1"/>
    </font>
    <font>
      <b/>
      <sz val="10"/>
      <color indexed="40"/>
      <name val="Times New Roman"/>
      <family val="1"/>
    </font>
    <font>
      <b/>
      <sz val="9"/>
      <color indexed="62"/>
      <name val="ＭＳ Ｐ明朝"/>
      <family val="1"/>
      <charset val="128"/>
    </font>
    <font>
      <b/>
      <sz val="10"/>
      <color indexed="62"/>
      <name val="Times New Roman"/>
      <family val="1"/>
    </font>
    <font>
      <b/>
      <sz val="11"/>
      <color indexed="62"/>
      <name val="ＭＳ Ｐゴシック"/>
      <family val="3"/>
      <charset val="128"/>
    </font>
    <font>
      <sz val="11"/>
      <color indexed="40"/>
      <name val="ＭＳ Ｐゴシック"/>
      <family val="3"/>
      <charset val="128"/>
    </font>
    <font>
      <sz val="9"/>
      <color theme="1"/>
      <name val="メイリオ"/>
      <family val="3"/>
      <charset val="128"/>
    </font>
    <font>
      <u/>
      <sz val="16.5"/>
      <color indexed="12"/>
      <name val="ＭＳ Ｐゴシック"/>
      <family val="3"/>
      <charset val="128"/>
    </font>
    <font>
      <sz val="10"/>
      <color theme="1"/>
      <name val="ＭＳ 明朝"/>
      <family val="2"/>
      <charset val="128"/>
    </font>
    <font>
      <sz val="11"/>
      <color theme="1"/>
      <name val="ＭＳ Ｐゴシック"/>
      <family val="3"/>
      <charset val="128"/>
      <scheme val="minor"/>
    </font>
    <font>
      <sz val="8"/>
      <name val="ＭＳ Ｐゴシック"/>
      <family val="3"/>
      <charset val="128"/>
    </font>
    <font>
      <sz val="8"/>
      <name val="ＭＳ ゴシック"/>
      <family val="3"/>
      <charset val="128"/>
    </font>
    <font>
      <sz val="1"/>
      <color theme="8" tint="0.59999389629810485"/>
      <name val="ＭＳ Ｐゴシック"/>
      <family val="3"/>
      <charset val="128"/>
    </font>
    <font>
      <sz val="1"/>
      <color theme="8" tint="0.59999389629810485"/>
      <name val="ＭＳ Ｐ明朝"/>
      <family val="1"/>
      <charset val="128"/>
    </font>
    <font>
      <sz val="1"/>
      <color theme="8" tint="0.59999389629810485"/>
      <name val="ＭＳ ゴシック"/>
      <family val="3"/>
      <charset val="128"/>
    </font>
    <font>
      <b/>
      <sz val="1"/>
      <color theme="0"/>
      <name val="ＭＳ 明朝"/>
      <family val="1"/>
      <charset val="128"/>
    </font>
    <font>
      <b/>
      <sz val="10"/>
      <color indexed="18"/>
      <name val="Times New Roman"/>
      <family val="1"/>
    </font>
    <font>
      <b/>
      <sz val="11"/>
      <color indexed="18"/>
      <name val="Meiryo UI"/>
      <family val="3"/>
      <charset val="128"/>
    </font>
  </fonts>
  <fills count="16">
    <fill>
      <patternFill patternType="none"/>
    </fill>
    <fill>
      <patternFill patternType="gray125"/>
    </fill>
    <fill>
      <patternFill patternType="solid">
        <fgColor indexed="62"/>
        <bgColor indexed="9"/>
      </patternFill>
    </fill>
    <fill>
      <patternFill patternType="solid">
        <fgColor indexed="62"/>
        <bgColor indexed="64"/>
      </patternFill>
    </fill>
    <fill>
      <patternFill patternType="solid">
        <fgColor indexed="62"/>
        <bgColor indexed="46"/>
      </patternFill>
    </fill>
    <fill>
      <patternFill patternType="mediumGray">
        <fgColor indexed="44"/>
        <bgColor indexed="9"/>
      </patternFill>
    </fill>
    <fill>
      <patternFill patternType="solid">
        <fgColor theme="0" tint="-4.9989318521683403E-2"/>
        <bgColor indexed="64"/>
      </patternFill>
    </fill>
    <fill>
      <patternFill patternType="solid">
        <fgColor theme="0"/>
        <bgColor theme="0"/>
      </patternFill>
    </fill>
    <fill>
      <patternFill patternType="solid">
        <fgColor indexed="9"/>
        <bgColor indexed="64"/>
      </patternFill>
    </fill>
    <fill>
      <patternFill patternType="mediumGray">
        <fgColor indexed="22"/>
        <bgColor indexed="9"/>
      </patternFill>
    </fill>
    <fill>
      <patternFill patternType="solid">
        <fgColor theme="0"/>
        <bgColor auto="1"/>
      </patternFill>
    </fill>
    <fill>
      <patternFill patternType="solid">
        <fgColor theme="0" tint="-0.14999847407452621"/>
        <bgColor indexed="64"/>
      </patternFill>
    </fill>
    <fill>
      <patternFill patternType="solid">
        <fgColor rgb="FFB4B4FF"/>
        <bgColor indexed="64"/>
      </patternFill>
    </fill>
    <fill>
      <patternFill patternType="solid">
        <fgColor theme="0"/>
        <bgColor indexed="64"/>
      </patternFill>
    </fill>
    <fill>
      <patternFill patternType="mediumGray">
        <fgColor indexed="22"/>
        <bgColor theme="0"/>
      </patternFill>
    </fill>
    <fill>
      <patternFill patternType="mediumGray">
        <fgColor rgb="FF99CCFF"/>
        <bgColor theme="8" tint="0.79995117038483843"/>
      </patternFill>
    </fill>
  </fills>
  <borders count="49">
    <border>
      <left/>
      <right/>
      <top/>
      <bottom/>
      <diagonal/>
    </border>
    <border>
      <left style="thin">
        <color auto="1"/>
      </left>
      <right/>
      <top/>
      <bottom/>
      <diagonal/>
    </border>
    <border>
      <left/>
      <right style="thin">
        <color auto="1"/>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auto="1"/>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auto="1"/>
      </left>
      <right style="medium">
        <color auto="1"/>
      </right>
      <top style="medium">
        <color auto="1"/>
      </top>
      <bottom style="thin">
        <color auto="1"/>
      </bottom>
      <diagonal/>
    </border>
    <border>
      <left/>
      <right style="medium">
        <color indexed="64"/>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style="hair">
        <color indexed="64"/>
      </left>
      <right style="medium">
        <color indexed="64"/>
      </right>
      <top/>
      <bottom style="thin">
        <color auto="1"/>
      </bottom>
      <diagonal/>
    </border>
    <border>
      <left style="hair">
        <color indexed="64"/>
      </left>
      <right style="medium">
        <color indexed="64"/>
      </right>
      <top style="hair">
        <color indexed="64"/>
      </top>
      <bottom style="hair">
        <color indexed="64"/>
      </bottom>
      <diagonal/>
    </border>
  </borders>
  <cellStyleXfs count="6">
    <xf numFmtId="0" fontId="0" fillId="0" borderId="0">
      <alignment vertical="center"/>
    </xf>
    <xf numFmtId="0" fontId="1" fillId="0" borderId="0">
      <alignment vertical="center"/>
    </xf>
    <xf numFmtId="0" fontId="38" fillId="0" borderId="0" applyNumberFormat="0" applyFill="0" applyBorder="0" applyAlignment="0" applyProtection="0">
      <alignment vertical="top"/>
      <protection locked="0"/>
    </xf>
    <xf numFmtId="0" fontId="1" fillId="0" borderId="0"/>
    <xf numFmtId="0" fontId="39" fillId="0" borderId="0">
      <alignment vertical="center"/>
    </xf>
    <xf numFmtId="0" fontId="40" fillId="0" borderId="0">
      <alignment vertical="center"/>
    </xf>
  </cellStyleXfs>
  <cellXfs count="209">
    <xf numFmtId="0" fontId="0" fillId="0" borderId="0" xfId="0">
      <alignment vertical="center"/>
    </xf>
    <xf numFmtId="0" fontId="1" fillId="0" borderId="0" xfId="1" applyProtection="1">
      <alignment vertical="center"/>
      <protection hidden="1"/>
    </xf>
    <xf numFmtId="0" fontId="3" fillId="0" borderId="0" xfId="1" applyFont="1" applyProtection="1">
      <alignment vertical="center"/>
      <protection hidden="1"/>
    </xf>
    <xf numFmtId="0" fontId="1" fillId="2" borderId="0" xfId="1" applyFill="1" applyBorder="1" applyProtection="1">
      <alignment vertical="center"/>
      <protection hidden="1"/>
    </xf>
    <xf numFmtId="0" fontId="1" fillId="3" borderId="0" xfId="1" applyFill="1" applyProtection="1">
      <alignment vertical="center"/>
      <protection hidden="1"/>
    </xf>
    <xf numFmtId="0" fontId="1" fillId="4" borderId="0" xfId="1" applyFill="1" applyProtection="1">
      <alignment vertical="center"/>
      <protection hidden="1"/>
    </xf>
    <xf numFmtId="0" fontId="1" fillId="3" borderId="0" xfId="1" applyFill="1" applyBorder="1" applyProtection="1">
      <alignment vertical="center"/>
      <protection hidden="1"/>
    </xf>
    <xf numFmtId="49" fontId="4" fillId="5" borderId="1" xfId="1" applyNumberFormat="1" applyFont="1" applyFill="1" applyBorder="1" applyAlignment="1" applyProtection="1">
      <alignment horizontal="left" vertical="center"/>
      <protection hidden="1"/>
    </xf>
    <xf numFmtId="176" fontId="6" fillId="5" borderId="2" xfId="1" applyNumberFormat="1" applyFont="1" applyFill="1" applyBorder="1" applyAlignment="1" applyProtection="1">
      <alignment horizontal="left" vertical="center"/>
      <protection hidden="1"/>
    </xf>
    <xf numFmtId="0" fontId="7" fillId="2" borderId="0" xfId="1" applyFont="1" applyFill="1" applyBorder="1" applyAlignment="1" applyProtection="1">
      <alignment horizontal="right" vertical="center"/>
      <protection hidden="1"/>
    </xf>
    <xf numFmtId="0" fontId="8" fillId="5" borderId="0" xfId="1" applyFont="1" applyFill="1" applyBorder="1" applyProtection="1">
      <alignment vertical="center"/>
      <protection hidden="1"/>
    </xf>
    <xf numFmtId="0" fontId="1" fillId="0" borderId="1" xfId="1" applyBorder="1" applyProtection="1">
      <alignment vertical="center"/>
      <protection hidden="1"/>
    </xf>
    <xf numFmtId="0" fontId="7" fillId="0" borderId="2" xfId="1" applyFont="1" applyBorder="1" applyAlignment="1" applyProtection="1">
      <alignment horizontal="right" vertical="center"/>
      <protection hidden="1"/>
    </xf>
    <xf numFmtId="0" fontId="7" fillId="2" borderId="0" xfId="1" applyFont="1" applyFill="1" applyAlignment="1" applyProtection="1">
      <alignment horizontal="right" vertical="center"/>
      <protection hidden="1"/>
    </xf>
    <xf numFmtId="0" fontId="8" fillId="5" borderId="3" xfId="1" applyFont="1" applyFill="1" applyBorder="1" applyProtection="1">
      <alignment vertical="center"/>
      <protection hidden="1"/>
    </xf>
    <xf numFmtId="0" fontId="9" fillId="5" borderId="0" xfId="1" applyFont="1" applyFill="1" applyAlignment="1" applyProtection="1">
      <alignment horizontal="center" vertical="center" shrinkToFit="1"/>
      <protection hidden="1"/>
    </xf>
    <xf numFmtId="0" fontId="9" fillId="5" borderId="0" xfId="1" applyFont="1" applyFill="1" applyBorder="1" applyAlignment="1" applyProtection="1">
      <alignment horizontal="center" vertical="center" shrinkToFit="1"/>
      <protection hidden="1"/>
    </xf>
    <xf numFmtId="0" fontId="10" fillId="0" borderId="1" xfId="1" applyFont="1" applyBorder="1" applyAlignment="1" applyProtection="1">
      <alignment horizontal="right" vertical="center"/>
      <protection hidden="1"/>
    </xf>
    <xf numFmtId="178" fontId="10" fillId="0" borderId="2" xfId="1" applyNumberFormat="1" applyFont="1" applyBorder="1" applyProtection="1">
      <alignment vertical="center"/>
      <protection hidden="1"/>
    </xf>
    <xf numFmtId="178" fontId="10" fillId="2" borderId="0" xfId="1" applyNumberFormat="1" applyFont="1" applyFill="1" applyBorder="1" applyProtection="1">
      <alignment vertical="center"/>
      <protection hidden="1"/>
    </xf>
    <xf numFmtId="179" fontId="11" fillId="5" borderId="0" xfId="1" applyNumberFormat="1" applyFont="1" applyFill="1" applyAlignment="1" applyProtection="1">
      <alignment horizontal="center" vertical="center" shrinkToFit="1"/>
      <protection hidden="1"/>
    </xf>
    <xf numFmtId="180" fontId="11" fillId="5" borderId="0" xfId="1" applyNumberFormat="1" applyFont="1" applyFill="1" applyAlignment="1" applyProtection="1">
      <alignment horizontal="center" vertical="center"/>
      <protection hidden="1"/>
    </xf>
    <xf numFmtId="181" fontId="11" fillId="5" borderId="0" xfId="1" applyNumberFormat="1" applyFont="1" applyFill="1" applyAlignment="1" applyProtection="1">
      <alignment horizontal="center" vertical="center"/>
      <protection hidden="1"/>
    </xf>
    <xf numFmtId="181" fontId="11" fillId="5" borderId="0" xfId="1" applyNumberFormat="1" applyFont="1" applyFill="1" applyBorder="1" applyAlignment="1" applyProtection="1">
      <alignment horizontal="center" vertical="center"/>
      <protection hidden="1"/>
    </xf>
    <xf numFmtId="179" fontId="11" fillId="5" borderId="0" xfId="1" applyNumberFormat="1" applyFont="1" applyFill="1" applyAlignment="1" applyProtection="1">
      <alignment horizontal="center" vertical="center"/>
      <protection hidden="1"/>
    </xf>
    <xf numFmtId="182" fontId="12" fillId="5" borderId="0" xfId="1" applyNumberFormat="1" applyFont="1" applyFill="1" applyAlignment="1" applyProtection="1">
      <alignment horizontal="center" vertical="center" shrinkToFit="1"/>
      <protection hidden="1"/>
    </xf>
    <xf numFmtId="182" fontId="12" fillId="5" borderId="0" xfId="1" applyNumberFormat="1" applyFont="1" applyFill="1" applyBorder="1" applyAlignment="1" applyProtection="1">
      <alignment horizontal="center" vertical="center" shrinkToFit="1"/>
      <protection hidden="1"/>
    </xf>
    <xf numFmtId="0" fontId="13" fillId="0" borderId="1" xfId="1" applyFont="1" applyBorder="1" applyAlignment="1" applyProtection="1">
      <alignment horizontal="right" vertical="center"/>
      <protection hidden="1"/>
    </xf>
    <xf numFmtId="178" fontId="13" fillId="0" borderId="2" xfId="1" applyNumberFormat="1" applyFont="1" applyBorder="1" applyProtection="1">
      <alignment vertical="center"/>
      <protection hidden="1"/>
    </xf>
    <xf numFmtId="178" fontId="13" fillId="2" borderId="0" xfId="1" applyNumberFormat="1" applyFont="1" applyFill="1" applyBorder="1" applyProtection="1">
      <alignment vertical="center"/>
      <protection hidden="1"/>
    </xf>
    <xf numFmtId="0" fontId="8" fillId="5" borderId="0" xfId="1" applyFont="1" applyFill="1" applyProtection="1">
      <alignment vertical="center"/>
      <protection hidden="1"/>
    </xf>
    <xf numFmtId="0" fontId="13" fillId="0" borderId="1" xfId="1" applyFont="1" applyBorder="1" applyProtection="1">
      <alignment vertical="center"/>
      <protection hidden="1"/>
    </xf>
    <xf numFmtId="0" fontId="13" fillId="0" borderId="2" xfId="1" applyFont="1" applyBorder="1" applyProtection="1">
      <alignment vertical="center"/>
      <protection hidden="1"/>
    </xf>
    <xf numFmtId="0" fontId="13" fillId="2" borderId="0" xfId="1" applyFont="1" applyFill="1" applyBorder="1" applyProtection="1">
      <alignment vertical="center"/>
      <protection hidden="1"/>
    </xf>
    <xf numFmtId="183" fontId="13" fillId="0" borderId="2" xfId="1" applyNumberFormat="1" applyFont="1" applyBorder="1" applyProtection="1">
      <alignment vertical="center"/>
      <protection hidden="1"/>
    </xf>
    <xf numFmtId="183" fontId="13" fillId="2" borderId="0" xfId="1" applyNumberFormat="1" applyFont="1" applyFill="1" applyBorder="1" applyProtection="1">
      <alignment vertical="center"/>
      <protection hidden="1"/>
    </xf>
    <xf numFmtId="181" fontId="13" fillId="0" borderId="2" xfId="1" applyNumberFormat="1" applyFont="1" applyBorder="1" applyAlignment="1" applyProtection="1">
      <alignment horizontal="left" vertical="center"/>
      <protection hidden="1"/>
    </xf>
    <xf numFmtId="181" fontId="13" fillId="2" borderId="0" xfId="1" applyNumberFormat="1" applyFont="1" applyFill="1" applyBorder="1" applyAlignment="1" applyProtection="1">
      <alignment horizontal="left" vertical="center"/>
      <protection hidden="1"/>
    </xf>
    <xf numFmtId="0" fontId="1" fillId="0" borderId="2" xfId="1" applyBorder="1" applyProtection="1">
      <alignment vertical="center"/>
      <protection hidden="1"/>
    </xf>
    <xf numFmtId="0" fontId="1" fillId="2" borderId="0" xfId="1" applyFill="1" applyProtection="1">
      <alignment vertical="center"/>
      <protection hidden="1"/>
    </xf>
    <xf numFmtId="0" fontId="1" fillId="0" borderId="1" xfId="1" applyBorder="1" applyAlignment="1" applyProtection="1">
      <alignment horizontal="right" vertical="center"/>
      <protection hidden="1"/>
    </xf>
    <xf numFmtId="0" fontId="8" fillId="5" borderId="3" xfId="1" applyFont="1" applyFill="1" applyBorder="1" applyAlignment="1" applyProtection="1">
      <alignment horizontal="right" vertical="center"/>
      <protection hidden="1"/>
    </xf>
    <xf numFmtId="0" fontId="8" fillId="5" borderId="0" xfId="1" applyFont="1" applyFill="1" applyBorder="1" applyAlignment="1" applyProtection="1">
      <alignment horizontal="right" vertical="center"/>
      <protection hidden="1"/>
    </xf>
    <xf numFmtId="0" fontId="14" fillId="6" borderId="4" xfId="1" applyFont="1" applyFill="1" applyBorder="1" applyAlignment="1" applyProtection="1">
      <alignment horizontal="right" vertical="center"/>
      <protection hidden="1"/>
    </xf>
    <xf numFmtId="0" fontId="11" fillId="5" borderId="0" xfId="1" applyFont="1" applyFill="1" applyProtection="1">
      <alignment vertical="center"/>
      <protection hidden="1"/>
    </xf>
    <xf numFmtId="0" fontId="11" fillId="5" borderId="0" xfId="1" applyFont="1" applyFill="1" applyBorder="1" applyProtection="1">
      <alignment vertical="center"/>
      <protection hidden="1"/>
    </xf>
    <xf numFmtId="0" fontId="16" fillId="2" borderId="0" xfId="1" applyFont="1" applyFill="1" applyAlignment="1" applyProtection="1">
      <alignment horizontal="left" vertical="center"/>
      <protection hidden="1"/>
    </xf>
    <xf numFmtId="186" fontId="17" fillId="5" borderId="0" xfId="1" applyNumberFormat="1" applyFont="1" applyFill="1" applyBorder="1" applyAlignment="1" applyProtection="1">
      <alignment vertical="center"/>
      <protection hidden="1"/>
    </xf>
    <xf numFmtId="0" fontId="18" fillId="5" borderId="3" xfId="1" applyFont="1" applyFill="1" applyBorder="1" applyAlignment="1" applyProtection="1">
      <alignment horizontal="right" vertical="center"/>
      <protection hidden="1"/>
    </xf>
    <xf numFmtId="186" fontId="18" fillId="5" borderId="0" xfId="1" applyNumberFormat="1" applyFont="1" applyFill="1" applyBorder="1" applyAlignment="1" applyProtection="1">
      <alignment vertical="center"/>
      <protection hidden="1"/>
    </xf>
    <xf numFmtId="188" fontId="19" fillId="7" borderId="5" xfId="1" quotePrefix="1" applyNumberFormat="1" applyFont="1" applyFill="1" applyBorder="1" applyAlignment="1" applyProtection="1">
      <alignment horizontal="center" vertical="center" shrinkToFit="1"/>
      <protection hidden="1"/>
    </xf>
    <xf numFmtId="0" fontId="13" fillId="0" borderId="0" xfId="1" applyFont="1" applyAlignment="1" applyProtection="1">
      <alignment horizontal="right" vertical="center"/>
      <protection hidden="1"/>
    </xf>
    <xf numFmtId="0" fontId="13" fillId="0" borderId="0" xfId="1" applyFont="1" applyProtection="1">
      <alignment vertical="center"/>
      <protection hidden="1"/>
    </xf>
    <xf numFmtId="0" fontId="13" fillId="0" borderId="0" xfId="1" applyFont="1" applyBorder="1" applyProtection="1">
      <alignment vertical="center"/>
      <protection hidden="1"/>
    </xf>
    <xf numFmtId="190" fontId="21" fillId="0" borderId="8" xfId="1" applyNumberFormat="1" applyFont="1" applyBorder="1" applyAlignment="1" applyProtection="1">
      <alignment horizontal="center" vertical="center" shrinkToFit="1"/>
      <protection hidden="1"/>
    </xf>
    <xf numFmtId="182" fontId="21" fillId="0" borderId="9" xfId="1" applyNumberFormat="1" applyFont="1" applyBorder="1" applyAlignment="1" applyProtection="1">
      <alignment horizontal="center" vertical="center" shrinkToFit="1"/>
      <protection hidden="1"/>
    </xf>
    <xf numFmtId="182" fontId="21" fillId="0" borderId="6" xfId="1" applyNumberFormat="1" applyFont="1" applyBorder="1" applyAlignment="1" applyProtection="1">
      <alignment horizontal="center" vertical="center" shrinkToFit="1"/>
      <protection hidden="1"/>
    </xf>
    <xf numFmtId="0" fontId="24" fillId="0" borderId="11" xfId="1" applyFont="1" applyBorder="1" applyAlignment="1" applyProtection="1">
      <alignment horizontal="center" vertical="center" shrinkToFit="1"/>
      <protection hidden="1"/>
    </xf>
    <xf numFmtId="0" fontId="1" fillId="8" borderId="0" xfId="1" applyFill="1" applyProtection="1">
      <alignment vertical="center"/>
      <protection hidden="1"/>
    </xf>
    <xf numFmtId="0" fontId="1" fillId="8" borderId="0" xfId="1" applyFill="1" applyBorder="1" applyProtection="1">
      <alignment vertical="center"/>
      <protection hidden="1"/>
    </xf>
    <xf numFmtId="0" fontId="25" fillId="5" borderId="12" xfId="1" applyFont="1" applyFill="1" applyBorder="1" applyAlignment="1" applyProtection="1">
      <alignment vertical="center"/>
      <protection hidden="1"/>
    </xf>
    <xf numFmtId="0" fontId="25" fillId="5" borderId="13" xfId="1" applyFont="1" applyFill="1" applyBorder="1" applyAlignment="1" applyProtection="1">
      <alignment vertical="center"/>
      <protection hidden="1"/>
    </xf>
    <xf numFmtId="181" fontId="14" fillId="0" borderId="16" xfId="1" applyNumberFormat="1" applyFont="1" applyBorder="1" applyAlignment="1" applyProtection="1">
      <alignment horizontal="center" vertical="center" shrinkToFit="1"/>
      <protection hidden="1"/>
    </xf>
    <xf numFmtId="181" fontId="14" fillId="0" borderId="17" xfId="1" applyNumberFormat="1" applyFont="1" applyBorder="1" applyAlignment="1" applyProtection="1">
      <alignment horizontal="center" vertical="center" shrinkToFit="1"/>
      <protection hidden="1"/>
    </xf>
    <xf numFmtId="181" fontId="14" fillId="0" borderId="14" xfId="1" applyNumberFormat="1" applyFont="1" applyBorder="1" applyAlignment="1" applyProtection="1">
      <alignment horizontal="center" vertical="center" shrinkToFit="1"/>
      <protection hidden="1"/>
    </xf>
    <xf numFmtId="182" fontId="28" fillId="0" borderId="20" xfId="1" applyNumberFormat="1" applyFont="1" applyBorder="1" applyAlignment="1" applyProtection="1">
      <alignment horizontal="center" vertical="center" shrinkToFit="1"/>
      <protection hidden="1"/>
    </xf>
    <xf numFmtId="182" fontId="28" fillId="0" borderId="21" xfId="1" applyNumberFormat="1" applyFont="1" applyBorder="1" applyAlignment="1" applyProtection="1">
      <alignment horizontal="center" vertical="center" shrinkToFit="1"/>
      <protection hidden="1"/>
    </xf>
    <xf numFmtId="182" fontId="28" fillId="0" borderId="23" xfId="1" applyNumberFormat="1" applyFont="1" applyBorder="1" applyAlignment="1" applyProtection="1">
      <alignment horizontal="center" vertical="center" shrinkToFit="1"/>
      <protection hidden="1"/>
    </xf>
    <xf numFmtId="182" fontId="28" fillId="0" borderId="24" xfId="1" applyNumberFormat="1" applyFont="1" applyBorder="1" applyAlignment="1" applyProtection="1">
      <alignment horizontal="center" vertical="center" shrinkToFit="1"/>
      <protection hidden="1"/>
    </xf>
    <xf numFmtId="0" fontId="13" fillId="0" borderId="0" xfId="1" applyFont="1" applyAlignment="1" applyProtection="1">
      <alignment horizontal="center" vertical="center"/>
      <protection hidden="1"/>
    </xf>
    <xf numFmtId="0" fontId="1" fillId="0" borderId="0" xfId="1" applyBorder="1" applyProtection="1">
      <alignment vertical="center"/>
      <protection hidden="1"/>
    </xf>
    <xf numFmtId="0" fontId="1" fillId="3" borderId="0" xfId="1" applyFont="1" applyFill="1" applyProtection="1">
      <alignment vertical="center"/>
      <protection hidden="1"/>
    </xf>
    <xf numFmtId="49" fontId="29" fillId="5" borderId="1" xfId="1" applyNumberFormat="1" applyFont="1" applyFill="1" applyBorder="1" applyAlignment="1" applyProtection="1">
      <alignment horizontal="left" vertical="center"/>
      <protection hidden="1"/>
    </xf>
    <xf numFmtId="0" fontId="1" fillId="0" borderId="1" xfId="1" applyFont="1" applyBorder="1" applyProtection="1">
      <alignment vertical="center"/>
      <protection hidden="1"/>
    </xf>
    <xf numFmtId="0" fontId="1" fillId="0" borderId="1" xfId="1" applyFont="1" applyBorder="1" applyAlignment="1" applyProtection="1">
      <alignment horizontal="right" vertical="center"/>
      <protection hidden="1"/>
    </xf>
    <xf numFmtId="178" fontId="1" fillId="0" borderId="2" xfId="1" applyNumberFormat="1" applyFont="1" applyBorder="1" applyProtection="1">
      <alignment vertical="center"/>
      <protection hidden="1"/>
    </xf>
    <xf numFmtId="0" fontId="1" fillId="0" borderId="2" xfId="1" applyFont="1" applyBorder="1" applyProtection="1">
      <alignment vertical="center"/>
      <protection hidden="1"/>
    </xf>
    <xf numFmtId="183" fontId="1" fillId="0" borderId="2" xfId="1" applyNumberFormat="1" applyFont="1" applyBorder="1" applyProtection="1">
      <alignment vertical="center"/>
      <protection hidden="1"/>
    </xf>
    <xf numFmtId="181" fontId="1" fillId="0" borderId="2" xfId="1" applyNumberFormat="1" applyFont="1" applyBorder="1" applyAlignment="1" applyProtection="1">
      <alignment horizontal="left" vertical="center"/>
      <protection hidden="1"/>
    </xf>
    <xf numFmtId="0" fontId="1" fillId="0" borderId="0" xfId="1" applyFont="1" applyProtection="1">
      <alignment vertical="center"/>
      <protection hidden="1"/>
    </xf>
    <xf numFmtId="0" fontId="30" fillId="0" borderId="1" xfId="1" applyFont="1" applyBorder="1" applyAlignment="1" applyProtection="1">
      <alignment horizontal="right" vertical="center"/>
      <protection hidden="1"/>
    </xf>
    <xf numFmtId="178" fontId="30" fillId="0" borderId="2" xfId="1" applyNumberFormat="1" applyFont="1" applyBorder="1" applyProtection="1">
      <alignment vertical="center"/>
      <protection hidden="1"/>
    </xf>
    <xf numFmtId="0" fontId="24" fillId="0" borderId="25" xfId="1" applyFont="1" applyBorder="1" applyAlignment="1" applyProtection="1">
      <alignment horizontal="center" vertical="center" shrinkToFit="1"/>
      <protection hidden="1"/>
    </xf>
    <xf numFmtId="181" fontId="14" fillId="0" borderId="27" xfId="1" applyNumberFormat="1" applyFont="1" applyBorder="1" applyAlignment="1" applyProtection="1">
      <alignment horizontal="center" vertical="center" shrinkToFit="1"/>
      <protection hidden="1"/>
    </xf>
    <xf numFmtId="0" fontId="14" fillId="9" borderId="4" xfId="1" applyFont="1" applyFill="1" applyBorder="1" applyAlignment="1" applyProtection="1">
      <alignment horizontal="center" vertical="center" wrapText="1"/>
      <protection hidden="1"/>
    </xf>
    <xf numFmtId="191" fontId="19" fillId="9" borderId="4" xfId="1" applyNumberFormat="1" applyFont="1" applyFill="1" applyBorder="1" applyAlignment="1" applyProtection="1">
      <alignment horizontal="center" vertical="center" shrinkToFit="1"/>
      <protection hidden="1"/>
    </xf>
    <xf numFmtId="182" fontId="28" fillId="0" borderId="5" xfId="1" applyNumberFormat="1" applyFont="1" applyBorder="1" applyAlignment="1" applyProtection="1">
      <alignment horizontal="center" vertical="center" shrinkToFit="1"/>
      <protection hidden="1"/>
    </xf>
    <xf numFmtId="182" fontId="28" fillId="0" borderId="4" xfId="1" applyNumberFormat="1" applyFont="1" applyBorder="1" applyAlignment="1" applyProtection="1">
      <alignment horizontal="center" vertical="center" shrinkToFit="1"/>
      <protection hidden="1"/>
    </xf>
    <xf numFmtId="182" fontId="28" fillId="0" borderId="28" xfId="1" applyNumberFormat="1" applyFont="1" applyBorder="1" applyAlignment="1" applyProtection="1">
      <alignment horizontal="center" vertical="center" shrinkToFit="1"/>
      <protection hidden="1"/>
    </xf>
    <xf numFmtId="0" fontId="18" fillId="5" borderId="0" xfId="1" applyFont="1" applyFill="1" applyBorder="1" applyAlignment="1" applyProtection="1">
      <alignment horizontal="right" vertical="center"/>
      <protection hidden="1"/>
    </xf>
    <xf numFmtId="0" fontId="17" fillId="5" borderId="3" xfId="1" applyFont="1" applyFill="1" applyBorder="1" applyAlignment="1" applyProtection="1">
      <alignment horizontal="left" vertical="center"/>
      <protection hidden="1"/>
    </xf>
    <xf numFmtId="0" fontId="13" fillId="3" borderId="0" xfId="1" applyFont="1" applyFill="1" applyAlignment="1" applyProtection="1">
      <alignment horizontal="center" vertical="center"/>
      <protection hidden="1"/>
    </xf>
    <xf numFmtId="0" fontId="13" fillId="2" borderId="0" xfId="1" applyFont="1" applyFill="1" applyBorder="1" applyAlignment="1" applyProtection="1">
      <alignment horizontal="center" vertical="center"/>
      <protection hidden="1"/>
    </xf>
    <xf numFmtId="0" fontId="1" fillId="0" borderId="0" xfId="1" applyFont="1" applyBorder="1" applyProtection="1">
      <alignment vertical="center"/>
      <protection hidden="1"/>
    </xf>
    <xf numFmtId="0" fontId="34" fillId="12" borderId="31" xfId="1" applyFont="1" applyFill="1" applyBorder="1" applyAlignment="1" applyProtection="1">
      <alignment horizontal="center" vertical="center" wrapText="1"/>
      <protection hidden="1"/>
    </xf>
    <xf numFmtId="182" fontId="35" fillId="13" borderId="16" xfId="1" applyNumberFormat="1" applyFont="1" applyFill="1" applyBorder="1" applyAlignment="1" applyProtection="1">
      <alignment horizontal="center" vertical="center" shrinkToFit="1"/>
      <protection hidden="1"/>
    </xf>
    <xf numFmtId="182" fontId="35" fillId="13" borderId="17" xfId="1" applyNumberFormat="1" applyFont="1" applyFill="1" applyBorder="1" applyAlignment="1" applyProtection="1">
      <alignment horizontal="center" vertical="center" shrinkToFit="1"/>
      <protection hidden="1"/>
    </xf>
    <xf numFmtId="182" fontId="35" fillId="13" borderId="31" xfId="1" applyNumberFormat="1" applyFont="1" applyFill="1" applyBorder="1" applyAlignment="1" applyProtection="1">
      <alignment horizontal="center" vertical="center" shrinkToFit="1"/>
      <protection hidden="1"/>
    </xf>
    <xf numFmtId="0" fontId="34" fillId="12" borderId="33" xfId="1" applyFont="1" applyFill="1" applyBorder="1" applyAlignment="1" applyProtection="1">
      <alignment horizontal="center" vertical="center" wrapText="1"/>
      <protection hidden="1"/>
    </xf>
    <xf numFmtId="182" fontId="35" fillId="13" borderId="34" xfId="1" applyNumberFormat="1" applyFont="1" applyFill="1" applyBorder="1" applyAlignment="1" applyProtection="1">
      <alignment horizontal="center" vertical="center" shrinkToFit="1"/>
      <protection hidden="1"/>
    </xf>
    <xf numFmtId="182" fontId="35" fillId="13" borderId="4" xfId="1" applyNumberFormat="1" applyFont="1" applyFill="1" applyBorder="1" applyAlignment="1" applyProtection="1">
      <alignment horizontal="center" vertical="center" shrinkToFit="1"/>
      <protection hidden="1"/>
    </xf>
    <xf numFmtId="182" fontId="35" fillId="13" borderId="33" xfId="1" applyNumberFormat="1" applyFont="1" applyFill="1" applyBorder="1" applyAlignment="1" applyProtection="1">
      <alignment horizontal="center" vertical="center" shrinkToFit="1"/>
      <protection hidden="1"/>
    </xf>
    <xf numFmtId="0" fontId="34" fillId="12" borderId="38" xfId="1" applyFont="1" applyFill="1" applyBorder="1" applyAlignment="1" applyProtection="1">
      <alignment horizontal="center" vertical="center" wrapText="1"/>
      <protection hidden="1"/>
    </xf>
    <xf numFmtId="182" fontId="35" fillId="13" borderId="39" xfId="1" applyNumberFormat="1" applyFont="1" applyFill="1" applyBorder="1" applyAlignment="1" applyProtection="1">
      <alignment horizontal="center" vertical="center" shrinkToFit="1"/>
      <protection hidden="1"/>
    </xf>
    <xf numFmtId="182" fontId="35" fillId="13" borderId="40" xfId="1" applyNumberFormat="1" applyFont="1" applyFill="1" applyBorder="1" applyAlignment="1" applyProtection="1">
      <alignment horizontal="center" vertical="center" shrinkToFit="1"/>
      <protection hidden="1"/>
    </xf>
    <xf numFmtId="0" fontId="36" fillId="0" borderId="0" xfId="1" applyFont="1" applyProtection="1">
      <alignment vertical="center"/>
      <protection hidden="1"/>
    </xf>
    <xf numFmtId="0" fontId="37" fillId="0" borderId="0" xfId="1" applyFont="1" applyProtection="1">
      <alignment vertical="center"/>
      <protection hidden="1"/>
    </xf>
    <xf numFmtId="0" fontId="1" fillId="0" borderId="0" xfId="1" applyFont="1" applyAlignment="1" applyProtection="1">
      <alignment horizontal="center" vertical="center"/>
      <protection hidden="1"/>
    </xf>
    <xf numFmtId="179" fontId="41" fillId="5" borderId="0" xfId="1" applyNumberFormat="1" applyFont="1" applyFill="1" applyAlignment="1" applyProtection="1">
      <alignment horizontal="center" vertical="center"/>
      <protection hidden="1"/>
    </xf>
    <xf numFmtId="180" fontId="41" fillId="5" borderId="0" xfId="1" applyNumberFormat="1" applyFont="1" applyFill="1" applyAlignment="1" applyProtection="1">
      <alignment horizontal="center" vertical="center"/>
      <protection hidden="1"/>
    </xf>
    <xf numFmtId="182" fontId="42" fillId="5" borderId="0" xfId="1" applyNumberFormat="1" applyFont="1" applyFill="1" applyAlignment="1" applyProtection="1">
      <alignment horizontal="center" vertical="center" shrinkToFit="1"/>
      <protection hidden="1"/>
    </xf>
    <xf numFmtId="0" fontId="41" fillId="5" borderId="3" xfId="1" applyFont="1" applyFill="1" applyBorder="1" applyAlignment="1" applyProtection="1">
      <alignment horizontal="right" vertical="center"/>
      <protection hidden="1"/>
    </xf>
    <xf numFmtId="0" fontId="41" fillId="5" borderId="0" xfId="1" applyFont="1" applyFill="1" applyBorder="1" applyAlignment="1" applyProtection="1">
      <alignment horizontal="right" vertical="center"/>
      <protection hidden="1"/>
    </xf>
    <xf numFmtId="0" fontId="41" fillId="5" borderId="0" xfId="1" applyFont="1" applyFill="1" applyProtection="1">
      <alignment vertical="center"/>
      <protection hidden="1"/>
    </xf>
    <xf numFmtId="181" fontId="1" fillId="0" borderId="1" xfId="1" applyNumberFormat="1" applyFont="1" applyBorder="1" applyProtection="1">
      <alignment vertical="center"/>
      <protection hidden="1"/>
    </xf>
    <xf numFmtId="0" fontId="41" fillId="5" borderId="3" xfId="1" applyFont="1" applyFill="1" applyBorder="1" applyProtection="1">
      <alignment vertical="center"/>
      <protection hidden="1"/>
    </xf>
    <xf numFmtId="0" fontId="41" fillId="5" borderId="0" xfId="1" applyFont="1" applyFill="1" applyBorder="1" applyProtection="1">
      <alignment vertical="center"/>
      <protection hidden="1"/>
    </xf>
    <xf numFmtId="0" fontId="41" fillId="5" borderId="0" xfId="1" applyFont="1" applyFill="1" applyAlignment="1" applyProtection="1">
      <alignment horizontal="center" vertical="center" shrinkToFit="1"/>
      <protection hidden="1"/>
    </xf>
    <xf numFmtId="179" fontId="41" fillId="5" borderId="0" xfId="1" applyNumberFormat="1" applyFont="1" applyFill="1" applyAlignment="1" applyProtection="1">
      <alignment horizontal="center" vertical="center" shrinkToFit="1"/>
      <protection hidden="1"/>
    </xf>
    <xf numFmtId="181" fontId="41" fillId="5" borderId="0" xfId="1" applyNumberFormat="1" applyFont="1" applyFill="1" applyAlignment="1" applyProtection="1">
      <alignment horizontal="center" vertical="center"/>
      <protection hidden="1"/>
    </xf>
    <xf numFmtId="0" fontId="26" fillId="8" borderId="0" xfId="1" applyFont="1" applyFill="1" applyBorder="1" applyAlignment="1" applyProtection="1">
      <alignment horizontal="right" vertical="center" shrinkToFit="1"/>
      <protection hidden="1"/>
    </xf>
    <xf numFmtId="0" fontId="27" fillId="8" borderId="0" xfId="1" applyFont="1" applyFill="1" applyBorder="1" applyAlignment="1" applyProtection="1">
      <alignment horizontal="center" vertical="center" wrapText="1"/>
      <protection hidden="1"/>
    </xf>
    <xf numFmtId="182" fontId="28" fillId="0" borderId="0" xfId="1" applyNumberFormat="1" applyFont="1" applyBorder="1" applyAlignment="1" applyProtection="1">
      <alignment horizontal="center" vertical="center" shrinkToFit="1"/>
      <protection hidden="1"/>
    </xf>
    <xf numFmtId="0" fontId="14" fillId="14" borderId="0" xfId="1" applyFont="1" applyFill="1" applyBorder="1" applyAlignment="1" applyProtection="1">
      <alignment horizontal="center" vertical="center" wrapText="1"/>
      <protection hidden="1"/>
    </xf>
    <xf numFmtId="0" fontId="43" fillId="5" borderId="3" xfId="1" applyFont="1" applyFill="1" applyBorder="1" applyProtection="1">
      <alignment vertical="center"/>
      <protection hidden="1"/>
    </xf>
    <xf numFmtId="0" fontId="43" fillId="5" borderId="0" xfId="1" applyFont="1" applyFill="1" applyBorder="1" applyProtection="1">
      <alignment vertical="center"/>
      <protection hidden="1"/>
    </xf>
    <xf numFmtId="0" fontId="43" fillId="5" borderId="3" xfId="1" applyFont="1" applyFill="1" applyBorder="1" applyAlignment="1" applyProtection="1">
      <alignment horizontal="right" vertical="center"/>
      <protection hidden="1"/>
    </xf>
    <xf numFmtId="0" fontId="43" fillId="5" borderId="0" xfId="1" applyFont="1" applyFill="1" applyBorder="1" applyAlignment="1" applyProtection="1">
      <alignment horizontal="right" vertical="center"/>
      <protection hidden="1"/>
    </xf>
    <xf numFmtId="0" fontId="43" fillId="5" borderId="0" xfId="1" applyFont="1" applyFill="1" applyProtection="1">
      <alignment vertical="center"/>
      <protection hidden="1"/>
    </xf>
    <xf numFmtId="0" fontId="44" fillId="5" borderId="3" xfId="1" applyFont="1" applyFill="1" applyBorder="1" applyAlignment="1" applyProtection="1">
      <alignment horizontal="left" vertical="center"/>
      <protection hidden="1"/>
    </xf>
    <xf numFmtId="186" fontId="44" fillId="5" borderId="0" xfId="1" applyNumberFormat="1" applyFont="1" applyFill="1" applyBorder="1" applyAlignment="1" applyProtection="1">
      <alignment vertical="center"/>
      <protection hidden="1"/>
    </xf>
    <xf numFmtId="186" fontId="43" fillId="5" borderId="0" xfId="1" applyNumberFormat="1" applyFont="1" applyFill="1" applyBorder="1" applyAlignment="1" applyProtection="1">
      <alignment vertical="center"/>
      <protection hidden="1"/>
    </xf>
    <xf numFmtId="189" fontId="43" fillId="5" borderId="3" xfId="1" applyNumberFormat="1" applyFont="1" applyFill="1" applyBorder="1" applyProtection="1">
      <alignment vertical="center"/>
      <protection hidden="1"/>
    </xf>
    <xf numFmtId="0" fontId="43" fillId="5" borderId="0" xfId="1" applyFont="1" applyFill="1" applyAlignment="1" applyProtection="1">
      <alignment horizontal="center" vertical="center" shrinkToFit="1"/>
      <protection hidden="1"/>
    </xf>
    <xf numFmtId="0" fontId="43" fillId="5" borderId="0" xfId="1" applyFont="1" applyFill="1" applyBorder="1" applyAlignment="1" applyProtection="1">
      <alignment horizontal="center" vertical="center" shrinkToFit="1"/>
      <protection hidden="1"/>
    </xf>
    <xf numFmtId="179" fontId="43" fillId="5" borderId="0" xfId="1" applyNumberFormat="1" applyFont="1" applyFill="1" applyAlignment="1" applyProtection="1">
      <alignment horizontal="center" vertical="center" shrinkToFit="1"/>
      <protection hidden="1"/>
    </xf>
    <xf numFmtId="180" fontId="43" fillId="5" borderId="0" xfId="1" applyNumberFormat="1" applyFont="1" applyFill="1" applyAlignment="1" applyProtection="1">
      <alignment horizontal="center" vertical="center"/>
      <protection hidden="1"/>
    </xf>
    <xf numFmtId="181" fontId="43" fillId="5" borderId="0" xfId="1" applyNumberFormat="1" applyFont="1" applyFill="1" applyAlignment="1" applyProtection="1">
      <alignment horizontal="center" vertical="center"/>
      <protection hidden="1"/>
    </xf>
    <xf numFmtId="181" fontId="43" fillId="5" borderId="0" xfId="1" applyNumberFormat="1" applyFont="1" applyFill="1" applyBorder="1" applyAlignment="1" applyProtection="1">
      <alignment horizontal="center" vertical="center"/>
      <protection hidden="1"/>
    </xf>
    <xf numFmtId="179" fontId="43" fillId="5" borderId="0" xfId="1" applyNumberFormat="1" applyFont="1" applyFill="1" applyAlignment="1" applyProtection="1">
      <alignment horizontal="center" vertical="center"/>
      <protection hidden="1"/>
    </xf>
    <xf numFmtId="182" fontId="45" fillId="5" borderId="0" xfId="1" applyNumberFormat="1" applyFont="1" applyFill="1" applyAlignment="1" applyProtection="1">
      <alignment horizontal="center" vertical="center" shrinkToFit="1"/>
      <protection hidden="1"/>
    </xf>
    <xf numFmtId="182" fontId="45" fillId="5" borderId="0" xfId="1" applyNumberFormat="1" applyFont="1" applyFill="1" applyBorder="1" applyAlignment="1" applyProtection="1">
      <alignment horizontal="center" vertical="center" shrinkToFit="1"/>
      <protection hidden="1"/>
    </xf>
    <xf numFmtId="0" fontId="44" fillId="5" borderId="3" xfId="1" applyFont="1" applyFill="1" applyBorder="1" applyAlignment="1" applyProtection="1">
      <alignment horizontal="right" vertical="center"/>
      <protection hidden="1"/>
    </xf>
    <xf numFmtId="177" fontId="43" fillId="5" borderId="3" xfId="1" applyNumberFormat="1" applyFont="1" applyFill="1" applyBorder="1" applyProtection="1">
      <alignment vertical="center"/>
      <protection hidden="1"/>
    </xf>
    <xf numFmtId="0" fontId="43" fillId="0" borderId="0" xfId="1" applyFont="1" applyAlignment="1" applyProtection="1">
      <alignment horizontal="right" vertical="center"/>
      <protection hidden="1"/>
    </xf>
    <xf numFmtId="0" fontId="43" fillId="0" borderId="0" xfId="1" applyFont="1" applyProtection="1">
      <alignment vertical="center"/>
      <protection hidden="1"/>
    </xf>
    <xf numFmtId="0" fontId="43" fillId="0" borderId="0" xfId="1" applyFont="1" applyBorder="1" applyProtection="1">
      <alignment vertical="center"/>
      <protection hidden="1"/>
    </xf>
    <xf numFmtId="186" fontId="14" fillId="6" borderId="4" xfId="1" applyNumberFormat="1" applyFont="1" applyFill="1" applyBorder="1" applyAlignment="1" applyProtection="1">
      <alignment horizontal="right" vertical="center"/>
      <protection hidden="1"/>
    </xf>
    <xf numFmtId="0" fontId="41" fillId="0" borderId="1" xfId="1" applyFont="1" applyBorder="1" applyAlignment="1" applyProtection="1">
      <alignment horizontal="right" vertical="center"/>
      <protection hidden="1"/>
    </xf>
    <xf numFmtId="178" fontId="41" fillId="0" borderId="2" xfId="1" applyNumberFormat="1" applyFont="1" applyBorder="1" applyProtection="1">
      <alignment vertical="center"/>
      <protection hidden="1"/>
    </xf>
    <xf numFmtId="176" fontId="46" fillId="5" borderId="2" xfId="1" applyNumberFormat="1" applyFont="1" applyFill="1" applyBorder="1" applyAlignment="1" applyProtection="1">
      <alignment horizontal="left" vertical="center"/>
      <protection hidden="1"/>
    </xf>
    <xf numFmtId="186" fontId="44" fillId="5" borderId="0" xfId="1" applyNumberFormat="1" applyFont="1" applyFill="1" applyBorder="1" applyAlignment="1" applyProtection="1">
      <alignment vertical="center" shrinkToFit="1"/>
      <protection hidden="1"/>
    </xf>
    <xf numFmtId="184" fontId="15" fillId="7" borderId="5" xfId="1" applyNumberFormat="1" applyFont="1" applyFill="1" applyBorder="1" applyAlignment="1" applyProtection="1">
      <alignment horizontal="center" vertical="center" shrinkToFit="1"/>
      <protection locked="0"/>
    </xf>
    <xf numFmtId="185" fontId="15" fillId="7" borderId="5" xfId="1" applyNumberFormat="1" applyFont="1" applyFill="1" applyBorder="1" applyAlignment="1" applyProtection="1">
      <alignment horizontal="center" vertical="center" shrinkToFit="1"/>
      <protection locked="0"/>
    </xf>
    <xf numFmtId="187" fontId="15" fillId="7" borderId="5" xfId="1" applyNumberFormat="1" applyFont="1" applyFill="1" applyBorder="1" applyAlignment="1" applyProtection="1">
      <alignment horizontal="center" vertical="center" shrinkToFit="1"/>
      <protection locked="0"/>
    </xf>
    <xf numFmtId="0" fontId="15" fillId="7" borderId="2" xfId="1" applyFont="1" applyFill="1" applyBorder="1" applyAlignment="1" applyProtection="1">
      <alignment vertical="center" shrinkToFit="1"/>
      <protection locked="0"/>
    </xf>
    <xf numFmtId="189" fontId="15" fillId="7" borderId="2" xfId="1" applyNumberFormat="1" applyFont="1" applyFill="1" applyBorder="1" applyProtection="1">
      <alignment vertical="center"/>
      <protection locked="0"/>
    </xf>
    <xf numFmtId="0" fontId="15" fillId="7" borderId="2" xfId="1" applyFont="1" applyFill="1" applyBorder="1" applyProtection="1">
      <alignment vertical="center"/>
      <protection locked="0"/>
    </xf>
    <xf numFmtId="49" fontId="15" fillId="7" borderId="5" xfId="1" applyNumberFormat="1" applyFont="1" applyFill="1" applyBorder="1" applyAlignment="1" applyProtection="1">
      <alignment horizontal="center" vertical="center" shrinkToFit="1"/>
      <protection locked="0"/>
    </xf>
    <xf numFmtId="177" fontId="22" fillId="7" borderId="5" xfId="1" applyNumberFormat="1" applyFont="1" applyFill="1" applyBorder="1" applyAlignment="1" applyProtection="1">
      <alignment horizontal="center" vertical="center" shrinkToFit="1"/>
      <protection locked="0"/>
    </xf>
    <xf numFmtId="49" fontId="15" fillId="7" borderId="5" xfId="1" quotePrefix="1" applyNumberFormat="1" applyFont="1" applyFill="1" applyBorder="1" applyAlignment="1" applyProtection="1">
      <alignment horizontal="center" vertical="center" shrinkToFit="1"/>
      <protection locked="0"/>
    </xf>
    <xf numFmtId="189" fontId="20" fillId="7" borderId="2" xfId="1" applyNumberFormat="1" applyFont="1" applyFill="1" applyBorder="1" applyProtection="1">
      <alignment vertical="center"/>
      <protection locked="0"/>
    </xf>
    <xf numFmtId="177" fontId="15" fillId="7" borderId="5" xfId="1" applyNumberFormat="1" applyFont="1" applyFill="1" applyBorder="1" applyAlignment="1" applyProtection="1">
      <alignment horizontal="center" vertical="center" shrinkToFit="1"/>
      <protection locked="0"/>
    </xf>
    <xf numFmtId="189" fontId="20" fillId="0" borderId="2" xfId="1" applyNumberFormat="1" applyFont="1" applyBorder="1" applyProtection="1">
      <alignment vertical="center"/>
      <protection locked="0"/>
    </xf>
    <xf numFmtId="0" fontId="15" fillId="0" borderId="2" xfId="1" applyFont="1" applyBorder="1" applyProtection="1">
      <alignment vertical="center"/>
      <protection locked="0"/>
    </xf>
    <xf numFmtId="177" fontId="15" fillId="10" borderId="5" xfId="1" applyNumberFormat="1" applyFont="1" applyFill="1" applyBorder="1" applyAlignment="1" applyProtection="1">
      <alignment horizontal="center" vertical="center" shrinkToFit="1"/>
      <protection locked="0"/>
    </xf>
    <xf numFmtId="182" fontId="28" fillId="0" borderId="20" xfId="1" quotePrefix="1" applyNumberFormat="1" applyFont="1" applyBorder="1" applyAlignment="1" applyProtection="1">
      <alignment horizontal="center" vertical="center" shrinkToFit="1"/>
      <protection hidden="1"/>
    </xf>
    <xf numFmtId="182" fontId="28" fillId="0" borderId="23" xfId="1" quotePrefix="1" applyNumberFormat="1" applyFont="1" applyBorder="1" applyAlignment="1" applyProtection="1">
      <alignment horizontal="center" vertical="center" shrinkToFit="1"/>
      <protection hidden="1"/>
    </xf>
    <xf numFmtId="182" fontId="28" fillId="0" borderId="42" xfId="1" applyNumberFormat="1" applyFont="1" applyBorder="1" applyAlignment="1" applyProtection="1">
      <alignment horizontal="center" vertical="center" shrinkToFit="1"/>
      <protection hidden="1"/>
    </xf>
    <xf numFmtId="182" fontId="28" fillId="0" borderId="41" xfId="1" applyNumberFormat="1" applyFont="1" applyBorder="1" applyAlignment="1" applyProtection="1">
      <alignment horizontal="center" vertical="center" shrinkToFit="1"/>
      <protection hidden="1"/>
    </xf>
    <xf numFmtId="0" fontId="47" fillId="8" borderId="44" xfId="1" applyFont="1" applyFill="1" applyBorder="1" applyAlignment="1" applyProtection="1">
      <alignment horizontal="center" vertical="center" shrinkToFit="1"/>
      <protection hidden="1"/>
    </xf>
    <xf numFmtId="0" fontId="47" fillId="8" borderId="47" xfId="1" applyFont="1" applyFill="1" applyBorder="1" applyAlignment="1" applyProtection="1">
      <alignment horizontal="center" vertical="center" shrinkToFit="1"/>
      <protection hidden="1"/>
    </xf>
    <xf numFmtId="0" fontId="47" fillId="8" borderId="48" xfId="1" applyFont="1" applyFill="1" applyBorder="1" applyAlignment="1" applyProtection="1">
      <alignment horizontal="center" vertical="center" shrinkToFit="1"/>
      <protection hidden="1"/>
    </xf>
    <xf numFmtId="182" fontId="28" fillId="0" borderId="42" xfId="1" quotePrefix="1" applyNumberFormat="1" applyFont="1" applyBorder="1" applyAlignment="1" applyProtection="1">
      <alignment horizontal="center" vertical="center" shrinkToFit="1"/>
      <protection hidden="1"/>
    </xf>
    <xf numFmtId="0" fontId="25" fillId="5" borderId="13" xfId="1" applyFont="1" applyFill="1" applyBorder="1" applyAlignment="1" applyProtection="1">
      <alignment horizontal="center" vertical="center"/>
      <protection hidden="1"/>
    </xf>
    <xf numFmtId="186" fontId="43" fillId="5" borderId="0" xfId="1" applyNumberFormat="1" applyFont="1" applyFill="1" applyBorder="1" applyAlignment="1" applyProtection="1">
      <alignment vertical="center" shrinkToFit="1"/>
      <protection hidden="1"/>
    </xf>
    <xf numFmtId="0" fontId="48" fillId="8" borderId="43" xfId="1" applyFont="1" applyFill="1" applyBorder="1" applyAlignment="1" applyProtection="1">
      <alignment horizontal="center" vertical="center" shrinkToFit="1"/>
      <protection hidden="1"/>
    </xf>
    <xf numFmtId="0" fontId="48" fillId="8" borderId="45" xfId="1" applyFont="1" applyFill="1" applyBorder="1" applyAlignment="1" applyProtection="1">
      <alignment horizontal="center" vertical="center" shrinkToFit="1"/>
      <protection hidden="1"/>
    </xf>
    <xf numFmtId="0" fontId="48" fillId="8" borderId="46" xfId="1" applyFont="1" applyFill="1" applyBorder="1" applyAlignment="1" applyProtection="1">
      <alignment horizontal="center" vertical="center" shrinkToFit="1"/>
      <protection hidden="1"/>
    </xf>
    <xf numFmtId="0" fontId="0" fillId="15" borderId="3" xfId="0" applyFill="1" applyBorder="1">
      <alignment vertical="center"/>
    </xf>
    <xf numFmtId="0" fontId="23" fillId="0" borderId="14" xfId="1" applyFont="1" applyBorder="1" applyAlignment="1" applyProtection="1">
      <alignment horizontal="center" vertical="center"/>
      <protection hidden="1"/>
    </xf>
    <xf numFmtId="0" fontId="23" fillId="0" borderId="26" xfId="1" applyFont="1" applyBorder="1" applyAlignment="1" applyProtection="1">
      <alignment horizontal="center" vertical="center"/>
      <protection hidden="1"/>
    </xf>
    <xf numFmtId="0" fontId="29" fillId="8" borderId="28" xfId="1" applyFont="1" applyFill="1" applyBorder="1" applyAlignment="1" applyProtection="1">
      <alignment horizontal="center" vertical="center" wrapText="1"/>
      <protection hidden="1"/>
    </xf>
    <xf numFmtId="0" fontId="29" fillId="8" borderId="29" xfId="1" applyFont="1" applyFill="1" applyBorder="1" applyAlignment="1" applyProtection="1">
      <alignment horizontal="center" vertical="center" wrapText="1"/>
      <protection hidden="1"/>
    </xf>
    <xf numFmtId="49" fontId="31" fillId="3" borderId="11" xfId="1" applyNumberFormat="1" applyFont="1" applyFill="1" applyBorder="1" applyAlignment="1" applyProtection="1">
      <alignment horizontal="center" vertical="center" wrapText="1"/>
      <protection hidden="1"/>
    </xf>
    <xf numFmtId="49" fontId="32" fillId="3" borderId="25" xfId="1" applyNumberFormat="1" applyFont="1" applyFill="1" applyBorder="1" applyAlignment="1" applyProtection="1">
      <alignment horizontal="center" vertical="center" wrapText="1"/>
      <protection hidden="1"/>
    </xf>
    <xf numFmtId="49" fontId="32" fillId="3" borderId="30" xfId="1" applyNumberFormat="1" applyFont="1" applyFill="1" applyBorder="1" applyAlignment="1" applyProtection="1">
      <alignment horizontal="center" vertical="center" wrapText="1"/>
      <protection hidden="1"/>
    </xf>
    <xf numFmtId="0" fontId="33" fillId="11" borderId="11" xfId="1" applyFont="1" applyFill="1" applyBorder="1" applyAlignment="1" applyProtection="1">
      <alignment horizontal="center" vertical="center" wrapText="1"/>
      <protection hidden="1"/>
    </xf>
    <xf numFmtId="0" fontId="33" fillId="11" borderId="3" xfId="1" applyFont="1" applyFill="1" applyBorder="1" applyAlignment="1" applyProtection="1">
      <alignment horizontal="center" vertical="center" wrapText="1"/>
      <protection hidden="1"/>
    </xf>
    <xf numFmtId="0" fontId="33" fillId="11" borderId="35" xfId="1" applyFont="1" applyFill="1" applyBorder="1" applyAlignment="1" applyProtection="1">
      <alignment horizontal="center" vertical="center" wrapText="1"/>
      <protection hidden="1"/>
    </xf>
    <xf numFmtId="49" fontId="31" fillId="3" borderId="3" xfId="1" applyNumberFormat="1" applyFont="1" applyFill="1" applyBorder="1" applyAlignment="1" applyProtection="1">
      <alignment horizontal="center" vertical="center" wrapText="1"/>
      <protection hidden="1"/>
    </xf>
    <xf numFmtId="49" fontId="31" fillId="3" borderId="0" xfId="1" applyNumberFormat="1" applyFont="1" applyFill="1" applyBorder="1" applyAlignment="1" applyProtection="1">
      <alignment horizontal="center" vertical="center" wrapText="1"/>
      <protection hidden="1"/>
    </xf>
    <xf numFmtId="49" fontId="31" fillId="3" borderId="32" xfId="1" applyNumberFormat="1" applyFont="1" applyFill="1" applyBorder="1" applyAlignment="1" applyProtection="1">
      <alignment horizontal="center" vertical="center" wrapText="1"/>
      <protection hidden="1"/>
    </xf>
    <xf numFmtId="49" fontId="31" fillId="3" borderId="35" xfId="1" applyNumberFormat="1" applyFont="1" applyFill="1" applyBorder="1" applyAlignment="1" applyProtection="1">
      <alignment horizontal="center" vertical="center" wrapText="1"/>
      <protection hidden="1"/>
    </xf>
    <xf numFmtId="49" fontId="31" fillId="3" borderId="36" xfId="1" applyNumberFormat="1" applyFont="1" applyFill="1" applyBorder="1" applyAlignment="1" applyProtection="1">
      <alignment horizontal="center" vertical="center" wrapText="1"/>
      <protection hidden="1"/>
    </xf>
    <xf numFmtId="49" fontId="31" fillId="3" borderId="37" xfId="1" applyNumberFormat="1" applyFont="1" applyFill="1" applyBorder="1" applyAlignment="1" applyProtection="1">
      <alignment horizontal="center" vertical="center" wrapText="1"/>
      <protection hidden="1"/>
    </xf>
    <xf numFmtId="0" fontId="23" fillId="0" borderId="6" xfId="1" applyFont="1" applyBorder="1" applyAlignment="1" applyProtection="1">
      <alignment horizontal="center" vertical="center"/>
      <protection hidden="1"/>
    </xf>
    <xf numFmtId="0" fontId="23" fillId="0" borderId="7" xfId="1" applyFont="1" applyBorder="1" applyAlignment="1" applyProtection="1">
      <alignment horizontal="center" vertical="center"/>
      <protection hidden="1"/>
    </xf>
    <xf numFmtId="0" fontId="14" fillId="0" borderId="14" xfId="1" applyFont="1" applyBorder="1" applyAlignment="1" applyProtection="1">
      <alignment horizontal="center" vertical="center"/>
      <protection hidden="1"/>
    </xf>
    <xf numFmtId="0" fontId="14" fillId="0" borderId="15" xfId="1" applyFont="1" applyBorder="1" applyAlignment="1" applyProtection="1">
      <alignment horizontal="center" vertical="center"/>
      <protection hidden="1"/>
    </xf>
    <xf numFmtId="191" fontId="19" fillId="9" borderId="19" xfId="1" applyNumberFormat="1" applyFont="1" applyFill="1" applyBorder="1" applyAlignment="1" applyProtection="1">
      <alignment horizontal="center" vertical="center" shrinkToFit="1"/>
      <protection hidden="1"/>
    </xf>
    <xf numFmtId="191" fontId="19" fillId="9" borderId="1" xfId="1" applyNumberFormat="1" applyFont="1" applyFill="1" applyBorder="1" applyAlignment="1" applyProtection="1">
      <alignment horizontal="center" vertical="center" shrinkToFit="1"/>
      <protection hidden="1"/>
    </xf>
    <xf numFmtId="0" fontId="14" fillId="9" borderId="18" xfId="1" applyFont="1" applyFill="1" applyBorder="1" applyAlignment="1" applyProtection="1">
      <alignment horizontal="center" vertical="center" wrapText="1"/>
      <protection hidden="1"/>
    </xf>
    <xf numFmtId="0" fontId="14" fillId="9" borderId="41" xfId="1" applyFont="1" applyFill="1" applyBorder="1" applyAlignment="1" applyProtection="1">
      <alignment horizontal="center" vertical="center" wrapText="1"/>
      <protection hidden="1"/>
    </xf>
    <xf numFmtId="0" fontId="14" fillId="9" borderId="22" xfId="1" applyFont="1" applyFill="1" applyBorder="1" applyAlignment="1" applyProtection="1">
      <alignment horizontal="center" vertical="center" wrapText="1"/>
      <protection hidden="1"/>
    </xf>
    <xf numFmtId="0" fontId="23" fillId="0" borderId="10" xfId="1" applyFont="1" applyBorder="1" applyAlignment="1" applyProtection="1">
      <alignment horizontal="center" vertical="center"/>
      <protection hidden="1"/>
    </xf>
    <xf numFmtId="0" fontId="14" fillId="0" borderId="6"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191" fontId="19" fillId="9" borderId="12" xfId="1" applyNumberFormat="1" applyFont="1" applyFill="1" applyBorder="1" applyAlignment="1" applyProtection="1">
      <alignment horizontal="center" vertical="center" shrinkToFit="1"/>
      <protection hidden="1"/>
    </xf>
  </cellXfs>
  <cellStyles count="6">
    <cellStyle name="ハイパーリンク 2" xfId="2"/>
    <cellStyle name="標準" xfId="0" builtinId="0"/>
    <cellStyle name="標準 2" xfId="3"/>
    <cellStyle name="標準 3" xfId="4"/>
    <cellStyle name="標準 4" xfId="1"/>
    <cellStyle name="標準 5" xfId="5"/>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69056</xdr:colOff>
      <xdr:row>35</xdr:row>
      <xdr:rowOff>9525</xdr:rowOff>
    </xdr:from>
    <xdr:to>
      <xdr:col>22</xdr:col>
      <xdr:colOff>664368</xdr:colOff>
      <xdr:row>56</xdr:row>
      <xdr:rowOff>176212</xdr:rowOff>
    </xdr:to>
    <xdr:sp macro="" textlink="" fLocksText="0">
      <xdr:nvSpPr>
        <xdr:cNvPr id="3" name="テキスト ボックス 2"/>
        <xdr:cNvSpPr txBox="1"/>
      </xdr:nvSpPr>
      <xdr:spPr>
        <a:xfrm>
          <a:off x="2402681" y="2640806"/>
          <a:ext cx="12584906" cy="952500"/>
        </a:xfrm>
        <a:prstGeom prst="rect">
          <a:avLst/>
        </a:prstGeom>
        <a:solidFill>
          <a:schemeClr val="accent5">
            <a:lumMod val="20000"/>
            <a:lumOff val="80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メモ</a:t>
          </a:r>
        </a:p>
      </xdr:txBody>
    </xdr:sp>
    <xdr:clientData fLocksWithSheet="0" fPrintsWithSheet="0"/>
  </xdr:twoCellAnchor>
  <xdr:twoCellAnchor>
    <xdr:from>
      <xdr:col>4</xdr:col>
      <xdr:colOff>11906</xdr:colOff>
      <xdr:row>67</xdr:row>
      <xdr:rowOff>95251</xdr:rowOff>
    </xdr:from>
    <xdr:to>
      <xdr:col>23</xdr:col>
      <xdr:colOff>7144</xdr:colOff>
      <xdr:row>90</xdr:row>
      <xdr:rowOff>2382</xdr:rowOff>
    </xdr:to>
    <xdr:sp macro="" textlink="" fLocksText="0">
      <xdr:nvSpPr>
        <xdr:cNvPr id="4" name="テキスト ボックス 3"/>
        <xdr:cNvSpPr txBox="1"/>
      </xdr:nvSpPr>
      <xdr:spPr>
        <a:xfrm>
          <a:off x="2421731" y="4905376"/>
          <a:ext cx="12549188" cy="1002506"/>
        </a:xfrm>
        <a:prstGeom prst="rect">
          <a:avLst/>
        </a:prstGeom>
        <a:solidFill>
          <a:schemeClr val="accent5">
            <a:lumMod val="20000"/>
            <a:lumOff val="80000"/>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メモ</a:t>
          </a:r>
        </a:p>
      </xdr:txBody>
    </xdr:sp>
    <xdr:clientData fLocksWithSheet="0" fPrintsWithSheet="0"/>
  </xdr:twoCellAnchor>
  <xdr:twoCellAnchor>
    <xdr:from>
      <xdr:col>4</xdr:col>
      <xdr:colOff>0</xdr:colOff>
      <xdr:row>98</xdr:row>
      <xdr:rowOff>92868</xdr:rowOff>
    </xdr:from>
    <xdr:to>
      <xdr:col>23</xdr:col>
      <xdr:colOff>0</xdr:colOff>
      <xdr:row>121</xdr:row>
      <xdr:rowOff>0</xdr:rowOff>
    </xdr:to>
    <xdr:sp macro="" textlink="" fLocksText="0">
      <xdr:nvSpPr>
        <xdr:cNvPr id="5" name="テキスト ボックス 4"/>
        <xdr:cNvSpPr txBox="1"/>
      </xdr:nvSpPr>
      <xdr:spPr>
        <a:xfrm>
          <a:off x="2405063" y="7010399"/>
          <a:ext cx="12596812" cy="1026320"/>
        </a:xfrm>
        <a:prstGeom prst="rect">
          <a:avLst/>
        </a:prstGeom>
        <a:solidFill>
          <a:schemeClr val="accent5">
            <a:lumMod val="20000"/>
            <a:lumOff val="80000"/>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メモ</a:t>
          </a:r>
        </a:p>
      </xdr:txBody>
    </xdr:sp>
    <xdr:clientData fLocksWithSheet="0" fPrintsWithSheet="0"/>
  </xdr:twoCellAnchor>
  <xdr:twoCellAnchor>
    <xdr:from>
      <xdr:col>4</xdr:col>
      <xdr:colOff>0</xdr:colOff>
      <xdr:row>130</xdr:row>
      <xdr:rowOff>9525</xdr:rowOff>
    </xdr:from>
    <xdr:to>
      <xdr:col>22</xdr:col>
      <xdr:colOff>666750</xdr:colOff>
      <xdr:row>152</xdr:row>
      <xdr:rowOff>0</xdr:rowOff>
    </xdr:to>
    <xdr:sp macro="" textlink="" fLocksText="0">
      <xdr:nvSpPr>
        <xdr:cNvPr id="6" name="テキスト ボックス 5"/>
        <xdr:cNvSpPr txBox="1"/>
      </xdr:nvSpPr>
      <xdr:spPr>
        <a:xfrm>
          <a:off x="2409825" y="9077325"/>
          <a:ext cx="12544425" cy="981075"/>
        </a:xfrm>
        <a:prstGeom prst="rect">
          <a:avLst/>
        </a:prstGeom>
        <a:solidFill>
          <a:schemeClr val="accent5">
            <a:lumMod val="20000"/>
            <a:lumOff val="80000"/>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メモ</a:t>
          </a:r>
        </a:p>
        <a:p>
          <a:endParaRPr kumimoji="1" lang="ja-JP" altLang="en-US" sz="10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fLocksWithSheet="0" fPrintsWithSheet="0"/>
  </xdr:twoCellAnchor>
  <xdr:twoCellAnchor>
    <xdr:from>
      <xdr:col>4</xdr:col>
      <xdr:colOff>0</xdr:colOff>
      <xdr:row>1</xdr:row>
      <xdr:rowOff>95250</xdr:rowOff>
    </xdr:from>
    <xdr:to>
      <xdr:col>22</xdr:col>
      <xdr:colOff>666750</xdr:colOff>
      <xdr:row>23</xdr:row>
      <xdr:rowOff>166688</xdr:rowOff>
    </xdr:to>
    <xdr:sp macro="" textlink="" fLocksText="0">
      <xdr:nvSpPr>
        <xdr:cNvPr id="2" name="テキスト ボックス 1"/>
        <xdr:cNvSpPr txBox="1"/>
      </xdr:nvSpPr>
      <xdr:spPr>
        <a:xfrm>
          <a:off x="2405063" y="369094"/>
          <a:ext cx="12584906" cy="952500"/>
        </a:xfrm>
        <a:prstGeom prst="rect">
          <a:avLst/>
        </a:prstGeom>
        <a:solidFill>
          <a:schemeClr val="accent5">
            <a:lumMod val="20000"/>
            <a:lumOff val="80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メモ</a:t>
          </a:r>
        </a:p>
      </xdr:txBody>
    </xdr:sp>
    <xdr:clientData fLocksWithSheet="0"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_RECS/10_&#26360;&#39006;/40_RECS/40_Exce-TRL/RECS-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_RECS/10_&#26360;&#39006;/40_RECS/40_Exce-TRL/RECS-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込"/>
      <sheetName val="受変"/>
      <sheetName val="発電"/>
      <sheetName val="S3"/>
      <sheetName val="S5"/>
    </sheetNames>
    <sheetDataSet>
      <sheetData sheetId="0">
        <row r="15">
          <cell r="CG15" t="str">
            <v xml:space="preserve"> B2F</v>
          </cell>
          <cell r="CH15">
            <v>5</v>
          </cell>
        </row>
        <row r="16">
          <cell r="CG16" t="str">
            <v xml:space="preserve"> B1F</v>
          </cell>
          <cell r="CH16">
            <v>5</v>
          </cell>
        </row>
        <row r="17">
          <cell r="CG17" t="str">
            <v xml:space="preserve">  1F</v>
          </cell>
          <cell r="CH17">
            <v>5</v>
          </cell>
        </row>
        <row r="18">
          <cell r="CG18" t="str">
            <v xml:space="preserve">  2F</v>
          </cell>
          <cell r="CH18">
            <v>4</v>
          </cell>
        </row>
        <row r="19">
          <cell r="CG19" t="str">
            <v xml:space="preserve">  3F</v>
          </cell>
          <cell r="CH19">
            <v>4</v>
          </cell>
        </row>
        <row r="20">
          <cell r="CG20" t="str">
            <v xml:space="preserve">  4F</v>
          </cell>
          <cell r="CH20">
            <v>4</v>
          </cell>
        </row>
        <row r="21">
          <cell r="CG21" t="str">
            <v xml:space="preserve">  5F</v>
          </cell>
          <cell r="CH21">
            <v>4</v>
          </cell>
        </row>
        <row r="22">
          <cell r="CG22" t="str">
            <v xml:space="preserve">  6F</v>
          </cell>
          <cell r="CH22">
            <v>4</v>
          </cell>
        </row>
        <row r="23">
          <cell r="CG23" t="str">
            <v xml:space="preserve">  7F</v>
          </cell>
          <cell r="CH23">
            <v>4</v>
          </cell>
        </row>
        <row r="24">
          <cell r="CG24" t="str">
            <v xml:space="preserve">  8F</v>
          </cell>
          <cell r="CH24">
            <v>4</v>
          </cell>
        </row>
        <row r="25">
          <cell r="CG25" t="str">
            <v xml:space="preserve">  9F</v>
          </cell>
          <cell r="CH25">
            <v>4</v>
          </cell>
        </row>
        <row r="26">
          <cell r="CG26" t="str">
            <v xml:space="preserve"> 10F</v>
          </cell>
          <cell r="CH26">
            <v>4</v>
          </cell>
        </row>
        <row r="27">
          <cell r="CG27" t="str">
            <v xml:space="preserve"> 11F</v>
          </cell>
          <cell r="CH27">
            <v>4</v>
          </cell>
        </row>
        <row r="28">
          <cell r="CG28" t="str">
            <v xml:space="preserve"> 12F</v>
          </cell>
          <cell r="CH28">
            <v>4</v>
          </cell>
        </row>
        <row r="29">
          <cell r="CG29" t="str">
            <v>PH1F</v>
          </cell>
          <cell r="CH29">
            <v>4</v>
          </cell>
        </row>
        <row r="30">
          <cell r="CG30" t="str">
            <v>PH2F</v>
          </cell>
          <cell r="CH30">
            <v>4</v>
          </cell>
        </row>
        <row r="31">
          <cell r="CG31">
            <v>0</v>
          </cell>
          <cell r="CH31" t="str">
            <v/>
          </cell>
        </row>
        <row r="32">
          <cell r="CG32">
            <v>0</v>
          </cell>
          <cell r="CH32" t="str">
            <v/>
          </cell>
        </row>
        <row r="33">
          <cell r="CG33">
            <v>0</v>
          </cell>
          <cell r="CH33" t="str">
            <v/>
          </cell>
        </row>
        <row r="34">
          <cell r="CG34">
            <v>0</v>
          </cell>
          <cell r="CH34" t="str">
            <v/>
          </cell>
        </row>
      </sheetData>
      <sheetData sheetId="1">
        <row r="11">
          <cell r="BV11">
            <v>1</v>
          </cell>
          <cell r="BW11" t="str">
            <v>北海道電力</v>
          </cell>
          <cell r="BY11">
            <v>1836</v>
          </cell>
          <cell r="BZ11">
            <v>18.12</v>
          </cell>
          <cell r="CA11">
            <v>30</v>
          </cell>
        </row>
        <row r="12">
          <cell r="BV12">
            <v>2</v>
          </cell>
          <cell r="BW12" t="str">
            <v>東北電力</v>
          </cell>
          <cell r="BY12">
            <v>1630.8</v>
          </cell>
          <cell r="BZ12">
            <v>16.510000000000002</v>
          </cell>
          <cell r="CA12">
            <v>29</v>
          </cell>
        </row>
        <row r="13">
          <cell r="BV13">
            <v>3</v>
          </cell>
          <cell r="BW13" t="str">
            <v>東京電力</v>
          </cell>
          <cell r="BX13" t="str">
            <v>http://www.hepco.co.jp/</v>
          </cell>
          <cell r="BY13">
            <v>1684.8</v>
          </cell>
          <cell r="BZ13">
            <v>17.22</v>
          </cell>
          <cell r="CA13">
            <v>28</v>
          </cell>
        </row>
        <row r="14">
          <cell r="BV14">
            <v>4</v>
          </cell>
          <cell r="BW14" t="str">
            <v>中部電力</v>
          </cell>
          <cell r="BX14" t="str">
            <v>http://www.hepco.co.jp/</v>
          </cell>
          <cell r="BY14">
            <v>1123.2</v>
          </cell>
          <cell r="BZ14">
            <v>16.78</v>
          </cell>
          <cell r="CA14">
            <v>25</v>
          </cell>
        </row>
        <row r="15">
          <cell r="BV15">
            <v>5</v>
          </cell>
          <cell r="BW15" t="str">
            <v>北陸電力</v>
          </cell>
          <cell r="BX15" t="str">
            <v>http://www.hepco.co.jp/</v>
          </cell>
          <cell r="BY15">
            <v>1620</v>
          </cell>
          <cell r="BZ15">
            <v>17.09</v>
          </cell>
          <cell r="CA15">
            <v>28</v>
          </cell>
        </row>
        <row r="16">
          <cell r="BV16">
            <v>6</v>
          </cell>
          <cell r="BW16" t="str">
            <v>関西電力</v>
          </cell>
          <cell r="BX16" t="str">
            <v>http://www.hepco.co.jp/</v>
          </cell>
          <cell r="BY16">
            <v>1058.4000000000001</v>
          </cell>
          <cell r="BZ16">
            <v>17.98</v>
          </cell>
          <cell r="CA16">
            <v>25</v>
          </cell>
        </row>
        <row r="17">
          <cell r="BV17">
            <v>7</v>
          </cell>
          <cell r="BW17" t="str">
            <v>中国電力</v>
          </cell>
          <cell r="BX17" t="str">
            <v>http://www.hepco.co.jp/</v>
          </cell>
          <cell r="BY17">
            <v>1220</v>
          </cell>
          <cell r="BZ17">
            <v>14.02</v>
          </cell>
          <cell r="CA17">
            <v>25</v>
          </cell>
        </row>
        <row r="18">
          <cell r="BV18">
            <v>8</v>
          </cell>
          <cell r="BW18" t="str">
            <v>四国電力</v>
          </cell>
          <cell r="BX18" t="str">
            <v>http://www.hepco.co.jp/</v>
          </cell>
          <cell r="BY18">
            <v>1518.17</v>
          </cell>
          <cell r="BZ18">
            <v>15.06</v>
          </cell>
          <cell r="CA18">
            <v>27</v>
          </cell>
        </row>
        <row r="19">
          <cell r="BV19">
            <v>9</v>
          </cell>
          <cell r="BW19" t="str">
            <v>九州電力</v>
          </cell>
          <cell r="BX19" t="str">
            <v>http://www.hepco.co.jp/</v>
          </cell>
          <cell r="BY19">
            <v>2008.8</v>
          </cell>
          <cell r="BZ19">
            <v>12.72</v>
          </cell>
          <cell r="CA19">
            <v>28</v>
          </cell>
        </row>
        <row r="21">
          <cell r="BV21">
            <v>10</v>
          </cell>
          <cell r="BW21" t="str">
            <v>沖縄電力</v>
          </cell>
          <cell r="BY21">
            <v>1587.6</v>
          </cell>
          <cell r="BZ21">
            <v>14.94</v>
          </cell>
          <cell r="CA21">
            <v>28</v>
          </cell>
        </row>
        <row r="150">
          <cell r="BW150" t="str">
            <v xml:space="preserve"> 10 Kvar ×1</v>
          </cell>
          <cell r="BX150">
            <v>10</v>
          </cell>
          <cell r="BY150" t="str">
            <v xml:space="preserve"> 12 Kvar ×1</v>
          </cell>
          <cell r="BZ150">
            <v>12</v>
          </cell>
        </row>
        <row r="151">
          <cell r="BW151" t="str">
            <v xml:space="preserve"> 15 Kvar ×1</v>
          </cell>
          <cell r="BX151">
            <v>15</v>
          </cell>
          <cell r="BY151" t="str">
            <v xml:space="preserve"> 18 Kvar ×1</v>
          </cell>
          <cell r="BZ151">
            <v>18</v>
          </cell>
        </row>
        <row r="152">
          <cell r="BW152" t="str">
            <v xml:space="preserve"> 20 Kvar ×1</v>
          </cell>
          <cell r="BX152">
            <v>20</v>
          </cell>
          <cell r="BY152" t="str">
            <v xml:space="preserve"> 24 Kvar ×1</v>
          </cell>
          <cell r="BZ152">
            <v>24</v>
          </cell>
        </row>
        <row r="153">
          <cell r="BW153" t="str">
            <v xml:space="preserve"> 25 Kvar ×1</v>
          </cell>
          <cell r="BX153">
            <v>25</v>
          </cell>
          <cell r="BY153" t="str">
            <v xml:space="preserve"> 30 Kvar ×1</v>
          </cell>
          <cell r="BZ153">
            <v>30</v>
          </cell>
        </row>
        <row r="154">
          <cell r="BW154" t="str">
            <v xml:space="preserve"> 30 Kvar ×1</v>
          </cell>
          <cell r="BX154">
            <v>30</v>
          </cell>
          <cell r="BY154" t="str">
            <v xml:space="preserve"> 36 Kvar ×1</v>
          </cell>
          <cell r="BZ154">
            <v>36</v>
          </cell>
        </row>
        <row r="155">
          <cell r="BW155" t="str">
            <v xml:space="preserve"> 50 Kvar ×1</v>
          </cell>
          <cell r="BX155">
            <v>50</v>
          </cell>
          <cell r="BY155" t="str">
            <v xml:space="preserve"> 50 Kvar ×1</v>
          </cell>
          <cell r="BZ155">
            <v>50</v>
          </cell>
        </row>
        <row r="156">
          <cell r="BW156" t="str">
            <v xml:space="preserve"> 75 Kvar ×1</v>
          </cell>
          <cell r="BX156">
            <v>75</v>
          </cell>
          <cell r="BY156" t="str">
            <v xml:space="preserve"> 75 Kvar ×1</v>
          </cell>
          <cell r="BZ156">
            <v>75</v>
          </cell>
        </row>
        <row r="157">
          <cell r="BW157" t="str">
            <v xml:space="preserve"> 50 Kvar ×2</v>
          </cell>
          <cell r="BX157">
            <v>100</v>
          </cell>
          <cell r="BY157" t="str">
            <v xml:space="preserve"> 50 Kvar ×2</v>
          </cell>
          <cell r="BZ157">
            <v>100</v>
          </cell>
        </row>
        <row r="158">
          <cell r="BW158" t="str">
            <v xml:space="preserve"> 50 Kvar ×3</v>
          </cell>
          <cell r="BX158">
            <v>150</v>
          </cell>
          <cell r="BY158" t="str">
            <v xml:space="preserve"> 50 Kvar ×3</v>
          </cell>
          <cell r="BZ158">
            <v>150</v>
          </cell>
        </row>
        <row r="159">
          <cell r="BW159" t="str">
            <v xml:space="preserve"> 75 Kvar ×3</v>
          </cell>
          <cell r="BX159">
            <v>225</v>
          </cell>
          <cell r="BY159" t="str">
            <v xml:space="preserve"> 75 Kvar ×3</v>
          </cell>
          <cell r="BZ159">
            <v>225</v>
          </cell>
        </row>
        <row r="160">
          <cell r="BW160" t="str">
            <v>100 Kvar ×3</v>
          </cell>
          <cell r="BX160">
            <v>300</v>
          </cell>
          <cell r="BY160" t="str">
            <v>100 Kvar ×3</v>
          </cell>
          <cell r="BZ160">
            <v>300</v>
          </cell>
        </row>
        <row r="161">
          <cell r="BW161" t="str">
            <v>150 Kvar ×3</v>
          </cell>
          <cell r="BX161">
            <v>450</v>
          </cell>
          <cell r="BY161" t="str">
            <v>150 Kvar ×3</v>
          </cell>
          <cell r="BZ161">
            <v>450</v>
          </cell>
        </row>
        <row r="162">
          <cell r="BW162" t="str">
            <v>200 Kvar ×3</v>
          </cell>
          <cell r="BX162">
            <v>600</v>
          </cell>
          <cell r="BY162" t="str">
            <v>200 Kvar ×3</v>
          </cell>
          <cell r="BZ162">
            <v>600</v>
          </cell>
        </row>
        <row r="163">
          <cell r="BW163" t="str">
            <v>250 Kvar ×3</v>
          </cell>
          <cell r="BX163">
            <v>750</v>
          </cell>
          <cell r="BY163" t="str">
            <v>250 Kvar ×3</v>
          </cell>
          <cell r="BZ163">
            <v>750</v>
          </cell>
        </row>
        <row r="164">
          <cell r="BW164" t="str">
            <v>300 Kvar ×3</v>
          </cell>
          <cell r="BX164">
            <v>900</v>
          </cell>
          <cell r="BY164" t="str">
            <v>300 Kvar ×3</v>
          </cell>
          <cell r="BZ164">
            <v>900</v>
          </cell>
        </row>
        <row r="165">
          <cell r="BW165" t="str">
            <v>400 Kvar ×3</v>
          </cell>
          <cell r="BX165">
            <v>1200</v>
          </cell>
          <cell r="BY165" t="str">
            <v>400 Kvar ×3</v>
          </cell>
          <cell r="BZ165">
            <v>1200</v>
          </cell>
        </row>
        <row r="166">
          <cell r="BW166" t="str">
            <v>500 Kvar ×3</v>
          </cell>
          <cell r="BX166">
            <v>1500</v>
          </cell>
          <cell r="BY166" t="str">
            <v>500 Kvar ×3</v>
          </cell>
          <cell r="BZ166">
            <v>1500</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低幹"/>
      <sheetName val="動配"/>
      <sheetName val="照差"/>
      <sheetName val="RECS-3"/>
    </sheetNames>
    <sheetDataSet>
      <sheetData sheetId="0">
        <row r="9">
          <cell r="BA9">
            <v>2</v>
          </cell>
        </row>
      </sheetData>
      <sheetData sheetId="1">
        <row r="57">
          <cell r="D57" t="str">
            <v>排水ポンプ</v>
          </cell>
        </row>
      </sheetData>
      <sheetData sheetId="2">
        <row r="5">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row>
        <row r="6">
          <cell r="E6">
            <v>0</v>
          </cell>
          <cell r="F6">
            <v>0</v>
          </cell>
          <cell r="G6">
            <v>0</v>
          </cell>
          <cell r="H6">
            <v>0</v>
          </cell>
          <cell r="I6">
            <v>0</v>
          </cell>
          <cell r="J6">
            <v>0</v>
          </cell>
          <cell r="K6">
            <v>0</v>
          </cell>
          <cell r="L6">
            <v>0</v>
          </cell>
          <cell r="M6">
            <v>0</v>
          </cell>
          <cell r="N6" t="str">
            <v>器具取付高さ [mm]</v>
          </cell>
          <cell r="O6" t="str">
            <v>修正</v>
          </cell>
          <cell r="P6">
            <v>0</v>
          </cell>
          <cell r="Q6">
            <v>0</v>
          </cell>
          <cell r="R6">
            <v>0</v>
          </cell>
          <cell r="S6">
            <v>0</v>
          </cell>
          <cell r="T6">
            <v>0</v>
          </cell>
          <cell r="U6">
            <v>0</v>
          </cell>
          <cell r="V6">
            <v>0</v>
          </cell>
          <cell r="W6">
            <v>0</v>
          </cell>
          <cell r="X6">
            <v>0</v>
          </cell>
          <cell r="Y6">
            <v>0</v>
          </cell>
          <cell r="Z6">
            <v>0</v>
          </cell>
          <cell r="AA6">
            <v>0</v>
          </cell>
          <cell r="AB6" t="str">
            <v>器具取付高さ [mm]</v>
          </cell>
          <cell r="AC6" t="str">
            <v>修正</v>
          </cell>
          <cell r="AD6">
            <v>0</v>
          </cell>
          <cell r="AE6">
            <v>0</v>
          </cell>
          <cell r="AF6">
            <v>0</v>
          </cell>
          <cell r="AG6">
            <v>0</v>
          </cell>
          <cell r="AH6">
            <v>0</v>
          </cell>
          <cell r="AI6">
            <v>0</v>
          </cell>
          <cell r="AJ6">
            <v>0</v>
          </cell>
          <cell r="AK6">
            <v>0</v>
          </cell>
          <cell r="AL6">
            <v>0</v>
          </cell>
        </row>
        <row r="7">
          <cell r="E7">
            <v>0</v>
          </cell>
          <cell r="F7">
            <v>0</v>
          </cell>
          <cell r="G7">
            <v>0</v>
          </cell>
          <cell r="H7">
            <v>0</v>
          </cell>
          <cell r="I7">
            <v>0</v>
          </cell>
          <cell r="J7">
            <v>0</v>
          </cell>
          <cell r="K7">
            <v>2500</v>
          </cell>
          <cell r="L7">
            <v>0</v>
          </cell>
          <cell r="M7">
            <v>0</v>
          </cell>
          <cell r="N7">
            <v>0</v>
          </cell>
          <cell r="O7">
            <v>0</v>
          </cell>
          <cell r="P7">
            <v>0</v>
          </cell>
          <cell r="Q7">
            <v>0</v>
          </cell>
          <cell r="R7">
            <v>0</v>
          </cell>
          <cell r="S7" t="str">
            <v>一般コンセント</v>
          </cell>
          <cell r="T7">
            <v>0</v>
          </cell>
          <cell r="U7">
            <v>0</v>
          </cell>
          <cell r="V7">
            <v>0</v>
          </cell>
          <cell r="W7">
            <v>0</v>
          </cell>
          <cell r="X7">
            <v>0</v>
          </cell>
          <cell r="Y7">
            <v>300</v>
          </cell>
          <cell r="Z7">
            <v>0</v>
          </cell>
          <cell r="AA7">
            <v>0</v>
          </cell>
          <cell r="AB7">
            <v>0</v>
          </cell>
          <cell r="AC7">
            <v>0</v>
          </cell>
          <cell r="AD7">
            <v>0</v>
          </cell>
          <cell r="AE7">
            <v>0</v>
          </cell>
          <cell r="AF7">
            <v>0</v>
          </cell>
          <cell r="AG7">
            <v>0</v>
          </cell>
          <cell r="AH7">
            <v>0</v>
          </cell>
          <cell r="AI7" t="str">
            <v>照明器具</v>
          </cell>
          <cell r="AJ7">
            <v>0</v>
          </cell>
          <cell r="AK7">
            <v>0</v>
          </cell>
          <cell r="AL7">
            <v>0</v>
          </cell>
        </row>
        <row r="8">
          <cell r="E8">
            <v>0</v>
          </cell>
          <cell r="F8">
            <v>0</v>
          </cell>
          <cell r="G8">
            <v>0</v>
          </cell>
          <cell r="H8">
            <v>0</v>
          </cell>
          <cell r="I8">
            <v>0</v>
          </cell>
          <cell r="J8">
            <v>0</v>
          </cell>
          <cell r="K8">
            <v>1500</v>
          </cell>
          <cell r="L8">
            <v>0</v>
          </cell>
          <cell r="M8">
            <v>0</v>
          </cell>
          <cell r="N8">
            <v>0</v>
          </cell>
          <cell r="O8">
            <v>0</v>
          </cell>
          <cell r="P8">
            <v>0</v>
          </cell>
          <cell r="Q8">
            <v>0</v>
          </cell>
          <cell r="R8">
            <v>0</v>
          </cell>
          <cell r="S8" t="str">
            <v>専用コンセント</v>
          </cell>
          <cell r="T8">
            <v>0</v>
          </cell>
          <cell r="U8">
            <v>0</v>
          </cell>
          <cell r="V8">
            <v>0</v>
          </cell>
          <cell r="W8">
            <v>0</v>
          </cell>
          <cell r="X8">
            <v>0</v>
          </cell>
          <cell r="Y8">
            <v>1200</v>
          </cell>
          <cell r="Z8">
            <v>0</v>
          </cell>
          <cell r="AA8">
            <v>0</v>
          </cell>
          <cell r="AB8">
            <v>0</v>
          </cell>
          <cell r="AC8">
            <v>0</v>
          </cell>
          <cell r="AD8">
            <v>0</v>
          </cell>
          <cell r="AE8">
            <v>0</v>
          </cell>
          <cell r="AF8">
            <v>0</v>
          </cell>
          <cell r="AG8">
            <v>0</v>
          </cell>
          <cell r="AH8">
            <v>0</v>
          </cell>
          <cell r="AI8" t="str">
            <v>専用機器</v>
          </cell>
          <cell r="AJ8">
            <v>0</v>
          </cell>
          <cell r="AK8">
            <v>0</v>
          </cell>
          <cell r="AL8">
            <v>0</v>
          </cell>
        </row>
        <row r="9">
          <cell r="E9">
            <v>0</v>
          </cell>
          <cell r="F9">
            <v>0</v>
          </cell>
          <cell r="G9">
            <v>0</v>
          </cell>
          <cell r="H9">
            <v>0</v>
          </cell>
          <cell r="I9">
            <v>0</v>
          </cell>
          <cell r="J9">
            <v>0</v>
          </cell>
          <cell r="K9">
            <v>1300</v>
          </cell>
          <cell r="L9">
            <v>0</v>
          </cell>
          <cell r="M9">
            <v>0</v>
          </cell>
          <cell r="N9">
            <v>0</v>
          </cell>
          <cell r="O9">
            <v>0</v>
          </cell>
          <cell r="P9">
            <v>0</v>
          </cell>
          <cell r="Q9">
            <v>0</v>
          </cell>
          <cell r="R9">
            <v>0</v>
          </cell>
          <cell r="S9" t="str">
            <v>分電盤の上端</v>
          </cell>
          <cell r="T9">
            <v>0</v>
          </cell>
          <cell r="U9">
            <v>0</v>
          </cell>
          <cell r="V9">
            <v>0</v>
          </cell>
          <cell r="W9">
            <v>0</v>
          </cell>
          <cell r="X9">
            <v>0</v>
          </cell>
          <cell r="Y9">
            <v>1800</v>
          </cell>
          <cell r="Z9">
            <v>0</v>
          </cell>
          <cell r="AA9">
            <v>0</v>
          </cell>
          <cell r="AB9">
            <v>0</v>
          </cell>
          <cell r="AC9">
            <v>0</v>
          </cell>
          <cell r="AD9">
            <v>0</v>
          </cell>
          <cell r="AE9">
            <v>0</v>
          </cell>
          <cell r="AF9">
            <v>0</v>
          </cell>
          <cell r="AG9">
            <v>0</v>
          </cell>
          <cell r="AH9">
            <v>0</v>
          </cell>
          <cell r="AI9" t="str">
            <v>SW・Con</v>
          </cell>
          <cell r="AJ9">
            <v>0</v>
          </cell>
          <cell r="AK9">
            <v>0</v>
          </cell>
          <cell r="AL9">
            <v>0</v>
          </cell>
        </row>
        <row r="10">
          <cell r="E10">
            <v>0</v>
          </cell>
          <cell r="F10">
            <v>0</v>
          </cell>
          <cell r="G10">
            <v>0</v>
          </cell>
          <cell r="H10">
            <v>0</v>
          </cell>
          <cell r="I10" t="str">
            <v>1φ3W</v>
          </cell>
          <cell r="J10">
            <v>0</v>
          </cell>
          <cell r="K10">
            <v>0</v>
          </cell>
          <cell r="L10">
            <v>0</v>
          </cell>
          <cell r="M10" t="str">
            <v>210/105V</v>
          </cell>
          <cell r="N10">
            <v>0</v>
          </cell>
          <cell r="O10">
            <v>0</v>
          </cell>
          <cell r="P10">
            <v>0</v>
          </cell>
          <cell r="Q10">
            <v>0</v>
          </cell>
          <cell r="R10">
            <v>0</v>
          </cell>
          <cell r="S10" t="str">
            <v>分電盤の下端</v>
          </cell>
          <cell r="T10">
            <v>0</v>
          </cell>
          <cell r="U10">
            <v>0</v>
          </cell>
          <cell r="V10">
            <v>0</v>
          </cell>
          <cell r="W10">
            <v>0</v>
          </cell>
          <cell r="X10">
            <v>0</v>
          </cell>
          <cell r="Y10">
            <v>500</v>
          </cell>
          <cell r="Z10">
            <v>0</v>
          </cell>
          <cell r="AA10">
            <v>0</v>
          </cell>
          <cell r="AB10">
            <v>0</v>
          </cell>
          <cell r="AC10">
            <v>0</v>
          </cell>
          <cell r="AD10">
            <v>0</v>
          </cell>
          <cell r="AE10">
            <v>0</v>
          </cell>
          <cell r="AF10">
            <v>0</v>
          </cell>
          <cell r="AG10">
            <v>0</v>
          </cell>
          <cell r="AH10">
            <v>0</v>
          </cell>
          <cell r="AI10" t="str">
            <v>分電盤内</v>
          </cell>
          <cell r="AJ10">
            <v>0</v>
          </cell>
          <cell r="AK10">
            <v>0</v>
          </cell>
          <cell r="AL10">
            <v>0</v>
          </cell>
        </row>
        <row r="11">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row>
        <row r="12">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row>
        <row r="13">
          <cell r="E13">
            <v>0</v>
          </cell>
          <cell r="F13">
            <v>0</v>
          </cell>
          <cell r="G13" t="str">
            <v>階高</v>
          </cell>
          <cell r="H13">
            <v>0</v>
          </cell>
          <cell r="I13">
            <v>0</v>
          </cell>
          <cell r="J13" t="str">
            <v>天高</v>
          </cell>
          <cell r="K13">
            <v>0</v>
          </cell>
          <cell r="L13">
            <v>0</v>
          </cell>
          <cell r="M13" t="str">
            <v>床面積</v>
          </cell>
          <cell r="N13">
            <v>0</v>
          </cell>
          <cell r="O13">
            <v>0</v>
          </cell>
          <cell r="P13">
            <v>0</v>
          </cell>
          <cell r="Q13" t="str">
            <v>床 面 積</v>
          </cell>
          <cell r="R13">
            <v>0</v>
          </cell>
          <cell r="S13">
            <v>0</v>
          </cell>
          <cell r="T13">
            <v>0</v>
          </cell>
          <cell r="U13">
            <v>0</v>
          </cell>
          <cell r="V13">
            <v>0</v>
          </cell>
          <cell r="W13">
            <v>0</v>
          </cell>
          <cell r="X13">
            <v>0</v>
          </cell>
          <cell r="Y13" t="str">
            <v>室数</v>
          </cell>
          <cell r="Z13">
            <v>0</v>
          </cell>
          <cell r="AA13">
            <v>0</v>
          </cell>
          <cell r="AB13" t="str">
            <v>室数</v>
          </cell>
          <cell r="AC13">
            <v>0</v>
          </cell>
          <cell r="AD13">
            <v>0</v>
          </cell>
          <cell r="AE13" t="str">
            <v>回　路　数</v>
          </cell>
          <cell r="AF13">
            <v>0</v>
          </cell>
          <cell r="AG13">
            <v>0</v>
          </cell>
          <cell r="AH13">
            <v>0</v>
          </cell>
          <cell r="AI13">
            <v>0</v>
          </cell>
          <cell r="AJ13">
            <v>0</v>
          </cell>
          <cell r="AK13">
            <v>0</v>
          </cell>
          <cell r="AL13">
            <v>0</v>
          </cell>
        </row>
        <row r="14">
          <cell r="E14">
            <v>0</v>
          </cell>
          <cell r="F14">
            <v>0</v>
          </cell>
          <cell r="G14">
            <v>0</v>
          </cell>
          <cell r="H14">
            <v>0</v>
          </cell>
          <cell r="I14">
            <v>0</v>
          </cell>
          <cell r="J14">
            <v>0</v>
          </cell>
          <cell r="K14">
            <v>0</v>
          </cell>
          <cell r="L14">
            <v>0</v>
          </cell>
          <cell r="M14">
            <v>0</v>
          </cell>
          <cell r="N14">
            <v>0</v>
          </cell>
          <cell r="O14">
            <v>0</v>
          </cell>
          <cell r="P14">
            <v>0</v>
          </cell>
          <cell r="Q14" t="str">
            <v>専用部</v>
          </cell>
          <cell r="R14">
            <v>0</v>
          </cell>
          <cell r="S14">
            <v>0</v>
          </cell>
          <cell r="T14">
            <v>0</v>
          </cell>
          <cell r="U14" t="str">
            <v>共用部</v>
          </cell>
          <cell r="V14">
            <v>0</v>
          </cell>
          <cell r="W14">
            <v>0</v>
          </cell>
          <cell r="X14">
            <v>0</v>
          </cell>
          <cell r="Y14">
            <v>0</v>
          </cell>
          <cell r="Z14">
            <v>0</v>
          </cell>
          <cell r="AA14">
            <v>0</v>
          </cell>
          <cell r="AB14">
            <v>0</v>
          </cell>
          <cell r="AC14">
            <v>0</v>
          </cell>
          <cell r="AD14">
            <v>0</v>
          </cell>
          <cell r="AE14" t="str">
            <v>専用</v>
          </cell>
          <cell r="AF14">
            <v>0</v>
          </cell>
          <cell r="AG14">
            <v>0</v>
          </cell>
          <cell r="AH14" t="str">
            <v>照明</v>
          </cell>
          <cell r="AI14">
            <v>0</v>
          </cell>
          <cell r="AJ14">
            <v>0</v>
          </cell>
          <cell r="AK14" t="str">
            <v>差込</v>
          </cell>
          <cell r="AL14">
            <v>0</v>
          </cell>
        </row>
        <row r="15">
          <cell r="E15">
            <v>0</v>
          </cell>
          <cell r="F15">
            <v>0</v>
          </cell>
          <cell r="G15" t="str">
            <v>[m]</v>
          </cell>
          <cell r="H15">
            <v>0</v>
          </cell>
          <cell r="I15">
            <v>0</v>
          </cell>
          <cell r="J15" t="str">
            <v>[m]</v>
          </cell>
          <cell r="K15">
            <v>0</v>
          </cell>
          <cell r="L15">
            <v>0</v>
          </cell>
          <cell r="M15" t="str">
            <v>[m2]</v>
          </cell>
          <cell r="N15">
            <v>0</v>
          </cell>
          <cell r="O15">
            <v>0</v>
          </cell>
          <cell r="P15">
            <v>0</v>
          </cell>
          <cell r="Q15" t="str">
            <v>[m2]</v>
          </cell>
          <cell r="R15">
            <v>0</v>
          </cell>
          <cell r="S15">
            <v>0</v>
          </cell>
          <cell r="T15">
            <v>0</v>
          </cell>
          <cell r="U15" t="str">
            <v>[m2]</v>
          </cell>
          <cell r="V15">
            <v>0</v>
          </cell>
          <cell r="W15">
            <v>0</v>
          </cell>
          <cell r="X15">
            <v>0</v>
          </cell>
          <cell r="Y15" t="str">
            <v>(専)</v>
          </cell>
          <cell r="Z15">
            <v>0</v>
          </cell>
          <cell r="AA15">
            <v>0</v>
          </cell>
          <cell r="AB15" t="str">
            <v>(共)</v>
          </cell>
          <cell r="AC15">
            <v>0</v>
          </cell>
          <cell r="AD15">
            <v>0</v>
          </cell>
          <cell r="AE15" t="str">
            <v>電源</v>
          </cell>
          <cell r="AF15">
            <v>0</v>
          </cell>
          <cell r="AG15">
            <v>0</v>
          </cell>
          <cell r="AH15" t="str">
            <v>一般</v>
          </cell>
          <cell r="AI15">
            <v>0</v>
          </cell>
          <cell r="AJ15">
            <v>0</v>
          </cell>
          <cell r="AK15" t="str">
            <v>一般</v>
          </cell>
          <cell r="AL15">
            <v>0</v>
          </cell>
        </row>
        <row r="16">
          <cell r="E16">
            <v>0</v>
          </cell>
          <cell r="F16">
            <v>0</v>
          </cell>
          <cell r="G16">
            <v>0</v>
          </cell>
          <cell r="H16">
            <v>0</v>
          </cell>
          <cell r="I16" t="str">
            <v>( 15)</v>
          </cell>
          <cell r="J16">
            <v>0</v>
          </cell>
          <cell r="K16">
            <v>0</v>
          </cell>
          <cell r="L16">
            <v>0</v>
          </cell>
          <cell r="M16" t="str">
            <v>前各項以外</v>
          </cell>
          <cell r="N16">
            <v>0</v>
          </cell>
          <cell r="O16">
            <v>0</v>
          </cell>
          <cell r="P16">
            <v>0</v>
          </cell>
          <cell r="Q16">
            <v>0</v>
          </cell>
          <cell r="R16">
            <v>0</v>
          </cell>
          <cell r="S16">
            <v>0</v>
          </cell>
          <cell r="T16">
            <v>0</v>
          </cell>
          <cell r="U16">
            <v>0</v>
          </cell>
          <cell r="V16">
            <v>0</v>
          </cell>
          <cell r="W16">
            <v>0</v>
          </cell>
          <cell r="X16" t="str">
            <v>電気方式</v>
          </cell>
          <cell r="Y16">
            <v>0</v>
          </cell>
          <cell r="Z16">
            <v>0</v>
          </cell>
          <cell r="AA16">
            <v>0</v>
          </cell>
          <cell r="AB16">
            <v>0</v>
          </cell>
          <cell r="AC16" t="str">
            <v>照明</v>
          </cell>
          <cell r="AD16">
            <v>0</v>
          </cell>
          <cell r="AE16">
            <v>0</v>
          </cell>
          <cell r="AF16" t="str">
            <v>1φ3W</v>
          </cell>
          <cell r="AG16">
            <v>0</v>
          </cell>
          <cell r="AH16">
            <v>0</v>
          </cell>
          <cell r="AI16">
            <v>0</v>
          </cell>
          <cell r="AJ16" t="str">
            <v>▼</v>
          </cell>
          <cell r="AK16">
            <v>0</v>
          </cell>
          <cell r="AL16">
            <v>0</v>
          </cell>
        </row>
        <row r="17">
          <cell r="E17">
            <v>0</v>
          </cell>
          <cell r="F17">
            <v>0</v>
          </cell>
          <cell r="G17">
            <v>0</v>
          </cell>
          <cell r="H17">
            <v>0</v>
          </cell>
          <cell r="I17">
            <v>0</v>
          </cell>
          <cell r="J17">
            <v>0</v>
          </cell>
          <cell r="K17">
            <v>0.72727272727272729</v>
          </cell>
          <cell r="L17">
            <v>0</v>
          </cell>
          <cell r="M17">
            <v>0</v>
          </cell>
          <cell r="N17">
            <v>0</v>
          </cell>
          <cell r="O17">
            <v>0</v>
          </cell>
          <cell r="P17" t="str">
            <v>分電盤 の 位置</v>
          </cell>
          <cell r="Q17">
            <v>0</v>
          </cell>
          <cell r="R17">
            <v>0</v>
          </cell>
          <cell r="S17">
            <v>0</v>
          </cell>
          <cell r="T17">
            <v>0</v>
          </cell>
          <cell r="U17">
            <v>0</v>
          </cell>
          <cell r="V17">
            <v>0</v>
          </cell>
          <cell r="W17" t="str">
            <v>⑦</v>
          </cell>
          <cell r="X17">
            <v>0</v>
          </cell>
          <cell r="Y17" t="str">
            <v>▼</v>
          </cell>
          <cell r="Z17">
            <v>0</v>
          </cell>
          <cell r="AA17">
            <v>0</v>
          </cell>
          <cell r="AB17" t="str">
            <v>施工方法</v>
          </cell>
          <cell r="AC17">
            <v>0</v>
          </cell>
          <cell r="AD17">
            <v>0</v>
          </cell>
          <cell r="AE17">
            <v>0</v>
          </cell>
          <cell r="AF17">
            <v>0</v>
          </cell>
          <cell r="AG17" t="str">
            <v>照:天井ケーブル</v>
          </cell>
          <cell r="AH17">
            <v>0</v>
          </cell>
          <cell r="AI17">
            <v>0</v>
          </cell>
          <cell r="AJ17">
            <v>0</v>
          </cell>
          <cell r="AK17">
            <v>0</v>
          </cell>
          <cell r="AL17">
            <v>0</v>
          </cell>
        </row>
        <row r="18">
          <cell r="E18">
            <v>0</v>
          </cell>
          <cell r="F18">
            <v>0</v>
          </cell>
          <cell r="G18">
            <v>5</v>
          </cell>
          <cell r="H18">
            <v>0</v>
          </cell>
          <cell r="I18">
            <v>0</v>
          </cell>
          <cell r="J18" t="str">
            <v>直天</v>
          </cell>
          <cell r="K18">
            <v>0</v>
          </cell>
          <cell r="L18">
            <v>0</v>
          </cell>
          <cell r="M18">
            <v>3168</v>
          </cell>
          <cell r="N18">
            <v>0</v>
          </cell>
          <cell r="O18">
            <v>0</v>
          </cell>
          <cell r="P18">
            <v>0</v>
          </cell>
          <cell r="Q18">
            <v>2534.4</v>
          </cell>
          <cell r="R18">
            <v>0</v>
          </cell>
          <cell r="S18">
            <v>0</v>
          </cell>
          <cell r="T18">
            <v>0</v>
          </cell>
          <cell r="U18">
            <v>633.59999999999991</v>
          </cell>
          <cell r="V18">
            <v>0</v>
          </cell>
          <cell r="W18">
            <v>0</v>
          </cell>
          <cell r="X18">
            <v>0</v>
          </cell>
          <cell r="Y18">
            <v>34</v>
          </cell>
          <cell r="Z18">
            <v>0</v>
          </cell>
          <cell r="AA18">
            <v>0</v>
          </cell>
          <cell r="AB18">
            <v>32</v>
          </cell>
          <cell r="AC18">
            <v>0</v>
          </cell>
          <cell r="AD18">
            <v>0</v>
          </cell>
          <cell r="AE18">
            <v>5</v>
          </cell>
          <cell r="AF18">
            <v>0</v>
          </cell>
          <cell r="AG18">
            <v>0</v>
          </cell>
          <cell r="AH18">
            <v>25</v>
          </cell>
          <cell r="AI18">
            <v>0</v>
          </cell>
          <cell r="AJ18">
            <v>0</v>
          </cell>
          <cell r="AK18">
            <v>40</v>
          </cell>
          <cell r="AL18">
            <v>0</v>
          </cell>
        </row>
        <row r="19">
          <cell r="E19">
            <v>0</v>
          </cell>
          <cell r="F19">
            <v>0</v>
          </cell>
          <cell r="G19">
            <v>0</v>
          </cell>
          <cell r="H19">
            <v>0</v>
          </cell>
          <cell r="I19">
            <v>0</v>
          </cell>
          <cell r="J19">
            <v>1470</v>
          </cell>
          <cell r="K19">
            <v>0</v>
          </cell>
          <cell r="L19">
            <v>0</v>
          </cell>
          <cell r="M19">
            <v>0</v>
          </cell>
          <cell r="N19" t="str">
            <v>VV-F 1.6mm-2C</v>
          </cell>
          <cell r="O19">
            <v>0</v>
          </cell>
          <cell r="P19">
            <v>0</v>
          </cell>
          <cell r="Q19">
            <v>0</v>
          </cell>
          <cell r="R19">
            <v>0</v>
          </cell>
          <cell r="S19">
            <v>0</v>
          </cell>
          <cell r="T19">
            <v>0</v>
          </cell>
          <cell r="U19">
            <v>2574</v>
          </cell>
          <cell r="V19">
            <v>0</v>
          </cell>
          <cell r="W19">
            <v>0</v>
          </cell>
          <cell r="X19">
            <v>0</v>
          </cell>
          <cell r="Y19" t="str">
            <v>PF-S-16mm</v>
          </cell>
          <cell r="Z19">
            <v>0</v>
          </cell>
          <cell r="AA19">
            <v>0</v>
          </cell>
          <cell r="AB19">
            <v>0</v>
          </cell>
          <cell r="AC19">
            <v>0</v>
          </cell>
          <cell r="AD19">
            <v>127.49999999999999</v>
          </cell>
          <cell r="AE19">
            <v>0</v>
          </cell>
          <cell r="AF19">
            <v>0</v>
          </cell>
          <cell r="AG19">
            <v>0</v>
          </cell>
          <cell r="AH19" t="str">
            <v>PF-S-16mm</v>
          </cell>
          <cell r="AI19">
            <v>0</v>
          </cell>
          <cell r="AJ19">
            <v>0</v>
          </cell>
          <cell r="AK19">
            <v>0</v>
          </cell>
          <cell r="AL19">
            <v>0</v>
          </cell>
        </row>
        <row r="20">
          <cell r="E20">
            <v>0</v>
          </cell>
          <cell r="F20">
            <v>0</v>
          </cell>
          <cell r="G20">
            <v>0</v>
          </cell>
          <cell r="H20">
            <v>0</v>
          </cell>
          <cell r="I20">
            <v>0</v>
          </cell>
          <cell r="J20">
            <v>2016</v>
          </cell>
          <cell r="K20">
            <v>0</v>
          </cell>
          <cell r="L20">
            <v>0</v>
          </cell>
          <cell r="M20">
            <v>0</v>
          </cell>
          <cell r="N20" t="str">
            <v>VV-F 2.0mm-3C</v>
          </cell>
          <cell r="O20">
            <v>0</v>
          </cell>
          <cell r="P20">
            <v>0</v>
          </cell>
          <cell r="Q20">
            <v>0</v>
          </cell>
          <cell r="R20">
            <v>0</v>
          </cell>
          <cell r="S20">
            <v>0</v>
          </cell>
          <cell r="T20">
            <v>0</v>
          </cell>
          <cell r="U20">
            <v>1233</v>
          </cell>
          <cell r="V20">
            <v>0</v>
          </cell>
          <cell r="W20">
            <v>0</v>
          </cell>
          <cell r="X20">
            <v>0</v>
          </cell>
          <cell r="Y20" t="str">
            <v>CD-16mm</v>
          </cell>
          <cell r="Z20">
            <v>0</v>
          </cell>
          <cell r="AA20">
            <v>0</v>
          </cell>
          <cell r="AB20">
            <v>0</v>
          </cell>
          <cell r="AC20">
            <v>0</v>
          </cell>
          <cell r="AD20">
            <v>1784</v>
          </cell>
          <cell r="AE20">
            <v>0</v>
          </cell>
          <cell r="AF20">
            <v>0</v>
          </cell>
          <cell r="AG20">
            <v>0</v>
          </cell>
          <cell r="AH20" t="str">
            <v>CD-16mm</v>
          </cell>
          <cell r="AI20">
            <v>0</v>
          </cell>
          <cell r="AJ20">
            <v>0</v>
          </cell>
          <cell r="AK20">
            <v>0</v>
          </cell>
          <cell r="AL20">
            <v>0</v>
          </cell>
        </row>
        <row r="21">
          <cell r="E21">
            <v>0</v>
          </cell>
          <cell r="F21">
            <v>0</v>
          </cell>
          <cell r="G21">
            <v>0</v>
          </cell>
          <cell r="H21">
            <v>0</v>
          </cell>
          <cell r="I21">
            <v>0</v>
          </cell>
          <cell r="J21">
            <v>1615</v>
          </cell>
          <cell r="K21">
            <v>0</v>
          </cell>
          <cell r="L21">
            <v>0</v>
          </cell>
          <cell r="M21">
            <v>0</v>
          </cell>
          <cell r="N21" t="str">
            <v>光 源</v>
          </cell>
          <cell r="O21">
            <v>0</v>
          </cell>
          <cell r="P21">
            <v>0</v>
          </cell>
          <cell r="Q21">
            <v>0</v>
          </cell>
          <cell r="R21" t="str">
            <v>FL</v>
          </cell>
          <cell r="S21">
            <v>0</v>
          </cell>
          <cell r="T21">
            <v>0</v>
          </cell>
          <cell r="U21" t="str">
            <v>▼</v>
          </cell>
          <cell r="V21">
            <v>0</v>
          </cell>
          <cell r="W21">
            <v>0</v>
          </cell>
          <cell r="X21">
            <v>0</v>
          </cell>
          <cell r="Y21" t="str">
            <v>PF-S-16mm</v>
          </cell>
          <cell r="Z21">
            <v>0</v>
          </cell>
          <cell r="AA21">
            <v>0</v>
          </cell>
          <cell r="AB21">
            <v>0</v>
          </cell>
          <cell r="AC21">
            <v>0</v>
          </cell>
          <cell r="AD21">
            <v>266</v>
          </cell>
          <cell r="AE21">
            <v>0</v>
          </cell>
          <cell r="AF21">
            <v>0</v>
          </cell>
          <cell r="AG21">
            <v>0</v>
          </cell>
          <cell r="AH21" t="str">
            <v/>
          </cell>
          <cell r="AI21">
            <v>0</v>
          </cell>
          <cell r="AJ21">
            <v>0</v>
          </cell>
          <cell r="AK21">
            <v>0</v>
          </cell>
          <cell r="AL21">
            <v>0</v>
          </cell>
        </row>
        <row r="22">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3">
          <cell r="E23">
            <v>0</v>
          </cell>
          <cell r="F23">
            <v>0</v>
          </cell>
          <cell r="G23">
            <v>0</v>
          </cell>
          <cell r="H23">
            <v>0</v>
          </cell>
          <cell r="I23" t="str">
            <v>(13)イ</v>
          </cell>
          <cell r="J23">
            <v>0</v>
          </cell>
          <cell r="K23">
            <v>0</v>
          </cell>
          <cell r="L23">
            <v>0</v>
          </cell>
          <cell r="M23" t="str">
            <v>車庫等</v>
          </cell>
          <cell r="N23">
            <v>0</v>
          </cell>
          <cell r="O23">
            <v>0</v>
          </cell>
          <cell r="P23">
            <v>0</v>
          </cell>
          <cell r="Q23">
            <v>0</v>
          </cell>
          <cell r="R23">
            <v>0</v>
          </cell>
          <cell r="S23">
            <v>0</v>
          </cell>
          <cell r="T23">
            <v>0</v>
          </cell>
          <cell r="U23">
            <v>0</v>
          </cell>
          <cell r="V23">
            <v>0</v>
          </cell>
          <cell r="W23">
            <v>0</v>
          </cell>
          <cell r="X23" t="str">
            <v>電気方式</v>
          </cell>
          <cell r="Y23">
            <v>0</v>
          </cell>
          <cell r="Z23">
            <v>0</v>
          </cell>
          <cell r="AA23">
            <v>0</v>
          </cell>
          <cell r="AB23">
            <v>0</v>
          </cell>
          <cell r="AC23" t="str">
            <v>照明</v>
          </cell>
          <cell r="AD23">
            <v>0</v>
          </cell>
          <cell r="AE23">
            <v>0</v>
          </cell>
          <cell r="AF23" t="str">
            <v>1φ3W</v>
          </cell>
          <cell r="AG23">
            <v>0</v>
          </cell>
          <cell r="AH23">
            <v>0</v>
          </cell>
          <cell r="AI23">
            <v>0</v>
          </cell>
          <cell r="AJ23" t="str">
            <v>▼</v>
          </cell>
          <cell r="AK23">
            <v>0</v>
          </cell>
          <cell r="AL23">
            <v>0</v>
          </cell>
        </row>
        <row r="24">
          <cell r="E24">
            <v>0</v>
          </cell>
          <cell r="F24">
            <v>0</v>
          </cell>
          <cell r="G24">
            <v>0</v>
          </cell>
          <cell r="H24">
            <v>0</v>
          </cell>
          <cell r="I24">
            <v>0</v>
          </cell>
          <cell r="J24">
            <v>0</v>
          </cell>
          <cell r="K24">
            <v>0.72727272727272729</v>
          </cell>
          <cell r="L24">
            <v>0</v>
          </cell>
          <cell r="M24">
            <v>0</v>
          </cell>
          <cell r="N24">
            <v>0</v>
          </cell>
          <cell r="O24">
            <v>0</v>
          </cell>
          <cell r="P24" t="str">
            <v>分電盤 の 位置</v>
          </cell>
          <cell r="Q24">
            <v>0</v>
          </cell>
          <cell r="R24">
            <v>0</v>
          </cell>
          <cell r="S24">
            <v>0</v>
          </cell>
          <cell r="T24">
            <v>0</v>
          </cell>
          <cell r="U24">
            <v>0</v>
          </cell>
          <cell r="V24">
            <v>0</v>
          </cell>
          <cell r="W24" t="str">
            <v>⑦</v>
          </cell>
          <cell r="X24">
            <v>0</v>
          </cell>
          <cell r="Y24" t="str">
            <v>▼</v>
          </cell>
          <cell r="Z24">
            <v>0</v>
          </cell>
          <cell r="AA24">
            <v>0</v>
          </cell>
          <cell r="AB24" t="str">
            <v>施工方法</v>
          </cell>
          <cell r="AC24">
            <v>0</v>
          </cell>
          <cell r="AD24">
            <v>0</v>
          </cell>
          <cell r="AE24">
            <v>0</v>
          </cell>
          <cell r="AF24">
            <v>0</v>
          </cell>
          <cell r="AG24" t="str">
            <v>照:天井ケーブル</v>
          </cell>
          <cell r="AH24">
            <v>0</v>
          </cell>
          <cell r="AI24">
            <v>0</v>
          </cell>
          <cell r="AJ24">
            <v>0</v>
          </cell>
          <cell r="AK24">
            <v>0</v>
          </cell>
          <cell r="AL24">
            <v>0</v>
          </cell>
        </row>
        <row r="25">
          <cell r="E25">
            <v>0</v>
          </cell>
          <cell r="F25">
            <v>0</v>
          </cell>
          <cell r="G25">
            <v>5</v>
          </cell>
          <cell r="H25">
            <v>0</v>
          </cell>
          <cell r="I25">
            <v>0</v>
          </cell>
          <cell r="J25">
            <v>3</v>
          </cell>
          <cell r="K25">
            <v>0</v>
          </cell>
          <cell r="L25">
            <v>0</v>
          </cell>
          <cell r="M25">
            <v>3168</v>
          </cell>
          <cell r="N25">
            <v>0</v>
          </cell>
          <cell r="O25">
            <v>0</v>
          </cell>
          <cell r="P25">
            <v>0</v>
          </cell>
          <cell r="Q25">
            <v>2851.2</v>
          </cell>
          <cell r="R25">
            <v>0</v>
          </cell>
          <cell r="S25">
            <v>0</v>
          </cell>
          <cell r="T25">
            <v>0</v>
          </cell>
          <cell r="U25">
            <v>316.80000000000018</v>
          </cell>
          <cell r="V25">
            <v>0</v>
          </cell>
          <cell r="W25">
            <v>0</v>
          </cell>
          <cell r="X25">
            <v>0</v>
          </cell>
          <cell r="Y25">
            <v>6</v>
          </cell>
          <cell r="Z25">
            <v>0</v>
          </cell>
          <cell r="AA25">
            <v>0</v>
          </cell>
          <cell r="AB25">
            <v>16</v>
          </cell>
          <cell r="AC25">
            <v>0</v>
          </cell>
          <cell r="AD25">
            <v>0</v>
          </cell>
          <cell r="AE25">
            <v>5</v>
          </cell>
          <cell r="AF25">
            <v>0</v>
          </cell>
          <cell r="AG25">
            <v>0</v>
          </cell>
          <cell r="AH25">
            <v>8</v>
          </cell>
          <cell r="AI25">
            <v>0</v>
          </cell>
          <cell r="AJ25">
            <v>0</v>
          </cell>
          <cell r="AK25">
            <v>9</v>
          </cell>
          <cell r="AL25">
            <v>0</v>
          </cell>
        </row>
        <row r="26">
          <cell r="E26">
            <v>0</v>
          </cell>
          <cell r="F26">
            <v>0</v>
          </cell>
          <cell r="G26">
            <v>0</v>
          </cell>
          <cell r="H26">
            <v>0</v>
          </cell>
          <cell r="I26">
            <v>0</v>
          </cell>
          <cell r="J26">
            <v>520</v>
          </cell>
          <cell r="K26">
            <v>0</v>
          </cell>
          <cell r="L26">
            <v>0</v>
          </cell>
          <cell r="M26">
            <v>0</v>
          </cell>
          <cell r="N26" t="str">
            <v>VV-F 1.6mm-2C</v>
          </cell>
          <cell r="O26">
            <v>0</v>
          </cell>
          <cell r="P26">
            <v>0</v>
          </cell>
          <cell r="Q26">
            <v>0</v>
          </cell>
          <cell r="R26">
            <v>0</v>
          </cell>
          <cell r="S26">
            <v>0</v>
          </cell>
          <cell r="T26">
            <v>0</v>
          </cell>
          <cell r="U26">
            <v>1282</v>
          </cell>
          <cell r="V26">
            <v>0</v>
          </cell>
          <cell r="W26">
            <v>0</v>
          </cell>
          <cell r="X26">
            <v>0</v>
          </cell>
          <cell r="Y26" t="str">
            <v>PF-S-16mm</v>
          </cell>
          <cell r="Z26">
            <v>0</v>
          </cell>
          <cell r="AA26">
            <v>0</v>
          </cell>
          <cell r="AB26">
            <v>0</v>
          </cell>
          <cell r="AC26">
            <v>0</v>
          </cell>
          <cell r="AD26">
            <v>16.8</v>
          </cell>
          <cell r="AE26">
            <v>0</v>
          </cell>
          <cell r="AF26">
            <v>0</v>
          </cell>
          <cell r="AG26">
            <v>0</v>
          </cell>
          <cell r="AH26" t="str">
            <v>PF-S-16mm</v>
          </cell>
          <cell r="AI26">
            <v>0</v>
          </cell>
          <cell r="AJ26">
            <v>0</v>
          </cell>
          <cell r="AK26">
            <v>0</v>
          </cell>
          <cell r="AL26">
            <v>0</v>
          </cell>
        </row>
        <row r="27">
          <cell r="E27">
            <v>0</v>
          </cell>
          <cell r="F27">
            <v>0</v>
          </cell>
          <cell r="G27">
            <v>0</v>
          </cell>
          <cell r="H27">
            <v>0</v>
          </cell>
          <cell r="I27">
            <v>0</v>
          </cell>
          <cell r="J27">
            <v>537</v>
          </cell>
          <cell r="K27">
            <v>0</v>
          </cell>
          <cell r="L27">
            <v>0</v>
          </cell>
          <cell r="M27">
            <v>0</v>
          </cell>
          <cell r="N27" t="str">
            <v>VV-F 2.0mm-3C</v>
          </cell>
          <cell r="O27">
            <v>0</v>
          </cell>
          <cell r="P27">
            <v>0</v>
          </cell>
          <cell r="Q27">
            <v>0</v>
          </cell>
          <cell r="R27">
            <v>0</v>
          </cell>
          <cell r="S27">
            <v>0</v>
          </cell>
          <cell r="T27">
            <v>0</v>
          </cell>
          <cell r="U27">
            <v>455</v>
          </cell>
          <cell r="V27">
            <v>0</v>
          </cell>
          <cell r="W27">
            <v>0</v>
          </cell>
          <cell r="X27">
            <v>0</v>
          </cell>
          <cell r="Y27" t="str">
            <v>CD-16mm</v>
          </cell>
          <cell r="Z27">
            <v>0</v>
          </cell>
          <cell r="AA27">
            <v>0</v>
          </cell>
          <cell r="AB27">
            <v>0</v>
          </cell>
          <cell r="AC27">
            <v>0</v>
          </cell>
          <cell r="AD27">
            <v>401</v>
          </cell>
          <cell r="AE27">
            <v>0</v>
          </cell>
          <cell r="AF27">
            <v>0</v>
          </cell>
          <cell r="AG27">
            <v>0</v>
          </cell>
          <cell r="AH27" t="str">
            <v>CD-16mm</v>
          </cell>
          <cell r="AI27">
            <v>0</v>
          </cell>
          <cell r="AJ27">
            <v>0</v>
          </cell>
          <cell r="AK27">
            <v>0</v>
          </cell>
          <cell r="AL27">
            <v>0</v>
          </cell>
        </row>
        <row r="28">
          <cell r="E28">
            <v>0</v>
          </cell>
          <cell r="F28">
            <v>0</v>
          </cell>
          <cell r="G28">
            <v>0</v>
          </cell>
          <cell r="H28">
            <v>0</v>
          </cell>
          <cell r="I28">
            <v>0</v>
          </cell>
          <cell r="J28">
            <v>1180</v>
          </cell>
          <cell r="K28">
            <v>0</v>
          </cell>
          <cell r="L28">
            <v>0</v>
          </cell>
          <cell r="M28">
            <v>0</v>
          </cell>
          <cell r="N28" t="str">
            <v>光 源</v>
          </cell>
          <cell r="O28">
            <v>0</v>
          </cell>
          <cell r="P28">
            <v>0</v>
          </cell>
          <cell r="Q28">
            <v>0</v>
          </cell>
          <cell r="R28" t="str">
            <v>FL</v>
          </cell>
          <cell r="S28">
            <v>0</v>
          </cell>
          <cell r="T28">
            <v>0</v>
          </cell>
          <cell r="U28" t="str">
            <v>▼</v>
          </cell>
          <cell r="V28">
            <v>0</v>
          </cell>
          <cell r="W28">
            <v>0</v>
          </cell>
          <cell r="X28">
            <v>0</v>
          </cell>
          <cell r="Y28" t="str">
            <v>PF-S-16mm</v>
          </cell>
          <cell r="Z28">
            <v>0</v>
          </cell>
          <cell r="AA28">
            <v>0</v>
          </cell>
          <cell r="AB28">
            <v>0</v>
          </cell>
          <cell r="AC28">
            <v>0</v>
          </cell>
          <cell r="AD28">
            <v>86</v>
          </cell>
          <cell r="AE28">
            <v>0</v>
          </cell>
          <cell r="AF28">
            <v>0</v>
          </cell>
          <cell r="AG28">
            <v>0</v>
          </cell>
          <cell r="AH28" t="str">
            <v/>
          </cell>
          <cell r="AI28">
            <v>0</v>
          </cell>
          <cell r="AJ28">
            <v>0</v>
          </cell>
          <cell r="AK28">
            <v>0</v>
          </cell>
          <cell r="AL28">
            <v>0</v>
          </cell>
        </row>
        <row r="29">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row>
        <row r="30">
          <cell r="E30">
            <v>0</v>
          </cell>
          <cell r="F30">
            <v>0</v>
          </cell>
          <cell r="G30">
            <v>0</v>
          </cell>
          <cell r="H30">
            <v>0</v>
          </cell>
          <cell r="I30" t="str">
            <v>( 4 )</v>
          </cell>
          <cell r="J30">
            <v>0</v>
          </cell>
          <cell r="K30">
            <v>0</v>
          </cell>
          <cell r="L30">
            <v>0</v>
          </cell>
          <cell r="M30" t="str">
            <v>百貨店等</v>
          </cell>
          <cell r="N30">
            <v>0</v>
          </cell>
          <cell r="O30">
            <v>0</v>
          </cell>
          <cell r="P30">
            <v>0</v>
          </cell>
          <cell r="Q30">
            <v>0</v>
          </cell>
          <cell r="R30">
            <v>0</v>
          </cell>
          <cell r="S30">
            <v>0</v>
          </cell>
          <cell r="T30">
            <v>0</v>
          </cell>
          <cell r="U30">
            <v>0</v>
          </cell>
          <cell r="V30">
            <v>0</v>
          </cell>
          <cell r="W30">
            <v>0</v>
          </cell>
          <cell r="X30" t="str">
            <v>電気方式</v>
          </cell>
          <cell r="Y30">
            <v>0</v>
          </cell>
          <cell r="Z30">
            <v>0</v>
          </cell>
          <cell r="AA30">
            <v>0</v>
          </cell>
          <cell r="AB30">
            <v>0</v>
          </cell>
          <cell r="AC30" t="str">
            <v>照明</v>
          </cell>
          <cell r="AD30">
            <v>0</v>
          </cell>
          <cell r="AE30">
            <v>0</v>
          </cell>
          <cell r="AF30" t="str">
            <v>1φ3W</v>
          </cell>
          <cell r="AG30">
            <v>0</v>
          </cell>
          <cell r="AH30">
            <v>0</v>
          </cell>
          <cell r="AI30">
            <v>0</v>
          </cell>
          <cell r="AJ30" t="str">
            <v>▼</v>
          </cell>
          <cell r="AK30">
            <v>0</v>
          </cell>
          <cell r="AL30">
            <v>0</v>
          </cell>
        </row>
        <row r="31">
          <cell r="E31">
            <v>0</v>
          </cell>
          <cell r="F31">
            <v>0</v>
          </cell>
          <cell r="G31">
            <v>0</v>
          </cell>
          <cell r="H31">
            <v>0</v>
          </cell>
          <cell r="I31">
            <v>0</v>
          </cell>
          <cell r="J31">
            <v>0</v>
          </cell>
          <cell r="K31">
            <v>0.94339622641509435</v>
          </cell>
          <cell r="L31">
            <v>0</v>
          </cell>
          <cell r="M31">
            <v>0</v>
          </cell>
          <cell r="N31">
            <v>0</v>
          </cell>
          <cell r="O31">
            <v>0</v>
          </cell>
          <cell r="P31" t="str">
            <v>分電盤 の 位置</v>
          </cell>
          <cell r="Q31">
            <v>0</v>
          </cell>
          <cell r="R31">
            <v>0</v>
          </cell>
          <cell r="S31">
            <v>0</v>
          </cell>
          <cell r="T31">
            <v>0</v>
          </cell>
          <cell r="U31">
            <v>0</v>
          </cell>
          <cell r="V31">
            <v>0</v>
          </cell>
          <cell r="W31" t="str">
            <v>⑦</v>
          </cell>
          <cell r="X31">
            <v>0</v>
          </cell>
          <cell r="Y31" t="str">
            <v>▼</v>
          </cell>
          <cell r="Z31">
            <v>0</v>
          </cell>
          <cell r="AA31">
            <v>0</v>
          </cell>
          <cell r="AB31" t="str">
            <v>施工方法</v>
          </cell>
          <cell r="AC31">
            <v>0</v>
          </cell>
          <cell r="AD31">
            <v>0</v>
          </cell>
          <cell r="AE31">
            <v>0</v>
          </cell>
          <cell r="AF31">
            <v>0</v>
          </cell>
          <cell r="AG31" t="str">
            <v>照:天井ケーブル</v>
          </cell>
          <cell r="AH31">
            <v>0</v>
          </cell>
          <cell r="AI31">
            <v>0</v>
          </cell>
          <cell r="AJ31">
            <v>0</v>
          </cell>
          <cell r="AK31">
            <v>0</v>
          </cell>
          <cell r="AL31">
            <v>0</v>
          </cell>
        </row>
        <row r="32">
          <cell r="E32">
            <v>0</v>
          </cell>
          <cell r="F32">
            <v>0</v>
          </cell>
          <cell r="G32">
            <v>5</v>
          </cell>
          <cell r="H32">
            <v>0</v>
          </cell>
          <cell r="I32">
            <v>0</v>
          </cell>
          <cell r="J32">
            <v>3</v>
          </cell>
          <cell r="K32">
            <v>0</v>
          </cell>
          <cell r="L32">
            <v>0</v>
          </cell>
          <cell r="M32">
            <v>3816</v>
          </cell>
          <cell r="N32">
            <v>0</v>
          </cell>
          <cell r="O32">
            <v>0</v>
          </cell>
          <cell r="P32">
            <v>0</v>
          </cell>
          <cell r="Q32">
            <v>2671.2</v>
          </cell>
          <cell r="R32">
            <v>0</v>
          </cell>
          <cell r="S32">
            <v>0</v>
          </cell>
          <cell r="T32">
            <v>0</v>
          </cell>
          <cell r="U32">
            <v>1144.8000000000002</v>
          </cell>
          <cell r="V32">
            <v>0</v>
          </cell>
          <cell r="W32">
            <v>0</v>
          </cell>
          <cell r="X32">
            <v>0</v>
          </cell>
          <cell r="Y32">
            <v>9</v>
          </cell>
          <cell r="Z32">
            <v>0</v>
          </cell>
          <cell r="AA32">
            <v>0</v>
          </cell>
          <cell r="AB32">
            <v>29</v>
          </cell>
          <cell r="AC32">
            <v>0</v>
          </cell>
          <cell r="AD32">
            <v>0</v>
          </cell>
          <cell r="AE32">
            <v>20</v>
          </cell>
          <cell r="AF32">
            <v>0</v>
          </cell>
          <cell r="AG32">
            <v>0</v>
          </cell>
          <cell r="AH32">
            <v>61</v>
          </cell>
          <cell r="AI32">
            <v>0</v>
          </cell>
          <cell r="AJ32">
            <v>0</v>
          </cell>
          <cell r="AK32">
            <v>64</v>
          </cell>
          <cell r="AL32">
            <v>0</v>
          </cell>
        </row>
        <row r="33">
          <cell r="E33">
            <v>0</v>
          </cell>
          <cell r="F33">
            <v>0</v>
          </cell>
          <cell r="G33">
            <v>0</v>
          </cell>
          <cell r="H33">
            <v>0</v>
          </cell>
          <cell r="I33">
            <v>0</v>
          </cell>
          <cell r="J33">
            <v>3599.6</v>
          </cell>
          <cell r="K33">
            <v>0</v>
          </cell>
          <cell r="L33">
            <v>0</v>
          </cell>
          <cell r="M33">
            <v>0</v>
          </cell>
          <cell r="N33" t="str">
            <v>VV-F 1.6mm-2C</v>
          </cell>
          <cell r="O33">
            <v>0</v>
          </cell>
          <cell r="P33">
            <v>0</v>
          </cell>
          <cell r="Q33">
            <v>0</v>
          </cell>
          <cell r="R33">
            <v>0</v>
          </cell>
          <cell r="S33">
            <v>0</v>
          </cell>
          <cell r="T33">
            <v>0</v>
          </cell>
          <cell r="U33">
            <v>3076</v>
          </cell>
          <cell r="V33">
            <v>0</v>
          </cell>
          <cell r="W33">
            <v>0</v>
          </cell>
          <cell r="X33">
            <v>0</v>
          </cell>
          <cell r="Y33" t="str">
            <v>PF-S-16mm</v>
          </cell>
          <cell r="Z33">
            <v>0</v>
          </cell>
          <cell r="AA33">
            <v>0</v>
          </cell>
          <cell r="AB33">
            <v>0</v>
          </cell>
          <cell r="AC33">
            <v>0</v>
          </cell>
          <cell r="AD33">
            <v>128.1</v>
          </cell>
          <cell r="AE33">
            <v>0</v>
          </cell>
          <cell r="AF33">
            <v>0</v>
          </cell>
          <cell r="AG33">
            <v>0</v>
          </cell>
          <cell r="AH33" t="str">
            <v>PF-S-16mm</v>
          </cell>
          <cell r="AI33">
            <v>0</v>
          </cell>
          <cell r="AJ33">
            <v>0</v>
          </cell>
          <cell r="AK33">
            <v>0</v>
          </cell>
          <cell r="AL33">
            <v>0</v>
          </cell>
        </row>
        <row r="34">
          <cell r="E34">
            <v>0</v>
          </cell>
          <cell r="F34">
            <v>0</v>
          </cell>
          <cell r="G34">
            <v>0</v>
          </cell>
          <cell r="H34">
            <v>0</v>
          </cell>
          <cell r="I34">
            <v>0</v>
          </cell>
          <cell r="J34">
            <v>3527.6</v>
          </cell>
          <cell r="K34">
            <v>0</v>
          </cell>
          <cell r="L34">
            <v>0</v>
          </cell>
          <cell r="M34">
            <v>0</v>
          </cell>
          <cell r="N34" t="str">
            <v>VV-F 2.0mm-3C</v>
          </cell>
          <cell r="O34">
            <v>0</v>
          </cell>
          <cell r="P34">
            <v>0</v>
          </cell>
          <cell r="Q34">
            <v>0</v>
          </cell>
          <cell r="R34">
            <v>0</v>
          </cell>
          <cell r="S34">
            <v>0</v>
          </cell>
          <cell r="T34">
            <v>0</v>
          </cell>
          <cell r="U34">
            <v>1808.8</v>
          </cell>
          <cell r="V34">
            <v>0</v>
          </cell>
          <cell r="W34">
            <v>0</v>
          </cell>
          <cell r="X34">
            <v>0</v>
          </cell>
          <cell r="Y34" t="str">
            <v>CD-16mm</v>
          </cell>
          <cell r="Z34">
            <v>0</v>
          </cell>
          <cell r="AA34">
            <v>0</v>
          </cell>
          <cell r="AB34">
            <v>0</v>
          </cell>
          <cell r="AC34">
            <v>0</v>
          </cell>
          <cell r="AD34">
            <v>3200</v>
          </cell>
          <cell r="AE34">
            <v>0</v>
          </cell>
          <cell r="AF34">
            <v>0</v>
          </cell>
          <cell r="AG34">
            <v>0</v>
          </cell>
          <cell r="AH34" t="str">
            <v>CD-16mm</v>
          </cell>
          <cell r="AI34">
            <v>0</v>
          </cell>
          <cell r="AJ34">
            <v>0</v>
          </cell>
          <cell r="AK34">
            <v>0</v>
          </cell>
          <cell r="AL34">
            <v>0</v>
          </cell>
        </row>
        <row r="35">
          <cell r="E35">
            <v>0</v>
          </cell>
          <cell r="F35">
            <v>0</v>
          </cell>
          <cell r="G35">
            <v>0</v>
          </cell>
          <cell r="H35">
            <v>0</v>
          </cell>
          <cell r="I35">
            <v>0</v>
          </cell>
          <cell r="J35">
            <v>2890</v>
          </cell>
          <cell r="K35">
            <v>0</v>
          </cell>
          <cell r="L35">
            <v>0</v>
          </cell>
          <cell r="M35">
            <v>0</v>
          </cell>
          <cell r="N35" t="str">
            <v>光 源</v>
          </cell>
          <cell r="O35">
            <v>0</v>
          </cell>
          <cell r="P35">
            <v>0</v>
          </cell>
          <cell r="Q35">
            <v>0</v>
          </cell>
          <cell r="R35" t="str">
            <v>FL</v>
          </cell>
          <cell r="S35">
            <v>0</v>
          </cell>
          <cell r="T35">
            <v>0</v>
          </cell>
          <cell r="U35" t="str">
            <v>▼</v>
          </cell>
          <cell r="V35">
            <v>0</v>
          </cell>
          <cell r="W35">
            <v>0</v>
          </cell>
          <cell r="X35">
            <v>0</v>
          </cell>
          <cell r="Y35" t="str">
            <v>PF-S-16mm</v>
          </cell>
          <cell r="Z35">
            <v>0</v>
          </cell>
          <cell r="AA35">
            <v>0</v>
          </cell>
          <cell r="AB35">
            <v>0</v>
          </cell>
          <cell r="AC35">
            <v>0</v>
          </cell>
          <cell r="AD35">
            <v>188</v>
          </cell>
          <cell r="AE35">
            <v>0</v>
          </cell>
          <cell r="AF35">
            <v>0</v>
          </cell>
          <cell r="AG35">
            <v>0</v>
          </cell>
          <cell r="AH35" t="str">
            <v/>
          </cell>
          <cell r="AI35">
            <v>0</v>
          </cell>
          <cell r="AJ35">
            <v>0</v>
          </cell>
          <cell r="AK35">
            <v>0</v>
          </cell>
          <cell r="AL35">
            <v>0</v>
          </cell>
        </row>
        <row r="36">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row>
        <row r="37">
          <cell r="E37">
            <v>0</v>
          </cell>
          <cell r="F37">
            <v>0</v>
          </cell>
          <cell r="G37">
            <v>0</v>
          </cell>
          <cell r="H37">
            <v>0</v>
          </cell>
          <cell r="I37" t="str">
            <v>(3) イ</v>
          </cell>
          <cell r="J37">
            <v>0</v>
          </cell>
          <cell r="K37">
            <v>0</v>
          </cell>
          <cell r="L37">
            <v>0</v>
          </cell>
          <cell r="M37" t="str">
            <v>料理店等</v>
          </cell>
          <cell r="N37">
            <v>0</v>
          </cell>
          <cell r="O37">
            <v>0</v>
          </cell>
          <cell r="P37">
            <v>0</v>
          </cell>
          <cell r="Q37">
            <v>0</v>
          </cell>
          <cell r="R37">
            <v>0</v>
          </cell>
          <cell r="S37">
            <v>0</v>
          </cell>
          <cell r="T37">
            <v>0</v>
          </cell>
          <cell r="U37">
            <v>0</v>
          </cell>
          <cell r="V37">
            <v>0</v>
          </cell>
          <cell r="W37">
            <v>0</v>
          </cell>
          <cell r="X37" t="str">
            <v>電気方式</v>
          </cell>
          <cell r="Y37">
            <v>0</v>
          </cell>
          <cell r="Z37">
            <v>0</v>
          </cell>
          <cell r="AA37">
            <v>0</v>
          </cell>
          <cell r="AB37">
            <v>0</v>
          </cell>
          <cell r="AC37" t="str">
            <v>照明</v>
          </cell>
          <cell r="AD37">
            <v>0</v>
          </cell>
          <cell r="AE37">
            <v>0</v>
          </cell>
          <cell r="AF37" t="str">
            <v>1φ3W</v>
          </cell>
          <cell r="AG37">
            <v>0</v>
          </cell>
          <cell r="AH37">
            <v>0</v>
          </cell>
          <cell r="AI37">
            <v>0</v>
          </cell>
          <cell r="AJ37" t="str">
            <v>▼</v>
          </cell>
          <cell r="AK37">
            <v>0</v>
          </cell>
          <cell r="AL37">
            <v>0</v>
          </cell>
        </row>
        <row r="38">
          <cell r="E38">
            <v>0</v>
          </cell>
          <cell r="F38">
            <v>0</v>
          </cell>
          <cell r="G38">
            <v>0</v>
          </cell>
          <cell r="H38">
            <v>0</v>
          </cell>
          <cell r="I38">
            <v>0</v>
          </cell>
          <cell r="J38">
            <v>0</v>
          </cell>
          <cell r="K38">
            <v>0.94339622641509435</v>
          </cell>
          <cell r="L38">
            <v>0</v>
          </cell>
          <cell r="M38">
            <v>0</v>
          </cell>
          <cell r="N38">
            <v>0</v>
          </cell>
          <cell r="O38">
            <v>0</v>
          </cell>
          <cell r="P38" t="str">
            <v>分電盤 の 位置</v>
          </cell>
          <cell r="Q38">
            <v>0</v>
          </cell>
          <cell r="R38">
            <v>0</v>
          </cell>
          <cell r="S38">
            <v>0</v>
          </cell>
          <cell r="T38">
            <v>0</v>
          </cell>
          <cell r="U38">
            <v>0</v>
          </cell>
          <cell r="V38">
            <v>0</v>
          </cell>
          <cell r="W38" t="str">
            <v>⑦</v>
          </cell>
          <cell r="X38">
            <v>0</v>
          </cell>
          <cell r="Y38" t="str">
            <v>▼</v>
          </cell>
          <cell r="Z38">
            <v>0</v>
          </cell>
          <cell r="AA38">
            <v>0</v>
          </cell>
          <cell r="AB38" t="str">
            <v>施工方法</v>
          </cell>
          <cell r="AC38">
            <v>0</v>
          </cell>
          <cell r="AD38">
            <v>0</v>
          </cell>
          <cell r="AE38">
            <v>0</v>
          </cell>
          <cell r="AF38">
            <v>0</v>
          </cell>
          <cell r="AG38" t="str">
            <v>照:天井ケーブル</v>
          </cell>
          <cell r="AH38">
            <v>0</v>
          </cell>
          <cell r="AI38">
            <v>0</v>
          </cell>
          <cell r="AJ38">
            <v>0</v>
          </cell>
          <cell r="AK38">
            <v>0</v>
          </cell>
          <cell r="AL38">
            <v>0</v>
          </cell>
        </row>
        <row r="39">
          <cell r="E39">
            <v>0</v>
          </cell>
          <cell r="F39">
            <v>0</v>
          </cell>
          <cell r="G39">
            <v>4</v>
          </cell>
          <cell r="H39">
            <v>0</v>
          </cell>
          <cell r="I39">
            <v>0</v>
          </cell>
          <cell r="J39">
            <v>3</v>
          </cell>
          <cell r="K39">
            <v>0</v>
          </cell>
          <cell r="L39">
            <v>0</v>
          </cell>
          <cell r="M39">
            <v>3816</v>
          </cell>
          <cell r="N39">
            <v>0</v>
          </cell>
          <cell r="O39">
            <v>0</v>
          </cell>
          <cell r="P39">
            <v>0</v>
          </cell>
          <cell r="Q39">
            <v>2289.6</v>
          </cell>
          <cell r="R39">
            <v>0</v>
          </cell>
          <cell r="S39">
            <v>0</v>
          </cell>
          <cell r="T39">
            <v>0</v>
          </cell>
          <cell r="U39">
            <v>1526.4</v>
          </cell>
          <cell r="V39">
            <v>0</v>
          </cell>
          <cell r="W39">
            <v>0</v>
          </cell>
          <cell r="X39">
            <v>0</v>
          </cell>
          <cell r="Y39">
            <v>16</v>
          </cell>
          <cell r="Z39">
            <v>0</v>
          </cell>
          <cell r="AA39">
            <v>0</v>
          </cell>
          <cell r="AB39">
            <v>39</v>
          </cell>
          <cell r="AC39">
            <v>0</v>
          </cell>
          <cell r="AD39">
            <v>0</v>
          </cell>
          <cell r="AE39">
            <v>5</v>
          </cell>
          <cell r="AF39">
            <v>0</v>
          </cell>
          <cell r="AG39">
            <v>0</v>
          </cell>
          <cell r="AH39">
            <v>87</v>
          </cell>
          <cell r="AI39">
            <v>0</v>
          </cell>
          <cell r="AJ39">
            <v>0</v>
          </cell>
          <cell r="AK39">
            <v>96</v>
          </cell>
          <cell r="AL39">
            <v>0</v>
          </cell>
        </row>
        <row r="40">
          <cell r="E40">
            <v>0</v>
          </cell>
          <cell r="F40">
            <v>0</v>
          </cell>
          <cell r="G40">
            <v>0</v>
          </cell>
          <cell r="H40">
            <v>0</v>
          </cell>
          <cell r="I40">
            <v>0</v>
          </cell>
          <cell r="J40">
            <v>4905.6000000000004</v>
          </cell>
          <cell r="K40">
            <v>0</v>
          </cell>
          <cell r="L40">
            <v>0</v>
          </cell>
          <cell r="M40">
            <v>0</v>
          </cell>
          <cell r="N40" t="str">
            <v>VV-F 1.6mm-2C</v>
          </cell>
          <cell r="O40">
            <v>0</v>
          </cell>
          <cell r="P40">
            <v>0</v>
          </cell>
          <cell r="Q40">
            <v>0</v>
          </cell>
          <cell r="R40">
            <v>0</v>
          </cell>
          <cell r="S40">
            <v>0</v>
          </cell>
          <cell r="T40">
            <v>0</v>
          </cell>
          <cell r="U40">
            <v>3593</v>
          </cell>
          <cell r="V40">
            <v>0</v>
          </cell>
          <cell r="W40">
            <v>0</v>
          </cell>
          <cell r="X40">
            <v>0</v>
          </cell>
          <cell r="Y40" t="str">
            <v>PF-S-16mm</v>
          </cell>
          <cell r="Z40">
            <v>0</v>
          </cell>
          <cell r="AA40">
            <v>0</v>
          </cell>
          <cell r="AB40">
            <v>0</v>
          </cell>
          <cell r="AC40">
            <v>0</v>
          </cell>
          <cell r="AD40">
            <v>95.7</v>
          </cell>
          <cell r="AE40">
            <v>0</v>
          </cell>
          <cell r="AF40">
            <v>0</v>
          </cell>
          <cell r="AG40">
            <v>0</v>
          </cell>
          <cell r="AH40" t="str">
            <v>PF-S-16mm</v>
          </cell>
          <cell r="AI40">
            <v>0</v>
          </cell>
          <cell r="AJ40">
            <v>0</v>
          </cell>
          <cell r="AK40">
            <v>0</v>
          </cell>
          <cell r="AL40">
            <v>0</v>
          </cell>
        </row>
        <row r="41">
          <cell r="E41">
            <v>0</v>
          </cell>
          <cell r="F41">
            <v>0</v>
          </cell>
          <cell r="G41">
            <v>0</v>
          </cell>
          <cell r="H41">
            <v>0</v>
          </cell>
          <cell r="I41">
            <v>0</v>
          </cell>
          <cell r="J41">
            <v>5226.6000000000004</v>
          </cell>
          <cell r="K41">
            <v>0</v>
          </cell>
          <cell r="L41">
            <v>0</v>
          </cell>
          <cell r="M41">
            <v>0</v>
          </cell>
          <cell r="N41" t="str">
            <v>VV-F 2.0mm-3C</v>
          </cell>
          <cell r="O41">
            <v>0</v>
          </cell>
          <cell r="P41">
            <v>0</v>
          </cell>
          <cell r="Q41">
            <v>0</v>
          </cell>
          <cell r="R41">
            <v>0</v>
          </cell>
          <cell r="S41">
            <v>0</v>
          </cell>
          <cell r="T41">
            <v>0</v>
          </cell>
          <cell r="U41">
            <v>2411.8000000000002</v>
          </cell>
          <cell r="V41">
            <v>0</v>
          </cell>
          <cell r="W41">
            <v>0</v>
          </cell>
          <cell r="X41">
            <v>0</v>
          </cell>
          <cell r="Y41" t="str">
            <v>CD-16mm</v>
          </cell>
          <cell r="Z41">
            <v>0</v>
          </cell>
          <cell r="AA41">
            <v>0</v>
          </cell>
          <cell r="AB41">
            <v>0</v>
          </cell>
          <cell r="AC41">
            <v>0</v>
          </cell>
          <cell r="AD41">
            <v>4800</v>
          </cell>
          <cell r="AE41">
            <v>0</v>
          </cell>
          <cell r="AF41">
            <v>0</v>
          </cell>
          <cell r="AG41">
            <v>0</v>
          </cell>
          <cell r="AH41" t="str">
            <v>CD-16mm</v>
          </cell>
          <cell r="AI41">
            <v>0</v>
          </cell>
          <cell r="AJ41">
            <v>0</v>
          </cell>
          <cell r="AK41">
            <v>0</v>
          </cell>
          <cell r="AL41">
            <v>0</v>
          </cell>
        </row>
        <row r="42">
          <cell r="E42">
            <v>0</v>
          </cell>
          <cell r="F42">
            <v>0</v>
          </cell>
          <cell r="G42">
            <v>0</v>
          </cell>
          <cell r="H42">
            <v>0</v>
          </cell>
          <cell r="I42">
            <v>0</v>
          </cell>
          <cell r="J42">
            <v>4013</v>
          </cell>
          <cell r="K42">
            <v>0</v>
          </cell>
          <cell r="L42">
            <v>0</v>
          </cell>
          <cell r="M42">
            <v>0</v>
          </cell>
          <cell r="N42" t="str">
            <v>光 源</v>
          </cell>
          <cell r="O42">
            <v>0</v>
          </cell>
          <cell r="P42">
            <v>0</v>
          </cell>
          <cell r="Q42">
            <v>0</v>
          </cell>
          <cell r="R42" t="str">
            <v>FL</v>
          </cell>
          <cell r="S42">
            <v>0</v>
          </cell>
          <cell r="T42">
            <v>0</v>
          </cell>
          <cell r="U42" t="str">
            <v>▼</v>
          </cell>
          <cell r="V42">
            <v>0</v>
          </cell>
          <cell r="W42">
            <v>0</v>
          </cell>
          <cell r="X42">
            <v>0</v>
          </cell>
          <cell r="Y42" t="str">
            <v>PF-S-16mm</v>
          </cell>
          <cell r="Z42">
            <v>0</v>
          </cell>
          <cell r="AA42">
            <v>0</v>
          </cell>
          <cell r="AB42">
            <v>0</v>
          </cell>
          <cell r="AC42">
            <v>0</v>
          </cell>
          <cell r="AD42">
            <v>262</v>
          </cell>
          <cell r="AE42">
            <v>0</v>
          </cell>
          <cell r="AF42">
            <v>0</v>
          </cell>
          <cell r="AG42">
            <v>0</v>
          </cell>
          <cell r="AH42" t="str">
            <v/>
          </cell>
          <cell r="AI42">
            <v>0</v>
          </cell>
          <cell r="AJ42">
            <v>0</v>
          </cell>
          <cell r="AK42">
            <v>0</v>
          </cell>
          <cell r="AL42">
            <v>0</v>
          </cell>
        </row>
        <row r="43">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row>
        <row r="44">
          <cell r="E44">
            <v>0</v>
          </cell>
          <cell r="F44">
            <v>0</v>
          </cell>
          <cell r="G44">
            <v>0</v>
          </cell>
          <cell r="H44">
            <v>0</v>
          </cell>
          <cell r="I44" t="str">
            <v>( 4 )</v>
          </cell>
          <cell r="J44">
            <v>0</v>
          </cell>
          <cell r="K44">
            <v>0</v>
          </cell>
          <cell r="L44">
            <v>0</v>
          </cell>
          <cell r="M44" t="str">
            <v>百貨店等</v>
          </cell>
          <cell r="N44">
            <v>0</v>
          </cell>
          <cell r="O44">
            <v>0</v>
          </cell>
          <cell r="P44">
            <v>0</v>
          </cell>
          <cell r="Q44">
            <v>0</v>
          </cell>
          <cell r="R44">
            <v>0</v>
          </cell>
          <cell r="S44">
            <v>0</v>
          </cell>
          <cell r="T44">
            <v>0</v>
          </cell>
          <cell r="U44">
            <v>0</v>
          </cell>
          <cell r="V44">
            <v>0</v>
          </cell>
          <cell r="W44">
            <v>0</v>
          </cell>
          <cell r="X44" t="str">
            <v>電気方式</v>
          </cell>
          <cell r="Y44">
            <v>0</v>
          </cell>
          <cell r="Z44">
            <v>0</v>
          </cell>
          <cell r="AA44">
            <v>0</v>
          </cell>
          <cell r="AB44">
            <v>0</v>
          </cell>
          <cell r="AC44" t="str">
            <v>照明</v>
          </cell>
          <cell r="AD44">
            <v>0</v>
          </cell>
          <cell r="AE44">
            <v>0</v>
          </cell>
          <cell r="AF44" t="str">
            <v>1φ3W</v>
          </cell>
          <cell r="AG44">
            <v>0</v>
          </cell>
          <cell r="AH44">
            <v>0</v>
          </cell>
          <cell r="AI44">
            <v>0</v>
          </cell>
          <cell r="AJ44" t="str">
            <v>▼</v>
          </cell>
          <cell r="AK44">
            <v>0</v>
          </cell>
          <cell r="AL44">
            <v>0</v>
          </cell>
        </row>
        <row r="45">
          <cell r="E45">
            <v>0</v>
          </cell>
          <cell r="F45">
            <v>0</v>
          </cell>
          <cell r="G45">
            <v>0</v>
          </cell>
          <cell r="H45">
            <v>0</v>
          </cell>
          <cell r="I45">
            <v>0</v>
          </cell>
          <cell r="J45">
            <v>0</v>
          </cell>
          <cell r="K45">
            <v>0.94339622641509435</v>
          </cell>
          <cell r="L45">
            <v>0</v>
          </cell>
          <cell r="M45">
            <v>0</v>
          </cell>
          <cell r="N45">
            <v>0</v>
          </cell>
          <cell r="O45">
            <v>0</v>
          </cell>
          <cell r="P45" t="str">
            <v>分電盤 の 位置</v>
          </cell>
          <cell r="Q45">
            <v>0</v>
          </cell>
          <cell r="R45">
            <v>0</v>
          </cell>
          <cell r="S45">
            <v>0</v>
          </cell>
          <cell r="T45">
            <v>0</v>
          </cell>
          <cell r="U45">
            <v>0</v>
          </cell>
          <cell r="V45">
            <v>0</v>
          </cell>
          <cell r="W45" t="str">
            <v>⑦</v>
          </cell>
          <cell r="X45">
            <v>0</v>
          </cell>
          <cell r="Y45" t="str">
            <v>▼</v>
          </cell>
          <cell r="Z45">
            <v>0</v>
          </cell>
          <cell r="AA45">
            <v>0</v>
          </cell>
          <cell r="AB45" t="str">
            <v>施工方法</v>
          </cell>
          <cell r="AC45">
            <v>0</v>
          </cell>
          <cell r="AD45">
            <v>0</v>
          </cell>
          <cell r="AE45">
            <v>0</v>
          </cell>
          <cell r="AF45">
            <v>0</v>
          </cell>
          <cell r="AG45" t="str">
            <v>照:天井ケーブル</v>
          </cell>
          <cell r="AH45">
            <v>0</v>
          </cell>
          <cell r="AI45">
            <v>0</v>
          </cell>
          <cell r="AJ45">
            <v>0</v>
          </cell>
          <cell r="AK45">
            <v>0</v>
          </cell>
          <cell r="AL45">
            <v>0</v>
          </cell>
        </row>
        <row r="46">
          <cell r="E46">
            <v>0</v>
          </cell>
          <cell r="F46">
            <v>0</v>
          </cell>
          <cell r="G46">
            <v>4</v>
          </cell>
          <cell r="H46">
            <v>0</v>
          </cell>
          <cell r="I46">
            <v>0</v>
          </cell>
          <cell r="J46">
            <v>3</v>
          </cell>
          <cell r="K46">
            <v>0</v>
          </cell>
          <cell r="L46">
            <v>0</v>
          </cell>
          <cell r="M46">
            <v>3816</v>
          </cell>
          <cell r="N46">
            <v>0</v>
          </cell>
          <cell r="O46">
            <v>0</v>
          </cell>
          <cell r="P46">
            <v>0</v>
          </cell>
          <cell r="Q46">
            <v>2671.2</v>
          </cell>
          <cell r="R46">
            <v>0</v>
          </cell>
          <cell r="S46">
            <v>0</v>
          </cell>
          <cell r="T46">
            <v>0</v>
          </cell>
          <cell r="U46">
            <v>1144.8000000000002</v>
          </cell>
          <cell r="V46">
            <v>0</v>
          </cell>
          <cell r="W46">
            <v>0</v>
          </cell>
          <cell r="X46">
            <v>0</v>
          </cell>
          <cell r="Y46">
            <v>9</v>
          </cell>
          <cell r="Z46">
            <v>0</v>
          </cell>
          <cell r="AA46">
            <v>0</v>
          </cell>
          <cell r="AB46">
            <v>29</v>
          </cell>
          <cell r="AC46">
            <v>0</v>
          </cell>
          <cell r="AD46">
            <v>0</v>
          </cell>
          <cell r="AE46">
            <v>5</v>
          </cell>
          <cell r="AF46">
            <v>0</v>
          </cell>
          <cell r="AG46">
            <v>0</v>
          </cell>
          <cell r="AH46">
            <v>61</v>
          </cell>
          <cell r="AI46">
            <v>0</v>
          </cell>
          <cell r="AJ46">
            <v>0</v>
          </cell>
          <cell r="AK46">
            <v>64</v>
          </cell>
          <cell r="AL46">
            <v>0</v>
          </cell>
        </row>
        <row r="47">
          <cell r="E47">
            <v>0</v>
          </cell>
          <cell r="F47">
            <v>0</v>
          </cell>
          <cell r="G47">
            <v>0</v>
          </cell>
          <cell r="H47">
            <v>0</v>
          </cell>
          <cell r="I47">
            <v>0</v>
          </cell>
          <cell r="J47">
            <v>3477.6</v>
          </cell>
          <cell r="K47">
            <v>0</v>
          </cell>
          <cell r="L47">
            <v>0</v>
          </cell>
          <cell r="M47">
            <v>0</v>
          </cell>
          <cell r="N47" t="str">
            <v>VV-F 1.6mm-2C</v>
          </cell>
          <cell r="O47">
            <v>0</v>
          </cell>
          <cell r="P47">
            <v>0</v>
          </cell>
          <cell r="Q47">
            <v>0</v>
          </cell>
          <cell r="R47">
            <v>0</v>
          </cell>
          <cell r="S47">
            <v>0</v>
          </cell>
          <cell r="T47">
            <v>0</v>
          </cell>
          <cell r="U47">
            <v>3031</v>
          </cell>
          <cell r="V47">
            <v>0</v>
          </cell>
          <cell r="W47">
            <v>0</v>
          </cell>
          <cell r="X47">
            <v>0</v>
          </cell>
          <cell r="Y47" t="str">
            <v>PF-S-16mm</v>
          </cell>
          <cell r="Z47">
            <v>0</v>
          </cell>
          <cell r="AA47">
            <v>0</v>
          </cell>
          <cell r="AB47">
            <v>0</v>
          </cell>
          <cell r="AC47">
            <v>0</v>
          </cell>
          <cell r="AD47">
            <v>67.100000000000009</v>
          </cell>
          <cell r="AE47">
            <v>0</v>
          </cell>
          <cell r="AF47">
            <v>0</v>
          </cell>
          <cell r="AG47">
            <v>0</v>
          </cell>
          <cell r="AH47" t="str">
            <v>PF-S-16mm</v>
          </cell>
          <cell r="AI47">
            <v>0</v>
          </cell>
          <cell r="AJ47">
            <v>0</v>
          </cell>
          <cell r="AK47">
            <v>0</v>
          </cell>
          <cell r="AL47">
            <v>0</v>
          </cell>
        </row>
        <row r="48">
          <cell r="E48">
            <v>0</v>
          </cell>
          <cell r="F48">
            <v>0</v>
          </cell>
          <cell r="G48">
            <v>0</v>
          </cell>
          <cell r="H48">
            <v>0</v>
          </cell>
          <cell r="I48">
            <v>0</v>
          </cell>
          <cell r="J48">
            <v>3527.6</v>
          </cell>
          <cell r="K48">
            <v>0</v>
          </cell>
          <cell r="L48">
            <v>0</v>
          </cell>
          <cell r="M48">
            <v>0</v>
          </cell>
          <cell r="N48" t="str">
            <v>VV-F 2.0mm-3C</v>
          </cell>
          <cell r="O48">
            <v>0</v>
          </cell>
          <cell r="P48">
            <v>0</v>
          </cell>
          <cell r="Q48">
            <v>0</v>
          </cell>
          <cell r="R48">
            <v>0</v>
          </cell>
          <cell r="S48">
            <v>0</v>
          </cell>
          <cell r="T48">
            <v>0</v>
          </cell>
          <cell r="U48">
            <v>1808.8</v>
          </cell>
          <cell r="V48">
            <v>0</v>
          </cell>
          <cell r="W48">
            <v>0</v>
          </cell>
          <cell r="X48">
            <v>0</v>
          </cell>
          <cell r="Y48" t="str">
            <v>CD-16mm</v>
          </cell>
          <cell r="Z48">
            <v>0</v>
          </cell>
          <cell r="AA48">
            <v>0</v>
          </cell>
          <cell r="AB48">
            <v>0</v>
          </cell>
          <cell r="AC48">
            <v>0</v>
          </cell>
          <cell r="AD48">
            <v>3200</v>
          </cell>
          <cell r="AE48">
            <v>0</v>
          </cell>
          <cell r="AF48">
            <v>0</v>
          </cell>
          <cell r="AG48">
            <v>0</v>
          </cell>
          <cell r="AH48" t="str">
            <v>CD-16mm</v>
          </cell>
          <cell r="AI48">
            <v>0</v>
          </cell>
          <cell r="AJ48">
            <v>0</v>
          </cell>
          <cell r="AK48">
            <v>0</v>
          </cell>
          <cell r="AL48">
            <v>0</v>
          </cell>
        </row>
        <row r="49">
          <cell r="E49">
            <v>0</v>
          </cell>
          <cell r="F49">
            <v>0</v>
          </cell>
          <cell r="G49">
            <v>0</v>
          </cell>
          <cell r="H49">
            <v>0</v>
          </cell>
          <cell r="I49">
            <v>0</v>
          </cell>
          <cell r="J49">
            <v>2155</v>
          </cell>
          <cell r="K49">
            <v>0</v>
          </cell>
          <cell r="L49">
            <v>0</v>
          </cell>
          <cell r="M49">
            <v>0</v>
          </cell>
          <cell r="N49" t="str">
            <v>光 源</v>
          </cell>
          <cell r="O49">
            <v>0</v>
          </cell>
          <cell r="P49">
            <v>0</v>
          </cell>
          <cell r="Q49">
            <v>0</v>
          </cell>
          <cell r="R49" t="str">
            <v>FL</v>
          </cell>
          <cell r="S49">
            <v>0</v>
          </cell>
          <cell r="T49">
            <v>0</v>
          </cell>
          <cell r="U49" t="str">
            <v>▼</v>
          </cell>
          <cell r="V49">
            <v>0</v>
          </cell>
          <cell r="W49">
            <v>0</v>
          </cell>
          <cell r="X49">
            <v>0</v>
          </cell>
          <cell r="Y49" t="str">
            <v>PF-S-16mm</v>
          </cell>
          <cell r="Z49">
            <v>0</v>
          </cell>
          <cell r="AA49">
            <v>0</v>
          </cell>
          <cell r="AB49">
            <v>0</v>
          </cell>
          <cell r="AC49">
            <v>0</v>
          </cell>
          <cell r="AD49">
            <v>140</v>
          </cell>
          <cell r="AE49">
            <v>0</v>
          </cell>
          <cell r="AF49">
            <v>0</v>
          </cell>
          <cell r="AG49">
            <v>0</v>
          </cell>
          <cell r="AH49" t="str">
            <v/>
          </cell>
          <cell r="AI49">
            <v>0</v>
          </cell>
          <cell r="AJ49">
            <v>0</v>
          </cell>
          <cell r="AK49">
            <v>0</v>
          </cell>
          <cell r="AL49">
            <v>0</v>
          </cell>
        </row>
        <row r="50">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row>
        <row r="51">
          <cell r="E51">
            <v>0</v>
          </cell>
          <cell r="F51">
            <v>0</v>
          </cell>
          <cell r="G51">
            <v>0</v>
          </cell>
          <cell r="H51">
            <v>0</v>
          </cell>
          <cell r="I51" t="str">
            <v>( 4 )</v>
          </cell>
          <cell r="J51">
            <v>0</v>
          </cell>
          <cell r="K51">
            <v>0</v>
          </cell>
          <cell r="L51">
            <v>0</v>
          </cell>
          <cell r="M51" t="str">
            <v>百貨店等</v>
          </cell>
          <cell r="N51">
            <v>0</v>
          </cell>
          <cell r="O51">
            <v>0</v>
          </cell>
          <cell r="P51">
            <v>0</v>
          </cell>
          <cell r="Q51">
            <v>0</v>
          </cell>
          <cell r="R51">
            <v>0</v>
          </cell>
          <cell r="S51">
            <v>0</v>
          </cell>
          <cell r="T51">
            <v>0</v>
          </cell>
          <cell r="U51">
            <v>0</v>
          </cell>
          <cell r="V51">
            <v>0</v>
          </cell>
          <cell r="W51">
            <v>0</v>
          </cell>
          <cell r="X51" t="str">
            <v>電気方式</v>
          </cell>
          <cell r="Y51">
            <v>0</v>
          </cell>
          <cell r="Z51">
            <v>0</v>
          </cell>
          <cell r="AA51">
            <v>0</v>
          </cell>
          <cell r="AB51">
            <v>0</v>
          </cell>
          <cell r="AC51" t="str">
            <v>照明</v>
          </cell>
          <cell r="AD51">
            <v>0</v>
          </cell>
          <cell r="AE51">
            <v>0</v>
          </cell>
          <cell r="AF51" t="str">
            <v>1φ3W</v>
          </cell>
          <cell r="AG51">
            <v>0</v>
          </cell>
          <cell r="AH51">
            <v>0</v>
          </cell>
          <cell r="AI51">
            <v>0</v>
          </cell>
          <cell r="AJ51" t="str">
            <v>▼</v>
          </cell>
          <cell r="AK51">
            <v>0</v>
          </cell>
          <cell r="AL51">
            <v>0</v>
          </cell>
        </row>
        <row r="52">
          <cell r="E52">
            <v>0</v>
          </cell>
          <cell r="F52">
            <v>0</v>
          </cell>
          <cell r="G52">
            <v>0</v>
          </cell>
          <cell r="H52">
            <v>0</v>
          </cell>
          <cell r="I52">
            <v>0</v>
          </cell>
          <cell r="J52">
            <v>0</v>
          </cell>
          <cell r="K52">
            <v>0.5</v>
          </cell>
          <cell r="L52">
            <v>0</v>
          </cell>
          <cell r="M52">
            <v>0</v>
          </cell>
          <cell r="N52">
            <v>0</v>
          </cell>
          <cell r="O52">
            <v>0</v>
          </cell>
          <cell r="P52" t="str">
            <v>分電盤 の 位置</v>
          </cell>
          <cell r="Q52">
            <v>0</v>
          </cell>
          <cell r="R52">
            <v>0</v>
          </cell>
          <cell r="S52">
            <v>0</v>
          </cell>
          <cell r="T52">
            <v>0</v>
          </cell>
          <cell r="U52">
            <v>0</v>
          </cell>
          <cell r="V52">
            <v>0</v>
          </cell>
          <cell r="W52" t="str">
            <v>⑦</v>
          </cell>
          <cell r="X52">
            <v>0</v>
          </cell>
          <cell r="Y52" t="str">
            <v>▼</v>
          </cell>
          <cell r="Z52">
            <v>0</v>
          </cell>
          <cell r="AA52">
            <v>0</v>
          </cell>
          <cell r="AB52" t="str">
            <v>施工方法</v>
          </cell>
          <cell r="AC52">
            <v>0</v>
          </cell>
          <cell r="AD52">
            <v>0</v>
          </cell>
          <cell r="AE52">
            <v>0</v>
          </cell>
          <cell r="AF52">
            <v>0</v>
          </cell>
          <cell r="AG52" t="str">
            <v>照:天井ケーブル</v>
          </cell>
          <cell r="AH52">
            <v>0</v>
          </cell>
          <cell r="AI52">
            <v>0</v>
          </cell>
          <cell r="AJ52">
            <v>0</v>
          </cell>
          <cell r="AK52">
            <v>0</v>
          </cell>
          <cell r="AL52">
            <v>0</v>
          </cell>
        </row>
        <row r="53">
          <cell r="E53">
            <v>0</v>
          </cell>
          <cell r="F53">
            <v>0</v>
          </cell>
          <cell r="G53">
            <v>4</v>
          </cell>
          <cell r="H53">
            <v>0</v>
          </cell>
          <cell r="I53">
            <v>0</v>
          </cell>
          <cell r="J53">
            <v>3</v>
          </cell>
          <cell r="K53">
            <v>0</v>
          </cell>
          <cell r="L53">
            <v>0</v>
          </cell>
          <cell r="M53">
            <v>1152</v>
          </cell>
          <cell r="N53">
            <v>0</v>
          </cell>
          <cell r="O53">
            <v>0</v>
          </cell>
          <cell r="P53">
            <v>0</v>
          </cell>
          <cell r="Q53">
            <v>806.4</v>
          </cell>
          <cell r="R53">
            <v>0</v>
          </cell>
          <cell r="S53">
            <v>0</v>
          </cell>
          <cell r="T53">
            <v>0</v>
          </cell>
          <cell r="U53">
            <v>345.6</v>
          </cell>
          <cell r="V53">
            <v>0</v>
          </cell>
          <cell r="W53">
            <v>0</v>
          </cell>
          <cell r="X53">
            <v>0</v>
          </cell>
          <cell r="Y53">
            <v>3</v>
          </cell>
          <cell r="Z53">
            <v>0</v>
          </cell>
          <cell r="AA53">
            <v>0</v>
          </cell>
          <cell r="AB53">
            <v>9</v>
          </cell>
          <cell r="AC53">
            <v>0</v>
          </cell>
          <cell r="AD53">
            <v>0</v>
          </cell>
          <cell r="AE53">
            <v>3</v>
          </cell>
          <cell r="AF53">
            <v>0</v>
          </cell>
          <cell r="AG53">
            <v>0</v>
          </cell>
          <cell r="AH53">
            <v>19</v>
          </cell>
          <cell r="AI53">
            <v>0</v>
          </cell>
          <cell r="AJ53">
            <v>0</v>
          </cell>
          <cell r="AK53">
            <v>20</v>
          </cell>
          <cell r="AL53">
            <v>0</v>
          </cell>
        </row>
        <row r="54">
          <cell r="E54">
            <v>0</v>
          </cell>
          <cell r="F54">
            <v>0</v>
          </cell>
          <cell r="G54">
            <v>0</v>
          </cell>
          <cell r="H54">
            <v>0</v>
          </cell>
          <cell r="I54">
            <v>0</v>
          </cell>
          <cell r="J54">
            <v>681</v>
          </cell>
          <cell r="K54">
            <v>0</v>
          </cell>
          <cell r="L54">
            <v>0</v>
          </cell>
          <cell r="M54">
            <v>0</v>
          </cell>
          <cell r="N54" t="str">
            <v>VV-F 1.6mm-2C</v>
          </cell>
          <cell r="O54">
            <v>0</v>
          </cell>
          <cell r="P54">
            <v>0</v>
          </cell>
          <cell r="Q54">
            <v>0</v>
          </cell>
          <cell r="R54">
            <v>0</v>
          </cell>
          <cell r="S54">
            <v>0</v>
          </cell>
          <cell r="T54">
            <v>0</v>
          </cell>
          <cell r="U54">
            <v>921</v>
          </cell>
          <cell r="V54">
            <v>0</v>
          </cell>
          <cell r="W54">
            <v>0</v>
          </cell>
          <cell r="X54">
            <v>0</v>
          </cell>
          <cell r="Y54" t="str">
            <v>PF-S-16mm</v>
          </cell>
          <cell r="Z54">
            <v>0</v>
          </cell>
          <cell r="AA54">
            <v>0</v>
          </cell>
          <cell r="AB54">
            <v>0</v>
          </cell>
          <cell r="AC54">
            <v>0</v>
          </cell>
          <cell r="AD54">
            <v>20.900000000000002</v>
          </cell>
          <cell r="AE54">
            <v>0</v>
          </cell>
          <cell r="AF54">
            <v>0</v>
          </cell>
          <cell r="AG54">
            <v>0</v>
          </cell>
          <cell r="AH54" t="str">
            <v>PF-S-16mm</v>
          </cell>
          <cell r="AI54">
            <v>0</v>
          </cell>
          <cell r="AJ54">
            <v>0</v>
          </cell>
          <cell r="AK54">
            <v>0</v>
          </cell>
          <cell r="AL54">
            <v>0</v>
          </cell>
        </row>
        <row r="55">
          <cell r="E55">
            <v>0</v>
          </cell>
          <cell r="F55">
            <v>0</v>
          </cell>
          <cell r="G55">
            <v>0</v>
          </cell>
          <cell r="H55">
            <v>0</v>
          </cell>
          <cell r="I55">
            <v>0</v>
          </cell>
          <cell r="J55">
            <v>678</v>
          </cell>
          <cell r="K55">
            <v>0</v>
          </cell>
          <cell r="L55">
            <v>0</v>
          </cell>
          <cell r="M55">
            <v>0</v>
          </cell>
          <cell r="N55" t="str">
            <v>VV-F 2.0mm-3C</v>
          </cell>
          <cell r="O55">
            <v>0</v>
          </cell>
          <cell r="P55">
            <v>0</v>
          </cell>
          <cell r="Q55">
            <v>0</v>
          </cell>
          <cell r="R55">
            <v>0</v>
          </cell>
          <cell r="S55">
            <v>0</v>
          </cell>
          <cell r="T55">
            <v>0</v>
          </cell>
          <cell r="U55">
            <v>548</v>
          </cell>
          <cell r="V55">
            <v>0</v>
          </cell>
          <cell r="W55">
            <v>0</v>
          </cell>
          <cell r="X55">
            <v>0</v>
          </cell>
          <cell r="Y55" t="str">
            <v>CD-16mm</v>
          </cell>
          <cell r="Z55">
            <v>0</v>
          </cell>
          <cell r="AA55">
            <v>0</v>
          </cell>
          <cell r="AB55">
            <v>0</v>
          </cell>
          <cell r="AC55">
            <v>0</v>
          </cell>
          <cell r="AD55">
            <v>562</v>
          </cell>
          <cell r="AE55">
            <v>0</v>
          </cell>
          <cell r="AF55">
            <v>0</v>
          </cell>
          <cell r="AG55">
            <v>0</v>
          </cell>
          <cell r="AH55" t="str">
            <v>CD-16mm</v>
          </cell>
          <cell r="AI55">
            <v>0</v>
          </cell>
          <cell r="AJ55">
            <v>0</v>
          </cell>
          <cell r="AK55">
            <v>0</v>
          </cell>
          <cell r="AL55">
            <v>0</v>
          </cell>
        </row>
        <row r="56">
          <cell r="E56">
            <v>0</v>
          </cell>
          <cell r="F56">
            <v>0</v>
          </cell>
          <cell r="G56">
            <v>0</v>
          </cell>
          <cell r="H56">
            <v>0</v>
          </cell>
          <cell r="I56">
            <v>0</v>
          </cell>
          <cell r="J56">
            <v>408</v>
          </cell>
          <cell r="K56">
            <v>0</v>
          </cell>
          <cell r="L56">
            <v>0</v>
          </cell>
          <cell r="M56">
            <v>0</v>
          </cell>
          <cell r="N56" t="str">
            <v>光 源</v>
          </cell>
          <cell r="O56">
            <v>0</v>
          </cell>
          <cell r="P56">
            <v>0</v>
          </cell>
          <cell r="Q56">
            <v>0</v>
          </cell>
          <cell r="R56" t="str">
            <v>FL</v>
          </cell>
          <cell r="S56">
            <v>0</v>
          </cell>
          <cell r="T56">
            <v>0</v>
          </cell>
          <cell r="U56" t="str">
            <v>▼</v>
          </cell>
          <cell r="V56">
            <v>0</v>
          </cell>
          <cell r="W56">
            <v>0</v>
          </cell>
          <cell r="X56">
            <v>0</v>
          </cell>
          <cell r="Y56" t="str">
            <v>PF-S-16mm</v>
          </cell>
          <cell r="Z56">
            <v>0</v>
          </cell>
          <cell r="AA56">
            <v>0</v>
          </cell>
          <cell r="AB56">
            <v>0</v>
          </cell>
          <cell r="AC56">
            <v>0</v>
          </cell>
          <cell r="AD56">
            <v>48</v>
          </cell>
          <cell r="AE56">
            <v>0</v>
          </cell>
          <cell r="AF56">
            <v>0</v>
          </cell>
          <cell r="AG56">
            <v>0</v>
          </cell>
          <cell r="AH56" t="str">
            <v/>
          </cell>
          <cell r="AI56">
            <v>0</v>
          </cell>
          <cell r="AJ56">
            <v>0</v>
          </cell>
          <cell r="AK56">
            <v>0</v>
          </cell>
          <cell r="AL56">
            <v>0</v>
          </cell>
        </row>
        <row r="57">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row>
        <row r="58">
          <cell r="E58">
            <v>0</v>
          </cell>
          <cell r="F58">
            <v>0</v>
          </cell>
          <cell r="G58">
            <v>0</v>
          </cell>
          <cell r="H58">
            <v>0</v>
          </cell>
          <cell r="I58" t="str">
            <v>( 4 )</v>
          </cell>
          <cell r="J58">
            <v>0</v>
          </cell>
          <cell r="K58">
            <v>0</v>
          </cell>
          <cell r="L58">
            <v>0</v>
          </cell>
          <cell r="M58" t="str">
            <v>百貨店等</v>
          </cell>
          <cell r="N58">
            <v>0</v>
          </cell>
          <cell r="O58">
            <v>0</v>
          </cell>
          <cell r="P58">
            <v>0</v>
          </cell>
          <cell r="Q58">
            <v>0</v>
          </cell>
          <cell r="R58">
            <v>0</v>
          </cell>
          <cell r="S58">
            <v>0</v>
          </cell>
          <cell r="T58">
            <v>0</v>
          </cell>
          <cell r="U58">
            <v>0</v>
          </cell>
          <cell r="V58">
            <v>0</v>
          </cell>
          <cell r="W58">
            <v>0</v>
          </cell>
          <cell r="X58" t="str">
            <v>電気方式</v>
          </cell>
          <cell r="Y58">
            <v>0</v>
          </cell>
          <cell r="Z58">
            <v>0</v>
          </cell>
          <cell r="AA58">
            <v>0</v>
          </cell>
          <cell r="AB58">
            <v>0</v>
          </cell>
          <cell r="AC58" t="str">
            <v>照明</v>
          </cell>
          <cell r="AD58">
            <v>0</v>
          </cell>
          <cell r="AE58">
            <v>0</v>
          </cell>
          <cell r="AF58" t="str">
            <v>1φ3W</v>
          </cell>
          <cell r="AG58">
            <v>0</v>
          </cell>
          <cell r="AH58">
            <v>0</v>
          </cell>
          <cell r="AI58">
            <v>0</v>
          </cell>
          <cell r="AJ58" t="str">
            <v>▼</v>
          </cell>
          <cell r="AK58">
            <v>0</v>
          </cell>
          <cell r="AL58">
            <v>0</v>
          </cell>
        </row>
        <row r="59">
          <cell r="E59">
            <v>0</v>
          </cell>
          <cell r="F59">
            <v>0</v>
          </cell>
          <cell r="G59">
            <v>0</v>
          </cell>
          <cell r="H59">
            <v>0</v>
          </cell>
          <cell r="I59">
            <v>0</v>
          </cell>
          <cell r="J59">
            <v>0</v>
          </cell>
          <cell r="K59">
            <v>0.5</v>
          </cell>
          <cell r="L59">
            <v>0</v>
          </cell>
          <cell r="M59">
            <v>0</v>
          </cell>
          <cell r="N59">
            <v>0</v>
          </cell>
          <cell r="O59">
            <v>0</v>
          </cell>
          <cell r="P59" t="str">
            <v>分電盤 の 位置</v>
          </cell>
          <cell r="Q59">
            <v>0</v>
          </cell>
          <cell r="R59">
            <v>0</v>
          </cell>
          <cell r="S59">
            <v>0</v>
          </cell>
          <cell r="T59">
            <v>0</v>
          </cell>
          <cell r="U59">
            <v>0</v>
          </cell>
          <cell r="V59">
            <v>0</v>
          </cell>
          <cell r="W59" t="str">
            <v>⑦</v>
          </cell>
          <cell r="X59">
            <v>0</v>
          </cell>
          <cell r="Y59" t="str">
            <v>▼</v>
          </cell>
          <cell r="Z59">
            <v>0</v>
          </cell>
          <cell r="AA59">
            <v>0</v>
          </cell>
          <cell r="AB59" t="str">
            <v>施工方法</v>
          </cell>
          <cell r="AC59">
            <v>0</v>
          </cell>
          <cell r="AD59">
            <v>0</v>
          </cell>
          <cell r="AE59">
            <v>0</v>
          </cell>
          <cell r="AF59">
            <v>0</v>
          </cell>
          <cell r="AG59" t="str">
            <v>照:天井ケーブル</v>
          </cell>
          <cell r="AH59">
            <v>0</v>
          </cell>
          <cell r="AI59">
            <v>0</v>
          </cell>
          <cell r="AJ59">
            <v>0</v>
          </cell>
          <cell r="AK59">
            <v>0</v>
          </cell>
          <cell r="AL59">
            <v>0</v>
          </cell>
        </row>
        <row r="60">
          <cell r="E60">
            <v>0</v>
          </cell>
          <cell r="F60">
            <v>0</v>
          </cell>
          <cell r="G60">
            <v>4</v>
          </cell>
          <cell r="H60">
            <v>0</v>
          </cell>
          <cell r="I60">
            <v>0</v>
          </cell>
          <cell r="J60">
            <v>3</v>
          </cell>
          <cell r="K60">
            <v>0</v>
          </cell>
          <cell r="L60">
            <v>0</v>
          </cell>
          <cell r="M60">
            <v>1152</v>
          </cell>
          <cell r="N60">
            <v>0</v>
          </cell>
          <cell r="O60">
            <v>0</v>
          </cell>
          <cell r="P60">
            <v>0</v>
          </cell>
          <cell r="Q60">
            <v>806.4</v>
          </cell>
          <cell r="R60">
            <v>0</v>
          </cell>
          <cell r="S60">
            <v>0</v>
          </cell>
          <cell r="T60">
            <v>0</v>
          </cell>
          <cell r="U60">
            <v>345.6</v>
          </cell>
          <cell r="V60">
            <v>0</v>
          </cell>
          <cell r="W60">
            <v>0</v>
          </cell>
          <cell r="X60">
            <v>0</v>
          </cell>
          <cell r="Y60">
            <v>3</v>
          </cell>
          <cell r="Z60">
            <v>0</v>
          </cell>
          <cell r="AA60">
            <v>0</v>
          </cell>
          <cell r="AB60">
            <v>9</v>
          </cell>
          <cell r="AC60">
            <v>0</v>
          </cell>
          <cell r="AD60">
            <v>0</v>
          </cell>
          <cell r="AE60">
            <v>3</v>
          </cell>
          <cell r="AF60">
            <v>0</v>
          </cell>
          <cell r="AG60">
            <v>0</v>
          </cell>
          <cell r="AH60">
            <v>19</v>
          </cell>
          <cell r="AI60">
            <v>0</v>
          </cell>
          <cell r="AJ60">
            <v>0</v>
          </cell>
          <cell r="AK60">
            <v>20</v>
          </cell>
          <cell r="AL60">
            <v>0</v>
          </cell>
        </row>
        <row r="61">
          <cell r="E61">
            <v>0</v>
          </cell>
          <cell r="F61">
            <v>0</v>
          </cell>
          <cell r="G61">
            <v>0</v>
          </cell>
          <cell r="H61">
            <v>0</v>
          </cell>
          <cell r="I61">
            <v>0</v>
          </cell>
          <cell r="J61">
            <v>681</v>
          </cell>
          <cell r="K61">
            <v>0</v>
          </cell>
          <cell r="L61">
            <v>0</v>
          </cell>
          <cell r="M61">
            <v>0</v>
          </cell>
          <cell r="N61" t="str">
            <v>VV-F 1.6mm-2C</v>
          </cell>
          <cell r="O61">
            <v>0</v>
          </cell>
          <cell r="P61">
            <v>0</v>
          </cell>
          <cell r="Q61">
            <v>0</v>
          </cell>
          <cell r="R61">
            <v>0</v>
          </cell>
          <cell r="S61">
            <v>0</v>
          </cell>
          <cell r="T61">
            <v>0</v>
          </cell>
          <cell r="U61">
            <v>921</v>
          </cell>
          <cell r="V61">
            <v>0</v>
          </cell>
          <cell r="W61">
            <v>0</v>
          </cell>
          <cell r="X61">
            <v>0</v>
          </cell>
          <cell r="Y61" t="str">
            <v>PF-S-16mm</v>
          </cell>
          <cell r="Z61">
            <v>0</v>
          </cell>
          <cell r="AA61">
            <v>0</v>
          </cell>
          <cell r="AB61">
            <v>0</v>
          </cell>
          <cell r="AC61">
            <v>0</v>
          </cell>
          <cell r="AD61">
            <v>20.900000000000002</v>
          </cell>
          <cell r="AE61">
            <v>0</v>
          </cell>
          <cell r="AF61">
            <v>0</v>
          </cell>
          <cell r="AG61">
            <v>0</v>
          </cell>
          <cell r="AH61" t="str">
            <v>PF-S-16mm</v>
          </cell>
          <cell r="AI61">
            <v>0</v>
          </cell>
          <cell r="AJ61">
            <v>0</v>
          </cell>
          <cell r="AK61">
            <v>0</v>
          </cell>
          <cell r="AL61">
            <v>0</v>
          </cell>
        </row>
        <row r="62">
          <cell r="E62">
            <v>0</v>
          </cell>
          <cell r="F62">
            <v>0</v>
          </cell>
          <cell r="G62">
            <v>0</v>
          </cell>
          <cell r="H62">
            <v>0</v>
          </cell>
          <cell r="I62">
            <v>0</v>
          </cell>
          <cell r="J62">
            <v>678</v>
          </cell>
          <cell r="K62">
            <v>0</v>
          </cell>
          <cell r="L62">
            <v>0</v>
          </cell>
          <cell r="M62">
            <v>0</v>
          </cell>
          <cell r="N62" t="str">
            <v>VV-F 2.0mm-3C</v>
          </cell>
          <cell r="O62">
            <v>0</v>
          </cell>
          <cell r="P62">
            <v>0</v>
          </cell>
          <cell r="Q62">
            <v>0</v>
          </cell>
          <cell r="R62">
            <v>0</v>
          </cell>
          <cell r="S62">
            <v>0</v>
          </cell>
          <cell r="T62">
            <v>0</v>
          </cell>
          <cell r="U62">
            <v>548</v>
          </cell>
          <cell r="V62">
            <v>0</v>
          </cell>
          <cell r="W62">
            <v>0</v>
          </cell>
          <cell r="X62">
            <v>0</v>
          </cell>
          <cell r="Y62" t="str">
            <v>CD-16mm</v>
          </cell>
          <cell r="Z62">
            <v>0</v>
          </cell>
          <cell r="AA62">
            <v>0</v>
          </cell>
          <cell r="AB62">
            <v>0</v>
          </cell>
          <cell r="AC62">
            <v>0</v>
          </cell>
          <cell r="AD62">
            <v>562</v>
          </cell>
          <cell r="AE62">
            <v>0</v>
          </cell>
          <cell r="AF62">
            <v>0</v>
          </cell>
          <cell r="AG62">
            <v>0</v>
          </cell>
          <cell r="AH62" t="str">
            <v>CD-16mm</v>
          </cell>
          <cell r="AI62">
            <v>0</v>
          </cell>
          <cell r="AJ62">
            <v>0</v>
          </cell>
          <cell r="AK62">
            <v>0</v>
          </cell>
          <cell r="AL62">
            <v>0</v>
          </cell>
        </row>
        <row r="63">
          <cell r="E63">
            <v>0</v>
          </cell>
          <cell r="F63">
            <v>0</v>
          </cell>
          <cell r="G63">
            <v>0</v>
          </cell>
          <cell r="H63">
            <v>0</v>
          </cell>
          <cell r="I63">
            <v>0</v>
          </cell>
          <cell r="J63">
            <v>408</v>
          </cell>
          <cell r="K63">
            <v>0</v>
          </cell>
          <cell r="L63">
            <v>0</v>
          </cell>
          <cell r="M63">
            <v>0</v>
          </cell>
          <cell r="N63" t="str">
            <v>光 源</v>
          </cell>
          <cell r="O63">
            <v>0</v>
          </cell>
          <cell r="P63">
            <v>0</v>
          </cell>
          <cell r="Q63">
            <v>0</v>
          </cell>
          <cell r="R63" t="str">
            <v>FL</v>
          </cell>
          <cell r="S63">
            <v>0</v>
          </cell>
          <cell r="T63">
            <v>0</v>
          </cell>
          <cell r="U63" t="str">
            <v>▼</v>
          </cell>
          <cell r="V63">
            <v>0</v>
          </cell>
          <cell r="W63">
            <v>0</v>
          </cell>
          <cell r="X63">
            <v>0</v>
          </cell>
          <cell r="Y63" t="str">
            <v>PF-S-16mm</v>
          </cell>
          <cell r="Z63">
            <v>0</v>
          </cell>
          <cell r="AA63">
            <v>0</v>
          </cell>
          <cell r="AB63">
            <v>0</v>
          </cell>
          <cell r="AC63">
            <v>0</v>
          </cell>
          <cell r="AD63">
            <v>48</v>
          </cell>
          <cell r="AE63">
            <v>0</v>
          </cell>
          <cell r="AF63">
            <v>0</v>
          </cell>
          <cell r="AG63">
            <v>0</v>
          </cell>
          <cell r="AH63" t="str">
            <v/>
          </cell>
          <cell r="AI63">
            <v>0</v>
          </cell>
          <cell r="AJ63">
            <v>0</v>
          </cell>
          <cell r="AK63">
            <v>0</v>
          </cell>
          <cell r="AL63">
            <v>0</v>
          </cell>
        </row>
        <row r="64">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row>
        <row r="65">
          <cell r="E65">
            <v>0</v>
          </cell>
          <cell r="F65">
            <v>0</v>
          </cell>
          <cell r="G65">
            <v>0</v>
          </cell>
          <cell r="H65">
            <v>0</v>
          </cell>
          <cell r="I65" t="str">
            <v>( 4 )</v>
          </cell>
          <cell r="J65">
            <v>0</v>
          </cell>
          <cell r="K65">
            <v>0</v>
          </cell>
          <cell r="L65">
            <v>0</v>
          </cell>
          <cell r="M65" t="str">
            <v>百貨店等</v>
          </cell>
          <cell r="N65">
            <v>0</v>
          </cell>
          <cell r="O65">
            <v>0</v>
          </cell>
          <cell r="P65">
            <v>0</v>
          </cell>
          <cell r="Q65">
            <v>0</v>
          </cell>
          <cell r="R65">
            <v>0</v>
          </cell>
          <cell r="S65">
            <v>0</v>
          </cell>
          <cell r="T65">
            <v>0</v>
          </cell>
          <cell r="U65">
            <v>0</v>
          </cell>
          <cell r="V65">
            <v>0</v>
          </cell>
          <cell r="W65">
            <v>0</v>
          </cell>
          <cell r="X65" t="str">
            <v>電気方式</v>
          </cell>
          <cell r="Y65">
            <v>0</v>
          </cell>
          <cell r="Z65">
            <v>0</v>
          </cell>
          <cell r="AA65">
            <v>0</v>
          </cell>
          <cell r="AB65">
            <v>0</v>
          </cell>
          <cell r="AC65" t="str">
            <v>照明</v>
          </cell>
          <cell r="AD65">
            <v>0</v>
          </cell>
          <cell r="AE65">
            <v>0</v>
          </cell>
          <cell r="AF65" t="str">
            <v>1φ3W</v>
          </cell>
          <cell r="AG65">
            <v>0</v>
          </cell>
          <cell r="AH65">
            <v>0</v>
          </cell>
          <cell r="AI65">
            <v>0</v>
          </cell>
          <cell r="AJ65" t="str">
            <v>▼</v>
          </cell>
          <cell r="AK65">
            <v>0</v>
          </cell>
          <cell r="AL65">
            <v>0</v>
          </cell>
        </row>
        <row r="66">
          <cell r="E66">
            <v>0</v>
          </cell>
          <cell r="F66">
            <v>0</v>
          </cell>
          <cell r="G66">
            <v>0</v>
          </cell>
          <cell r="H66">
            <v>0</v>
          </cell>
          <cell r="I66">
            <v>0</v>
          </cell>
          <cell r="J66">
            <v>0</v>
          </cell>
          <cell r="K66">
            <v>0.5</v>
          </cell>
          <cell r="L66">
            <v>0</v>
          </cell>
          <cell r="M66">
            <v>0</v>
          </cell>
          <cell r="N66">
            <v>0</v>
          </cell>
          <cell r="O66">
            <v>0</v>
          </cell>
          <cell r="P66" t="str">
            <v>分電盤 の 位置</v>
          </cell>
          <cell r="Q66">
            <v>0</v>
          </cell>
          <cell r="R66">
            <v>0</v>
          </cell>
          <cell r="S66">
            <v>0</v>
          </cell>
          <cell r="T66">
            <v>0</v>
          </cell>
          <cell r="U66">
            <v>0</v>
          </cell>
          <cell r="V66">
            <v>0</v>
          </cell>
          <cell r="W66" t="str">
            <v>⑦</v>
          </cell>
          <cell r="X66">
            <v>0</v>
          </cell>
          <cell r="Y66" t="str">
            <v>▼</v>
          </cell>
          <cell r="Z66">
            <v>0</v>
          </cell>
          <cell r="AA66">
            <v>0</v>
          </cell>
          <cell r="AB66" t="str">
            <v>施工方法</v>
          </cell>
          <cell r="AC66">
            <v>0</v>
          </cell>
          <cell r="AD66">
            <v>0</v>
          </cell>
          <cell r="AE66">
            <v>0</v>
          </cell>
          <cell r="AF66">
            <v>0</v>
          </cell>
          <cell r="AG66" t="str">
            <v>照:天井ケーブル</v>
          </cell>
          <cell r="AH66">
            <v>0</v>
          </cell>
          <cell r="AI66">
            <v>0</v>
          </cell>
          <cell r="AJ66">
            <v>0</v>
          </cell>
          <cell r="AK66">
            <v>0</v>
          </cell>
          <cell r="AL66">
            <v>0</v>
          </cell>
        </row>
        <row r="67">
          <cell r="E67">
            <v>0</v>
          </cell>
          <cell r="F67">
            <v>0</v>
          </cell>
          <cell r="G67">
            <v>4</v>
          </cell>
          <cell r="H67">
            <v>0</v>
          </cell>
          <cell r="I67">
            <v>0</v>
          </cell>
          <cell r="J67">
            <v>3</v>
          </cell>
          <cell r="K67">
            <v>0</v>
          </cell>
          <cell r="L67">
            <v>0</v>
          </cell>
          <cell r="M67">
            <v>1152</v>
          </cell>
          <cell r="N67">
            <v>0</v>
          </cell>
          <cell r="O67">
            <v>0</v>
          </cell>
          <cell r="P67">
            <v>0</v>
          </cell>
          <cell r="Q67">
            <v>806.4</v>
          </cell>
          <cell r="R67">
            <v>0</v>
          </cell>
          <cell r="S67">
            <v>0</v>
          </cell>
          <cell r="T67">
            <v>0</v>
          </cell>
          <cell r="U67">
            <v>345.6</v>
          </cell>
          <cell r="V67">
            <v>0</v>
          </cell>
          <cell r="W67">
            <v>0</v>
          </cell>
          <cell r="X67">
            <v>0</v>
          </cell>
          <cell r="Y67">
            <v>3</v>
          </cell>
          <cell r="Z67">
            <v>0</v>
          </cell>
          <cell r="AA67">
            <v>0</v>
          </cell>
          <cell r="AB67">
            <v>9</v>
          </cell>
          <cell r="AC67">
            <v>0</v>
          </cell>
          <cell r="AD67">
            <v>0</v>
          </cell>
          <cell r="AE67">
            <v>3</v>
          </cell>
          <cell r="AF67">
            <v>0</v>
          </cell>
          <cell r="AG67">
            <v>0</v>
          </cell>
          <cell r="AH67">
            <v>19</v>
          </cell>
          <cell r="AI67">
            <v>0</v>
          </cell>
          <cell r="AJ67">
            <v>0</v>
          </cell>
          <cell r="AK67">
            <v>20</v>
          </cell>
          <cell r="AL67">
            <v>0</v>
          </cell>
        </row>
        <row r="68">
          <cell r="E68">
            <v>0</v>
          </cell>
          <cell r="F68">
            <v>0</v>
          </cell>
          <cell r="G68">
            <v>0</v>
          </cell>
          <cell r="H68">
            <v>0</v>
          </cell>
          <cell r="I68">
            <v>0</v>
          </cell>
          <cell r="J68">
            <v>681</v>
          </cell>
          <cell r="K68">
            <v>0</v>
          </cell>
          <cell r="L68">
            <v>0</v>
          </cell>
          <cell r="M68">
            <v>0</v>
          </cell>
          <cell r="N68" t="str">
            <v>VV-F 1.6mm-2C</v>
          </cell>
          <cell r="O68">
            <v>0</v>
          </cell>
          <cell r="P68">
            <v>0</v>
          </cell>
          <cell r="Q68">
            <v>0</v>
          </cell>
          <cell r="R68">
            <v>0</v>
          </cell>
          <cell r="S68">
            <v>0</v>
          </cell>
          <cell r="T68">
            <v>0</v>
          </cell>
          <cell r="U68">
            <v>921</v>
          </cell>
          <cell r="V68">
            <v>0</v>
          </cell>
          <cell r="W68">
            <v>0</v>
          </cell>
          <cell r="X68">
            <v>0</v>
          </cell>
          <cell r="Y68" t="str">
            <v>PF-S-16mm</v>
          </cell>
          <cell r="Z68">
            <v>0</v>
          </cell>
          <cell r="AA68">
            <v>0</v>
          </cell>
          <cell r="AB68">
            <v>0</v>
          </cell>
          <cell r="AC68">
            <v>0</v>
          </cell>
          <cell r="AD68">
            <v>20.900000000000002</v>
          </cell>
          <cell r="AE68">
            <v>0</v>
          </cell>
          <cell r="AF68">
            <v>0</v>
          </cell>
          <cell r="AG68">
            <v>0</v>
          </cell>
          <cell r="AH68" t="str">
            <v>PF-S-16mm</v>
          </cell>
          <cell r="AI68">
            <v>0</v>
          </cell>
          <cell r="AJ68">
            <v>0</v>
          </cell>
          <cell r="AK68">
            <v>0</v>
          </cell>
          <cell r="AL68">
            <v>0</v>
          </cell>
        </row>
        <row r="69">
          <cell r="E69">
            <v>0</v>
          </cell>
          <cell r="F69">
            <v>0</v>
          </cell>
          <cell r="G69">
            <v>0</v>
          </cell>
          <cell r="H69">
            <v>0</v>
          </cell>
          <cell r="I69">
            <v>0</v>
          </cell>
          <cell r="J69">
            <v>678</v>
          </cell>
          <cell r="K69">
            <v>0</v>
          </cell>
          <cell r="L69">
            <v>0</v>
          </cell>
          <cell r="M69">
            <v>0</v>
          </cell>
          <cell r="N69" t="str">
            <v>VV-F 2.0mm-3C</v>
          </cell>
          <cell r="O69">
            <v>0</v>
          </cell>
          <cell r="P69">
            <v>0</v>
          </cell>
          <cell r="Q69">
            <v>0</v>
          </cell>
          <cell r="R69">
            <v>0</v>
          </cell>
          <cell r="S69">
            <v>0</v>
          </cell>
          <cell r="T69">
            <v>0</v>
          </cell>
          <cell r="U69">
            <v>548</v>
          </cell>
          <cell r="V69">
            <v>0</v>
          </cell>
          <cell r="W69">
            <v>0</v>
          </cell>
          <cell r="X69">
            <v>0</v>
          </cell>
          <cell r="Y69" t="str">
            <v>CD-16mm</v>
          </cell>
          <cell r="Z69">
            <v>0</v>
          </cell>
          <cell r="AA69">
            <v>0</v>
          </cell>
          <cell r="AB69">
            <v>0</v>
          </cell>
          <cell r="AC69">
            <v>0</v>
          </cell>
          <cell r="AD69">
            <v>562</v>
          </cell>
          <cell r="AE69">
            <v>0</v>
          </cell>
          <cell r="AF69">
            <v>0</v>
          </cell>
          <cell r="AG69">
            <v>0</v>
          </cell>
          <cell r="AH69" t="str">
            <v>CD-16mm</v>
          </cell>
          <cell r="AI69">
            <v>0</v>
          </cell>
          <cell r="AJ69">
            <v>0</v>
          </cell>
          <cell r="AK69">
            <v>0</v>
          </cell>
          <cell r="AL69">
            <v>0</v>
          </cell>
        </row>
        <row r="70">
          <cell r="E70">
            <v>0</v>
          </cell>
          <cell r="F70">
            <v>0</v>
          </cell>
          <cell r="G70">
            <v>0</v>
          </cell>
          <cell r="H70">
            <v>0</v>
          </cell>
          <cell r="I70">
            <v>0</v>
          </cell>
          <cell r="J70">
            <v>408</v>
          </cell>
          <cell r="K70">
            <v>0</v>
          </cell>
          <cell r="L70">
            <v>0</v>
          </cell>
          <cell r="M70">
            <v>0</v>
          </cell>
          <cell r="N70" t="str">
            <v>光 源</v>
          </cell>
          <cell r="O70">
            <v>0</v>
          </cell>
          <cell r="P70">
            <v>0</v>
          </cell>
          <cell r="Q70">
            <v>0</v>
          </cell>
          <cell r="R70" t="str">
            <v>FL</v>
          </cell>
          <cell r="S70">
            <v>0</v>
          </cell>
          <cell r="T70">
            <v>0</v>
          </cell>
          <cell r="U70" t="str">
            <v>▼</v>
          </cell>
          <cell r="V70">
            <v>0</v>
          </cell>
          <cell r="W70">
            <v>0</v>
          </cell>
          <cell r="X70">
            <v>0</v>
          </cell>
          <cell r="Y70" t="str">
            <v>PF-S-16mm</v>
          </cell>
          <cell r="Z70">
            <v>0</v>
          </cell>
          <cell r="AA70">
            <v>0</v>
          </cell>
          <cell r="AB70">
            <v>0</v>
          </cell>
          <cell r="AC70">
            <v>0</v>
          </cell>
          <cell r="AD70">
            <v>48</v>
          </cell>
          <cell r="AE70">
            <v>0</v>
          </cell>
          <cell r="AF70">
            <v>0</v>
          </cell>
          <cell r="AG70">
            <v>0</v>
          </cell>
          <cell r="AH70" t="str">
            <v/>
          </cell>
          <cell r="AI70">
            <v>0</v>
          </cell>
          <cell r="AJ70">
            <v>0</v>
          </cell>
          <cell r="AK70">
            <v>0</v>
          </cell>
          <cell r="AL70">
            <v>0</v>
          </cell>
        </row>
        <row r="71">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row>
        <row r="72">
          <cell r="E72">
            <v>0</v>
          </cell>
          <cell r="F72">
            <v>0</v>
          </cell>
          <cell r="G72">
            <v>0</v>
          </cell>
          <cell r="H72">
            <v>0</v>
          </cell>
          <cell r="I72" t="str">
            <v>( 4 )</v>
          </cell>
          <cell r="J72">
            <v>0</v>
          </cell>
          <cell r="K72">
            <v>0</v>
          </cell>
          <cell r="L72">
            <v>0</v>
          </cell>
          <cell r="M72" t="str">
            <v>百貨店等</v>
          </cell>
          <cell r="N72">
            <v>0</v>
          </cell>
          <cell r="O72">
            <v>0</v>
          </cell>
          <cell r="P72">
            <v>0</v>
          </cell>
          <cell r="Q72">
            <v>0</v>
          </cell>
          <cell r="R72">
            <v>0</v>
          </cell>
          <cell r="S72">
            <v>0</v>
          </cell>
          <cell r="T72">
            <v>0</v>
          </cell>
          <cell r="U72">
            <v>0</v>
          </cell>
          <cell r="V72">
            <v>0</v>
          </cell>
          <cell r="W72">
            <v>0</v>
          </cell>
          <cell r="X72" t="str">
            <v>電気方式</v>
          </cell>
          <cell r="Y72">
            <v>0</v>
          </cell>
          <cell r="Z72">
            <v>0</v>
          </cell>
          <cell r="AA72">
            <v>0</v>
          </cell>
          <cell r="AB72">
            <v>0</v>
          </cell>
          <cell r="AC72" t="str">
            <v>照明</v>
          </cell>
          <cell r="AD72">
            <v>0</v>
          </cell>
          <cell r="AE72">
            <v>0</v>
          </cell>
          <cell r="AF72" t="str">
            <v>1φ3W</v>
          </cell>
          <cell r="AG72">
            <v>0</v>
          </cell>
          <cell r="AH72">
            <v>0</v>
          </cell>
          <cell r="AI72">
            <v>0</v>
          </cell>
          <cell r="AJ72" t="str">
            <v>▼</v>
          </cell>
          <cell r="AK72">
            <v>0</v>
          </cell>
          <cell r="AL72">
            <v>0</v>
          </cell>
        </row>
        <row r="73">
          <cell r="E73">
            <v>0</v>
          </cell>
          <cell r="F73">
            <v>0</v>
          </cell>
          <cell r="G73">
            <v>0</v>
          </cell>
          <cell r="H73">
            <v>0</v>
          </cell>
          <cell r="I73">
            <v>0</v>
          </cell>
          <cell r="J73">
            <v>0</v>
          </cell>
          <cell r="K73">
            <v>0.5</v>
          </cell>
          <cell r="L73">
            <v>0</v>
          </cell>
          <cell r="M73">
            <v>0</v>
          </cell>
          <cell r="N73">
            <v>0</v>
          </cell>
          <cell r="O73">
            <v>0</v>
          </cell>
          <cell r="P73" t="str">
            <v>分電盤 の 位置</v>
          </cell>
          <cell r="Q73">
            <v>0</v>
          </cell>
          <cell r="R73">
            <v>0</v>
          </cell>
          <cell r="S73">
            <v>0</v>
          </cell>
          <cell r="T73">
            <v>0</v>
          </cell>
          <cell r="U73">
            <v>0</v>
          </cell>
          <cell r="V73">
            <v>0</v>
          </cell>
          <cell r="W73" t="str">
            <v>⑦</v>
          </cell>
          <cell r="X73">
            <v>0</v>
          </cell>
          <cell r="Y73" t="str">
            <v>▼</v>
          </cell>
          <cell r="Z73">
            <v>0</v>
          </cell>
          <cell r="AA73">
            <v>0</v>
          </cell>
          <cell r="AB73" t="str">
            <v>施工方法</v>
          </cell>
          <cell r="AC73">
            <v>0</v>
          </cell>
          <cell r="AD73">
            <v>0</v>
          </cell>
          <cell r="AE73">
            <v>0</v>
          </cell>
          <cell r="AF73">
            <v>0</v>
          </cell>
          <cell r="AG73" t="str">
            <v>照:天井ケーブル</v>
          </cell>
          <cell r="AH73">
            <v>0</v>
          </cell>
          <cell r="AI73">
            <v>0</v>
          </cell>
          <cell r="AJ73">
            <v>0</v>
          </cell>
          <cell r="AK73">
            <v>0</v>
          </cell>
          <cell r="AL73">
            <v>0</v>
          </cell>
        </row>
        <row r="74">
          <cell r="E74">
            <v>0</v>
          </cell>
          <cell r="F74">
            <v>0</v>
          </cell>
          <cell r="G74">
            <v>4</v>
          </cell>
          <cell r="H74">
            <v>0</v>
          </cell>
          <cell r="I74">
            <v>0</v>
          </cell>
          <cell r="J74">
            <v>3</v>
          </cell>
          <cell r="K74">
            <v>0</v>
          </cell>
          <cell r="L74">
            <v>0</v>
          </cell>
          <cell r="M74">
            <v>1152</v>
          </cell>
          <cell r="N74">
            <v>0</v>
          </cell>
          <cell r="O74">
            <v>0</v>
          </cell>
          <cell r="P74">
            <v>0</v>
          </cell>
          <cell r="Q74">
            <v>806.4</v>
          </cell>
          <cell r="R74">
            <v>0</v>
          </cell>
          <cell r="S74">
            <v>0</v>
          </cell>
          <cell r="T74">
            <v>0</v>
          </cell>
          <cell r="U74">
            <v>345.6</v>
          </cell>
          <cell r="V74">
            <v>0</v>
          </cell>
          <cell r="W74">
            <v>0</v>
          </cell>
          <cell r="X74">
            <v>0</v>
          </cell>
          <cell r="Y74">
            <v>3</v>
          </cell>
          <cell r="Z74">
            <v>0</v>
          </cell>
          <cell r="AA74">
            <v>0</v>
          </cell>
          <cell r="AB74">
            <v>9</v>
          </cell>
          <cell r="AC74">
            <v>0</v>
          </cell>
          <cell r="AD74">
            <v>0</v>
          </cell>
          <cell r="AE74">
            <v>3</v>
          </cell>
          <cell r="AF74">
            <v>0</v>
          </cell>
          <cell r="AG74">
            <v>0</v>
          </cell>
          <cell r="AH74">
            <v>19</v>
          </cell>
          <cell r="AI74">
            <v>0</v>
          </cell>
          <cell r="AJ74">
            <v>0</v>
          </cell>
          <cell r="AK74">
            <v>20</v>
          </cell>
          <cell r="AL74">
            <v>0</v>
          </cell>
        </row>
        <row r="75">
          <cell r="E75">
            <v>0</v>
          </cell>
          <cell r="F75">
            <v>0</v>
          </cell>
          <cell r="G75">
            <v>0</v>
          </cell>
          <cell r="H75">
            <v>0</v>
          </cell>
          <cell r="I75">
            <v>0</v>
          </cell>
          <cell r="J75">
            <v>681</v>
          </cell>
          <cell r="K75">
            <v>0</v>
          </cell>
          <cell r="L75">
            <v>0</v>
          </cell>
          <cell r="M75">
            <v>0</v>
          </cell>
          <cell r="N75" t="str">
            <v>VV-F 1.6mm-2C</v>
          </cell>
          <cell r="O75">
            <v>0</v>
          </cell>
          <cell r="P75">
            <v>0</v>
          </cell>
          <cell r="Q75">
            <v>0</v>
          </cell>
          <cell r="R75">
            <v>0</v>
          </cell>
          <cell r="S75">
            <v>0</v>
          </cell>
          <cell r="T75">
            <v>0</v>
          </cell>
          <cell r="U75">
            <v>921</v>
          </cell>
          <cell r="V75">
            <v>0</v>
          </cell>
          <cell r="W75">
            <v>0</v>
          </cell>
          <cell r="X75">
            <v>0</v>
          </cell>
          <cell r="Y75" t="str">
            <v>PF-S-16mm</v>
          </cell>
          <cell r="Z75">
            <v>0</v>
          </cell>
          <cell r="AA75">
            <v>0</v>
          </cell>
          <cell r="AB75">
            <v>0</v>
          </cell>
          <cell r="AC75">
            <v>0</v>
          </cell>
          <cell r="AD75">
            <v>20.900000000000002</v>
          </cell>
          <cell r="AE75">
            <v>0</v>
          </cell>
          <cell r="AF75">
            <v>0</v>
          </cell>
          <cell r="AG75">
            <v>0</v>
          </cell>
          <cell r="AH75" t="str">
            <v>PF-S-16mm</v>
          </cell>
          <cell r="AI75">
            <v>0</v>
          </cell>
          <cell r="AJ75">
            <v>0</v>
          </cell>
          <cell r="AK75">
            <v>0</v>
          </cell>
          <cell r="AL75">
            <v>0</v>
          </cell>
        </row>
        <row r="76">
          <cell r="E76">
            <v>0</v>
          </cell>
          <cell r="F76">
            <v>0</v>
          </cell>
          <cell r="G76">
            <v>0</v>
          </cell>
          <cell r="H76">
            <v>0</v>
          </cell>
          <cell r="I76">
            <v>0</v>
          </cell>
          <cell r="J76">
            <v>678</v>
          </cell>
          <cell r="K76">
            <v>0</v>
          </cell>
          <cell r="L76">
            <v>0</v>
          </cell>
          <cell r="M76">
            <v>0</v>
          </cell>
          <cell r="N76" t="str">
            <v>VV-F 2.0mm-3C</v>
          </cell>
          <cell r="O76">
            <v>0</v>
          </cell>
          <cell r="P76">
            <v>0</v>
          </cell>
          <cell r="Q76">
            <v>0</v>
          </cell>
          <cell r="R76">
            <v>0</v>
          </cell>
          <cell r="S76">
            <v>0</v>
          </cell>
          <cell r="T76">
            <v>0</v>
          </cell>
          <cell r="U76">
            <v>548</v>
          </cell>
          <cell r="V76">
            <v>0</v>
          </cell>
          <cell r="W76">
            <v>0</v>
          </cell>
          <cell r="X76">
            <v>0</v>
          </cell>
          <cell r="Y76" t="str">
            <v>CD-16mm</v>
          </cell>
          <cell r="Z76">
            <v>0</v>
          </cell>
          <cell r="AA76">
            <v>0</v>
          </cell>
          <cell r="AB76">
            <v>0</v>
          </cell>
          <cell r="AC76">
            <v>0</v>
          </cell>
          <cell r="AD76">
            <v>562</v>
          </cell>
          <cell r="AE76">
            <v>0</v>
          </cell>
          <cell r="AF76">
            <v>0</v>
          </cell>
          <cell r="AG76">
            <v>0</v>
          </cell>
          <cell r="AH76" t="str">
            <v>CD-16mm</v>
          </cell>
          <cell r="AI76">
            <v>0</v>
          </cell>
          <cell r="AJ76">
            <v>0</v>
          </cell>
          <cell r="AK76">
            <v>0</v>
          </cell>
          <cell r="AL76">
            <v>0</v>
          </cell>
        </row>
        <row r="77">
          <cell r="E77">
            <v>0</v>
          </cell>
          <cell r="F77">
            <v>0</v>
          </cell>
          <cell r="G77">
            <v>0</v>
          </cell>
          <cell r="H77">
            <v>0</v>
          </cell>
          <cell r="I77">
            <v>0</v>
          </cell>
          <cell r="J77">
            <v>408</v>
          </cell>
          <cell r="K77">
            <v>0</v>
          </cell>
          <cell r="L77">
            <v>0</v>
          </cell>
          <cell r="M77">
            <v>0</v>
          </cell>
          <cell r="N77" t="str">
            <v>光 源</v>
          </cell>
          <cell r="O77">
            <v>0</v>
          </cell>
          <cell r="P77">
            <v>0</v>
          </cell>
          <cell r="Q77">
            <v>0</v>
          </cell>
          <cell r="R77" t="str">
            <v>FL</v>
          </cell>
          <cell r="S77">
            <v>0</v>
          </cell>
          <cell r="T77">
            <v>0</v>
          </cell>
          <cell r="U77" t="str">
            <v>▼</v>
          </cell>
          <cell r="V77">
            <v>0</v>
          </cell>
          <cell r="W77">
            <v>0</v>
          </cell>
          <cell r="X77">
            <v>0</v>
          </cell>
          <cell r="Y77" t="str">
            <v>PF-S-16mm</v>
          </cell>
          <cell r="Z77">
            <v>0</v>
          </cell>
          <cell r="AA77">
            <v>0</v>
          </cell>
          <cell r="AB77">
            <v>0</v>
          </cell>
          <cell r="AC77">
            <v>0</v>
          </cell>
          <cell r="AD77">
            <v>48</v>
          </cell>
          <cell r="AE77">
            <v>0</v>
          </cell>
          <cell r="AF77">
            <v>0</v>
          </cell>
          <cell r="AG77">
            <v>0</v>
          </cell>
          <cell r="AH77" t="str">
            <v/>
          </cell>
          <cell r="AI77">
            <v>0</v>
          </cell>
          <cell r="AJ77">
            <v>0</v>
          </cell>
          <cell r="AK77">
            <v>0</v>
          </cell>
          <cell r="AL77">
            <v>0</v>
          </cell>
        </row>
        <row r="78">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row>
        <row r="79">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row>
        <row r="80">
          <cell r="E80">
            <v>0</v>
          </cell>
          <cell r="F80">
            <v>0</v>
          </cell>
          <cell r="G80" t="str">
            <v>階高</v>
          </cell>
          <cell r="H80">
            <v>0</v>
          </cell>
          <cell r="I80">
            <v>0</v>
          </cell>
          <cell r="J80" t="str">
            <v>天高</v>
          </cell>
          <cell r="K80">
            <v>0</v>
          </cell>
          <cell r="L80">
            <v>0</v>
          </cell>
          <cell r="M80" t="str">
            <v>床面積</v>
          </cell>
          <cell r="N80">
            <v>0</v>
          </cell>
          <cell r="O80">
            <v>0</v>
          </cell>
          <cell r="P80">
            <v>0</v>
          </cell>
          <cell r="Q80" t="str">
            <v>床 面 積</v>
          </cell>
          <cell r="R80">
            <v>0</v>
          </cell>
          <cell r="S80">
            <v>0</v>
          </cell>
          <cell r="T80">
            <v>0</v>
          </cell>
          <cell r="U80">
            <v>0</v>
          </cell>
          <cell r="V80">
            <v>0</v>
          </cell>
          <cell r="W80">
            <v>0</v>
          </cell>
          <cell r="X80">
            <v>0</v>
          </cell>
          <cell r="Y80" t="str">
            <v>室数</v>
          </cell>
          <cell r="Z80">
            <v>0</v>
          </cell>
          <cell r="AA80">
            <v>0</v>
          </cell>
          <cell r="AB80" t="str">
            <v>室数</v>
          </cell>
          <cell r="AC80">
            <v>0</v>
          </cell>
          <cell r="AD80">
            <v>0</v>
          </cell>
          <cell r="AE80" t="str">
            <v>回　路　数</v>
          </cell>
          <cell r="AF80">
            <v>0</v>
          </cell>
          <cell r="AG80">
            <v>0</v>
          </cell>
          <cell r="AH80">
            <v>0</v>
          </cell>
          <cell r="AI80">
            <v>0</v>
          </cell>
          <cell r="AJ80">
            <v>0</v>
          </cell>
          <cell r="AK80">
            <v>0</v>
          </cell>
          <cell r="AL80">
            <v>0</v>
          </cell>
        </row>
        <row r="81">
          <cell r="E81">
            <v>0</v>
          </cell>
          <cell r="F81">
            <v>0</v>
          </cell>
          <cell r="G81">
            <v>0</v>
          </cell>
          <cell r="H81">
            <v>0</v>
          </cell>
          <cell r="I81">
            <v>0</v>
          </cell>
          <cell r="J81">
            <v>0</v>
          </cell>
          <cell r="K81">
            <v>0</v>
          </cell>
          <cell r="L81">
            <v>0</v>
          </cell>
          <cell r="M81">
            <v>0</v>
          </cell>
          <cell r="N81">
            <v>0</v>
          </cell>
          <cell r="O81">
            <v>0</v>
          </cell>
          <cell r="P81">
            <v>0</v>
          </cell>
          <cell r="Q81" t="str">
            <v>専用部</v>
          </cell>
          <cell r="R81">
            <v>0</v>
          </cell>
          <cell r="S81">
            <v>0</v>
          </cell>
          <cell r="T81">
            <v>0</v>
          </cell>
          <cell r="U81" t="str">
            <v>共用部</v>
          </cell>
          <cell r="V81">
            <v>0</v>
          </cell>
          <cell r="W81">
            <v>0</v>
          </cell>
          <cell r="X81">
            <v>0</v>
          </cell>
          <cell r="Y81">
            <v>0</v>
          </cell>
          <cell r="Z81">
            <v>0</v>
          </cell>
          <cell r="AA81">
            <v>0</v>
          </cell>
          <cell r="AB81">
            <v>0</v>
          </cell>
          <cell r="AC81">
            <v>0</v>
          </cell>
          <cell r="AD81">
            <v>0</v>
          </cell>
          <cell r="AE81" t="str">
            <v>専用</v>
          </cell>
          <cell r="AF81">
            <v>0</v>
          </cell>
          <cell r="AG81">
            <v>0</v>
          </cell>
          <cell r="AH81" t="str">
            <v>照明</v>
          </cell>
          <cell r="AI81">
            <v>0</v>
          </cell>
          <cell r="AJ81">
            <v>0</v>
          </cell>
          <cell r="AK81" t="str">
            <v>差込</v>
          </cell>
          <cell r="AL81">
            <v>0</v>
          </cell>
        </row>
        <row r="82">
          <cell r="E82">
            <v>0</v>
          </cell>
          <cell r="F82">
            <v>0</v>
          </cell>
          <cell r="G82" t="str">
            <v>[m]</v>
          </cell>
          <cell r="H82">
            <v>0</v>
          </cell>
          <cell r="I82">
            <v>0</v>
          </cell>
          <cell r="J82" t="str">
            <v>[m]</v>
          </cell>
          <cell r="K82">
            <v>0</v>
          </cell>
          <cell r="L82">
            <v>0</v>
          </cell>
          <cell r="M82" t="str">
            <v>[m2]</v>
          </cell>
          <cell r="N82">
            <v>0</v>
          </cell>
          <cell r="O82">
            <v>0</v>
          </cell>
          <cell r="P82">
            <v>0</v>
          </cell>
          <cell r="Q82" t="str">
            <v>[m2]</v>
          </cell>
          <cell r="R82">
            <v>0</v>
          </cell>
          <cell r="S82">
            <v>0</v>
          </cell>
          <cell r="T82">
            <v>0</v>
          </cell>
          <cell r="U82" t="str">
            <v>[m2]</v>
          </cell>
          <cell r="V82">
            <v>0</v>
          </cell>
          <cell r="W82">
            <v>0</v>
          </cell>
          <cell r="X82">
            <v>0</v>
          </cell>
          <cell r="Y82" t="str">
            <v>(専)</v>
          </cell>
          <cell r="Z82">
            <v>0</v>
          </cell>
          <cell r="AA82">
            <v>0</v>
          </cell>
          <cell r="AB82" t="str">
            <v>(共)</v>
          </cell>
          <cell r="AC82">
            <v>0</v>
          </cell>
          <cell r="AD82">
            <v>0</v>
          </cell>
          <cell r="AE82" t="str">
            <v>電源</v>
          </cell>
          <cell r="AF82">
            <v>0</v>
          </cell>
          <cell r="AG82">
            <v>0</v>
          </cell>
          <cell r="AH82" t="str">
            <v>一般</v>
          </cell>
          <cell r="AI82">
            <v>0</v>
          </cell>
          <cell r="AJ82">
            <v>0</v>
          </cell>
          <cell r="AK82" t="str">
            <v>一般</v>
          </cell>
          <cell r="AL82">
            <v>0</v>
          </cell>
        </row>
        <row r="83">
          <cell r="E83">
            <v>0</v>
          </cell>
          <cell r="F83">
            <v>0</v>
          </cell>
          <cell r="G83">
            <v>0</v>
          </cell>
          <cell r="H83">
            <v>0</v>
          </cell>
          <cell r="I83" t="str">
            <v>( 4 )</v>
          </cell>
          <cell r="J83">
            <v>0</v>
          </cell>
          <cell r="K83">
            <v>0</v>
          </cell>
          <cell r="L83">
            <v>0</v>
          </cell>
          <cell r="M83" t="str">
            <v>百貨店等</v>
          </cell>
          <cell r="N83">
            <v>0</v>
          </cell>
          <cell r="O83">
            <v>0</v>
          </cell>
          <cell r="P83">
            <v>0</v>
          </cell>
          <cell r="Q83">
            <v>0</v>
          </cell>
          <cell r="R83">
            <v>0</v>
          </cell>
          <cell r="S83">
            <v>0</v>
          </cell>
          <cell r="T83">
            <v>0</v>
          </cell>
          <cell r="U83">
            <v>0</v>
          </cell>
          <cell r="V83">
            <v>0</v>
          </cell>
          <cell r="W83">
            <v>0</v>
          </cell>
          <cell r="X83" t="str">
            <v>電気方式</v>
          </cell>
          <cell r="Y83">
            <v>0</v>
          </cell>
          <cell r="Z83">
            <v>0</v>
          </cell>
          <cell r="AA83">
            <v>0</v>
          </cell>
          <cell r="AB83">
            <v>0</v>
          </cell>
          <cell r="AC83" t="str">
            <v>照明</v>
          </cell>
          <cell r="AD83">
            <v>0</v>
          </cell>
          <cell r="AE83">
            <v>0</v>
          </cell>
          <cell r="AF83" t="str">
            <v>3φ4W</v>
          </cell>
          <cell r="AG83">
            <v>0</v>
          </cell>
          <cell r="AH83">
            <v>0</v>
          </cell>
          <cell r="AI83">
            <v>0</v>
          </cell>
          <cell r="AJ83" t="str">
            <v>▼</v>
          </cell>
          <cell r="AK83" t="str">
            <v>3φ4W</v>
          </cell>
          <cell r="AL83">
            <v>0</v>
          </cell>
        </row>
        <row r="84">
          <cell r="E84">
            <v>0</v>
          </cell>
          <cell r="F84">
            <v>0</v>
          </cell>
          <cell r="G84">
            <v>0</v>
          </cell>
          <cell r="H84">
            <v>0</v>
          </cell>
          <cell r="I84">
            <v>0</v>
          </cell>
          <cell r="J84">
            <v>0</v>
          </cell>
          <cell r="K84">
            <v>0.5</v>
          </cell>
          <cell r="L84">
            <v>0</v>
          </cell>
          <cell r="M84">
            <v>0</v>
          </cell>
          <cell r="N84">
            <v>0</v>
          </cell>
          <cell r="O84">
            <v>0</v>
          </cell>
          <cell r="P84" t="str">
            <v>分電盤の 位置</v>
          </cell>
          <cell r="Q84">
            <v>0</v>
          </cell>
          <cell r="R84">
            <v>0</v>
          </cell>
          <cell r="S84">
            <v>0</v>
          </cell>
          <cell r="T84">
            <v>0</v>
          </cell>
          <cell r="U84">
            <v>0</v>
          </cell>
          <cell r="V84">
            <v>0</v>
          </cell>
          <cell r="W84" t="str">
            <v>⑦</v>
          </cell>
          <cell r="X84">
            <v>0</v>
          </cell>
          <cell r="Y84" t="str">
            <v>▼</v>
          </cell>
          <cell r="Z84">
            <v>0</v>
          </cell>
          <cell r="AA84">
            <v>0</v>
          </cell>
          <cell r="AB84" t="str">
            <v>施工方法</v>
          </cell>
          <cell r="AC84">
            <v>0</v>
          </cell>
          <cell r="AD84">
            <v>0</v>
          </cell>
          <cell r="AE84">
            <v>0</v>
          </cell>
          <cell r="AF84">
            <v>0</v>
          </cell>
          <cell r="AG84" t="str">
            <v>照:天井ケーブル</v>
          </cell>
          <cell r="AH84">
            <v>0</v>
          </cell>
          <cell r="AI84">
            <v>0</v>
          </cell>
          <cell r="AJ84">
            <v>0</v>
          </cell>
          <cell r="AK84">
            <v>0</v>
          </cell>
          <cell r="AL84">
            <v>0</v>
          </cell>
        </row>
        <row r="85">
          <cell r="E85">
            <v>0</v>
          </cell>
          <cell r="F85">
            <v>0</v>
          </cell>
          <cell r="G85">
            <v>4</v>
          </cell>
          <cell r="H85">
            <v>0</v>
          </cell>
          <cell r="I85">
            <v>0</v>
          </cell>
          <cell r="J85">
            <v>3</v>
          </cell>
          <cell r="K85">
            <v>0</v>
          </cell>
          <cell r="L85">
            <v>0</v>
          </cell>
          <cell r="M85">
            <v>1152</v>
          </cell>
          <cell r="N85">
            <v>0</v>
          </cell>
          <cell r="O85">
            <v>0</v>
          </cell>
          <cell r="P85">
            <v>0</v>
          </cell>
          <cell r="Q85">
            <v>806.4</v>
          </cell>
          <cell r="R85">
            <v>0</v>
          </cell>
          <cell r="S85">
            <v>0</v>
          </cell>
          <cell r="T85">
            <v>0</v>
          </cell>
          <cell r="U85">
            <v>345.6</v>
          </cell>
          <cell r="V85">
            <v>0</v>
          </cell>
          <cell r="W85">
            <v>0</v>
          </cell>
          <cell r="X85">
            <v>0</v>
          </cell>
          <cell r="Y85">
            <v>3</v>
          </cell>
          <cell r="Z85">
            <v>0</v>
          </cell>
          <cell r="AA85">
            <v>0</v>
          </cell>
          <cell r="AB85">
            <v>9</v>
          </cell>
          <cell r="AC85">
            <v>0</v>
          </cell>
          <cell r="AD85">
            <v>0</v>
          </cell>
          <cell r="AE85">
            <v>3</v>
          </cell>
          <cell r="AF85">
            <v>0</v>
          </cell>
          <cell r="AG85">
            <v>0</v>
          </cell>
          <cell r="AH85">
            <v>10</v>
          </cell>
          <cell r="AI85">
            <v>0</v>
          </cell>
          <cell r="AJ85">
            <v>0</v>
          </cell>
          <cell r="AK85">
            <v>20</v>
          </cell>
          <cell r="AL85">
            <v>0</v>
          </cell>
        </row>
        <row r="86">
          <cell r="E86">
            <v>0</v>
          </cell>
          <cell r="F86">
            <v>0</v>
          </cell>
          <cell r="G86">
            <v>0</v>
          </cell>
          <cell r="H86">
            <v>0</v>
          </cell>
          <cell r="I86">
            <v>0</v>
          </cell>
          <cell r="J86">
            <v>384</v>
          </cell>
          <cell r="K86">
            <v>0</v>
          </cell>
          <cell r="L86">
            <v>0</v>
          </cell>
          <cell r="M86">
            <v>0</v>
          </cell>
          <cell r="N86" t="str">
            <v>VV-F 1.6mm-2C</v>
          </cell>
          <cell r="O86">
            <v>0</v>
          </cell>
          <cell r="P86">
            <v>0</v>
          </cell>
          <cell r="Q86">
            <v>0</v>
          </cell>
          <cell r="R86">
            <v>0</v>
          </cell>
          <cell r="S86">
            <v>0</v>
          </cell>
          <cell r="T86">
            <v>0</v>
          </cell>
          <cell r="U86">
            <v>921</v>
          </cell>
          <cell r="V86">
            <v>0</v>
          </cell>
          <cell r="W86">
            <v>0</v>
          </cell>
          <cell r="X86">
            <v>0</v>
          </cell>
          <cell r="Y86" t="str">
            <v>PF-S-16mm</v>
          </cell>
          <cell r="Z86">
            <v>0</v>
          </cell>
          <cell r="AA86">
            <v>0</v>
          </cell>
          <cell r="AB86">
            <v>0</v>
          </cell>
          <cell r="AC86">
            <v>0</v>
          </cell>
          <cell r="AD86">
            <v>11</v>
          </cell>
          <cell r="AE86">
            <v>0</v>
          </cell>
          <cell r="AF86">
            <v>0</v>
          </cell>
          <cell r="AG86">
            <v>0</v>
          </cell>
          <cell r="AH86" t="str">
            <v>PF-S-16mm</v>
          </cell>
          <cell r="AI86">
            <v>0</v>
          </cell>
          <cell r="AJ86">
            <v>0</v>
          </cell>
          <cell r="AK86">
            <v>0</v>
          </cell>
          <cell r="AL86">
            <v>0</v>
          </cell>
        </row>
        <row r="87">
          <cell r="E87">
            <v>0</v>
          </cell>
          <cell r="F87">
            <v>0</v>
          </cell>
          <cell r="G87">
            <v>0</v>
          </cell>
          <cell r="H87">
            <v>0</v>
          </cell>
          <cell r="I87">
            <v>0</v>
          </cell>
          <cell r="J87">
            <v>678</v>
          </cell>
          <cell r="K87">
            <v>0</v>
          </cell>
          <cell r="L87">
            <v>0</v>
          </cell>
          <cell r="M87">
            <v>0</v>
          </cell>
          <cell r="N87" t="str">
            <v>VV-F 2.0mm-3C</v>
          </cell>
          <cell r="O87">
            <v>0</v>
          </cell>
          <cell r="P87">
            <v>0</v>
          </cell>
          <cell r="Q87">
            <v>0</v>
          </cell>
          <cell r="R87">
            <v>0</v>
          </cell>
          <cell r="S87">
            <v>0</v>
          </cell>
          <cell r="T87">
            <v>0</v>
          </cell>
          <cell r="U87">
            <v>548</v>
          </cell>
          <cell r="V87">
            <v>0</v>
          </cell>
          <cell r="W87">
            <v>0</v>
          </cell>
          <cell r="X87">
            <v>0</v>
          </cell>
          <cell r="Y87" t="str">
            <v>CD-16mm</v>
          </cell>
          <cell r="Z87">
            <v>0</v>
          </cell>
          <cell r="AA87">
            <v>0</v>
          </cell>
          <cell r="AB87">
            <v>0</v>
          </cell>
          <cell r="AC87">
            <v>0</v>
          </cell>
          <cell r="AD87">
            <v>562</v>
          </cell>
          <cell r="AE87">
            <v>0</v>
          </cell>
          <cell r="AF87">
            <v>0</v>
          </cell>
          <cell r="AG87">
            <v>0</v>
          </cell>
          <cell r="AH87" t="str">
            <v>CD-16mm</v>
          </cell>
          <cell r="AI87">
            <v>0</v>
          </cell>
          <cell r="AJ87">
            <v>0</v>
          </cell>
          <cell r="AK87">
            <v>0</v>
          </cell>
          <cell r="AL87">
            <v>0</v>
          </cell>
        </row>
        <row r="88">
          <cell r="E88">
            <v>0</v>
          </cell>
          <cell r="F88">
            <v>0</v>
          </cell>
          <cell r="G88">
            <v>0</v>
          </cell>
          <cell r="H88">
            <v>0</v>
          </cell>
          <cell r="I88">
            <v>0</v>
          </cell>
          <cell r="J88">
            <v>408</v>
          </cell>
          <cell r="K88">
            <v>0</v>
          </cell>
          <cell r="L88">
            <v>0</v>
          </cell>
          <cell r="M88">
            <v>0</v>
          </cell>
          <cell r="N88" t="str">
            <v>光 源</v>
          </cell>
          <cell r="O88">
            <v>0</v>
          </cell>
          <cell r="P88">
            <v>0</v>
          </cell>
          <cell r="Q88">
            <v>0</v>
          </cell>
          <cell r="R88" t="str">
            <v>FL</v>
          </cell>
          <cell r="S88">
            <v>0</v>
          </cell>
          <cell r="T88">
            <v>0</v>
          </cell>
          <cell r="U88" t="str">
            <v>▼</v>
          </cell>
          <cell r="V88">
            <v>0</v>
          </cell>
          <cell r="W88">
            <v>0</v>
          </cell>
          <cell r="X88">
            <v>0</v>
          </cell>
          <cell r="Y88" t="str">
            <v>PF-S-16mm</v>
          </cell>
          <cell r="Z88">
            <v>0</v>
          </cell>
          <cell r="AA88">
            <v>0</v>
          </cell>
          <cell r="AB88">
            <v>0</v>
          </cell>
          <cell r="AC88">
            <v>0</v>
          </cell>
          <cell r="AD88">
            <v>48</v>
          </cell>
          <cell r="AE88">
            <v>0</v>
          </cell>
          <cell r="AF88">
            <v>0</v>
          </cell>
          <cell r="AG88">
            <v>0</v>
          </cell>
          <cell r="AH88" t="str">
            <v/>
          </cell>
          <cell r="AI88">
            <v>0</v>
          </cell>
          <cell r="AJ88">
            <v>0</v>
          </cell>
          <cell r="AK88">
            <v>0</v>
          </cell>
          <cell r="AL88">
            <v>0</v>
          </cell>
        </row>
        <row r="89">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row>
        <row r="90">
          <cell r="E90">
            <v>0</v>
          </cell>
          <cell r="F90">
            <v>0</v>
          </cell>
          <cell r="G90">
            <v>0</v>
          </cell>
          <cell r="H90">
            <v>0</v>
          </cell>
          <cell r="I90" t="str">
            <v>( 4 )</v>
          </cell>
          <cell r="J90">
            <v>0</v>
          </cell>
          <cell r="K90">
            <v>0</v>
          </cell>
          <cell r="L90">
            <v>0</v>
          </cell>
          <cell r="M90" t="str">
            <v>百貨店等</v>
          </cell>
          <cell r="N90">
            <v>0</v>
          </cell>
          <cell r="O90">
            <v>0</v>
          </cell>
          <cell r="P90">
            <v>0</v>
          </cell>
          <cell r="Q90">
            <v>0</v>
          </cell>
          <cell r="R90">
            <v>0</v>
          </cell>
          <cell r="S90">
            <v>0</v>
          </cell>
          <cell r="T90">
            <v>0</v>
          </cell>
          <cell r="U90">
            <v>0</v>
          </cell>
          <cell r="V90">
            <v>0</v>
          </cell>
          <cell r="W90">
            <v>0</v>
          </cell>
          <cell r="X90" t="str">
            <v>電気方式</v>
          </cell>
          <cell r="Y90">
            <v>0</v>
          </cell>
          <cell r="Z90">
            <v>0</v>
          </cell>
          <cell r="AA90">
            <v>0</v>
          </cell>
          <cell r="AB90">
            <v>0</v>
          </cell>
          <cell r="AC90" t="str">
            <v>照明</v>
          </cell>
          <cell r="AD90">
            <v>0</v>
          </cell>
          <cell r="AE90">
            <v>0</v>
          </cell>
          <cell r="AF90" t="str">
            <v>3φ4W</v>
          </cell>
          <cell r="AG90">
            <v>0</v>
          </cell>
          <cell r="AH90">
            <v>0</v>
          </cell>
          <cell r="AI90">
            <v>0</v>
          </cell>
          <cell r="AJ90" t="str">
            <v>▼</v>
          </cell>
          <cell r="AK90" t="str">
            <v>3φ4W</v>
          </cell>
          <cell r="AL90">
            <v>0</v>
          </cell>
        </row>
        <row r="91">
          <cell r="E91">
            <v>0</v>
          </cell>
          <cell r="F91">
            <v>0</v>
          </cell>
          <cell r="G91">
            <v>0</v>
          </cell>
          <cell r="H91">
            <v>0</v>
          </cell>
          <cell r="I91">
            <v>0</v>
          </cell>
          <cell r="J91">
            <v>0</v>
          </cell>
          <cell r="K91">
            <v>0.5</v>
          </cell>
          <cell r="L91">
            <v>0</v>
          </cell>
          <cell r="M91">
            <v>0</v>
          </cell>
          <cell r="N91">
            <v>0</v>
          </cell>
          <cell r="O91">
            <v>0</v>
          </cell>
          <cell r="P91" t="str">
            <v>分電盤の 位置</v>
          </cell>
          <cell r="Q91">
            <v>0</v>
          </cell>
          <cell r="R91">
            <v>0</v>
          </cell>
          <cell r="S91">
            <v>0</v>
          </cell>
          <cell r="T91">
            <v>0</v>
          </cell>
          <cell r="U91">
            <v>0</v>
          </cell>
          <cell r="V91">
            <v>0</v>
          </cell>
          <cell r="W91" t="str">
            <v>⑦</v>
          </cell>
          <cell r="X91">
            <v>0</v>
          </cell>
          <cell r="Y91" t="str">
            <v>▼</v>
          </cell>
          <cell r="Z91">
            <v>0</v>
          </cell>
          <cell r="AA91">
            <v>0</v>
          </cell>
          <cell r="AB91" t="str">
            <v>施工方法</v>
          </cell>
          <cell r="AC91">
            <v>0</v>
          </cell>
          <cell r="AD91">
            <v>0</v>
          </cell>
          <cell r="AE91">
            <v>0</v>
          </cell>
          <cell r="AF91">
            <v>0</v>
          </cell>
          <cell r="AG91" t="str">
            <v>照:天井ケーブル</v>
          </cell>
          <cell r="AH91">
            <v>0</v>
          </cell>
          <cell r="AI91">
            <v>0</v>
          </cell>
          <cell r="AJ91">
            <v>0</v>
          </cell>
          <cell r="AK91">
            <v>0</v>
          </cell>
          <cell r="AL91">
            <v>0</v>
          </cell>
        </row>
        <row r="92">
          <cell r="E92">
            <v>0</v>
          </cell>
          <cell r="F92">
            <v>0</v>
          </cell>
          <cell r="G92">
            <v>4</v>
          </cell>
          <cell r="H92">
            <v>0</v>
          </cell>
          <cell r="I92">
            <v>0</v>
          </cell>
          <cell r="J92">
            <v>3</v>
          </cell>
          <cell r="K92">
            <v>0</v>
          </cell>
          <cell r="L92">
            <v>0</v>
          </cell>
          <cell r="M92">
            <v>1152</v>
          </cell>
          <cell r="N92">
            <v>0</v>
          </cell>
          <cell r="O92">
            <v>0</v>
          </cell>
          <cell r="P92">
            <v>0</v>
          </cell>
          <cell r="Q92">
            <v>806.4</v>
          </cell>
          <cell r="R92">
            <v>0</v>
          </cell>
          <cell r="S92">
            <v>0</v>
          </cell>
          <cell r="T92">
            <v>0</v>
          </cell>
          <cell r="U92">
            <v>345.6</v>
          </cell>
          <cell r="V92">
            <v>0</v>
          </cell>
          <cell r="W92">
            <v>0</v>
          </cell>
          <cell r="X92">
            <v>0</v>
          </cell>
          <cell r="Y92">
            <v>3</v>
          </cell>
          <cell r="Z92">
            <v>0</v>
          </cell>
          <cell r="AA92">
            <v>0</v>
          </cell>
          <cell r="AB92">
            <v>9</v>
          </cell>
          <cell r="AC92">
            <v>0</v>
          </cell>
          <cell r="AD92">
            <v>0</v>
          </cell>
          <cell r="AE92">
            <v>3</v>
          </cell>
          <cell r="AF92">
            <v>0</v>
          </cell>
          <cell r="AG92">
            <v>0</v>
          </cell>
          <cell r="AH92">
            <v>10</v>
          </cell>
          <cell r="AI92">
            <v>0</v>
          </cell>
          <cell r="AJ92">
            <v>0</v>
          </cell>
          <cell r="AK92">
            <v>20</v>
          </cell>
          <cell r="AL92">
            <v>0</v>
          </cell>
        </row>
        <row r="93">
          <cell r="E93">
            <v>0</v>
          </cell>
          <cell r="F93">
            <v>0</v>
          </cell>
          <cell r="G93">
            <v>0</v>
          </cell>
          <cell r="H93">
            <v>0</v>
          </cell>
          <cell r="I93">
            <v>0</v>
          </cell>
          <cell r="J93">
            <v>384</v>
          </cell>
          <cell r="K93">
            <v>0</v>
          </cell>
          <cell r="L93">
            <v>0</v>
          </cell>
          <cell r="M93">
            <v>0</v>
          </cell>
          <cell r="N93" t="str">
            <v>VV-F 1.6mm-2C</v>
          </cell>
          <cell r="O93">
            <v>0</v>
          </cell>
          <cell r="P93">
            <v>0</v>
          </cell>
          <cell r="Q93">
            <v>0</v>
          </cell>
          <cell r="R93">
            <v>0</v>
          </cell>
          <cell r="S93">
            <v>0</v>
          </cell>
          <cell r="T93">
            <v>0</v>
          </cell>
          <cell r="U93">
            <v>921</v>
          </cell>
          <cell r="V93">
            <v>0</v>
          </cell>
          <cell r="W93">
            <v>0</v>
          </cell>
          <cell r="X93">
            <v>0</v>
          </cell>
          <cell r="Y93" t="str">
            <v>PF-S-16mm</v>
          </cell>
          <cell r="Z93">
            <v>0</v>
          </cell>
          <cell r="AA93">
            <v>0</v>
          </cell>
          <cell r="AB93">
            <v>0</v>
          </cell>
          <cell r="AC93">
            <v>0</v>
          </cell>
          <cell r="AD93">
            <v>11</v>
          </cell>
          <cell r="AE93">
            <v>0</v>
          </cell>
          <cell r="AF93">
            <v>0</v>
          </cell>
          <cell r="AG93">
            <v>0</v>
          </cell>
          <cell r="AH93" t="str">
            <v>PF-S-16mm</v>
          </cell>
          <cell r="AI93">
            <v>0</v>
          </cell>
          <cell r="AJ93">
            <v>0</v>
          </cell>
          <cell r="AK93">
            <v>0</v>
          </cell>
          <cell r="AL93">
            <v>0</v>
          </cell>
        </row>
        <row r="94">
          <cell r="E94">
            <v>0</v>
          </cell>
          <cell r="F94">
            <v>0</v>
          </cell>
          <cell r="G94">
            <v>0</v>
          </cell>
          <cell r="H94">
            <v>0</v>
          </cell>
          <cell r="I94">
            <v>0</v>
          </cell>
          <cell r="J94">
            <v>678</v>
          </cell>
          <cell r="K94">
            <v>0</v>
          </cell>
          <cell r="L94">
            <v>0</v>
          </cell>
          <cell r="M94">
            <v>0</v>
          </cell>
          <cell r="N94" t="str">
            <v>VV-F 2.0mm-3C</v>
          </cell>
          <cell r="O94">
            <v>0</v>
          </cell>
          <cell r="P94">
            <v>0</v>
          </cell>
          <cell r="Q94">
            <v>0</v>
          </cell>
          <cell r="R94">
            <v>0</v>
          </cell>
          <cell r="S94">
            <v>0</v>
          </cell>
          <cell r="T94">
            <v>0</v>
          </cell>
          <cell r="U94">
            <v>548</v>
          </cell>
          <cell r="V94">
            <v>0</v>
          </cell>
          <cell r="W94">
            <v>0</v>
          </cell>
          <cell r="X94">
            <v>0</v>
          </cell>
          <cell r="Y94" t="str">
            <v>CD-16mm</v>
          </cell>
          <cell r="Z94">
            <v>0</v>
          </cell>
          <cell r="AA94">
            <v>0</v>
          </cell>
          <cell r="AB94">
            <v>0</v>
          </cell>
          <cell r="AC94">
            <v>0</v>
          </cell>
          <cell r="AD94">
            <v>562</v>
          </cell>
          <cell r="AE94">
            <v>0</v>
          </cell>
          <cell r="AF94">
            <v>0</v>
          </cell>
          <cell r="AG94">
            <v>0</v>
          </cell>
          <cell r="AH94" t="str">
            <v>CD-16mm</v>
          </cell>
          <cell r="AI94">
            <v>0</v>
          </cell>
          <cell r="AJ94">
            <v>0</v>
          </cell>
          <cell r="AK94">
            <v>0</v>
          </cell>
          <cell r="AL94">
            <v>0</v>
          </cell>
        </row>
        <row r="95">
          <cell r="E95">
            <v>0</v>
          </cell>
          <cell r="F95">
            <v>0</v>
          </cell>
          <cell r="G95">
            <v>0</v>
          </cell>
          <cell r="H95">
            <v>0</v>
          </cell>
          <cell r="I95">
            <v>0</v>
          </cell>
          <cell r="J95">
            <v>408</v>
          </cell>
          <cell r="K95">
            <v>0</v>
          </cell>
          <cell r="L95">
            <v>0</v>
          </cell>
          <cell r="M95">
            <v>0</v>
          </cell>
          <cell r="N95" t="str">
            <v>光 源</v>
          </cell>
          <cell r="O95">
            <v>0</v>
          </cell>
          <cell r="P95">
            <v>0</v>
          </cell>
          <cell r="Q95">
            <v>0</v>
          </cell>
          <cell r="R95" t="str">
            <v>FL</v>
          </cell>
          <cell r="S95">
            <v>0</v>
          </cell>
          <cell r="T95">
            <v>0</v>
          </cell>
          <cell r="U95" t="str">
            <v>▼</v>
          </cell>
          <cell r="V95">
            <v>0</v>
          </cell>
          <cell r="W95">
            <v>0</v>
          </cell>
          <cell r="X95">
            <v>0</v>
          </cell>
          <cell r="Y95" t="str">
            <v>PF-S-16mm</v>
          </cell>
          <cell r="Z95">
            <v>0</v>
          </cell>
          <cell r="AA95">
            <v>0</v>
          </cell>
          <cell r="AB95">
            <v>0</v>
          </cell>
          <cell r="AC95">
            <v>0</v>
          </cell>
          <cell r="AD95">
            <v>48</v>
          </cell>
          <cell r="AE95">
            <v>0</v>
          </cell>
          <cell r="AF95">
            <v>0</v>
          </cell>
          <cell r="AG95">
            <v>0</v>
          </cell>
          <cell r="AH95" t="str">
            <v/>
          </cell>
          <cell r="AI95">
            <v>0</v>
          </cell>
          <cell r="AJ95">
            <v>0</v>
          </cell>
          <cell r="AK95">
            <v>0</v>
          </cell>
          <cell r="AL95">
            <v>0</v>
          </cell>
        </row>
        <row r="96">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row>
        <row r="97">
          <cell r="E97">
            <v>0</v>
          </cell>
          <cell r="F97">
            <v>0</v>
          </cell>
          <cell r="G97">
            <v>0</v>
          </cell>
          <cell r="H97">
            <v>0</v>
          </cell>
          <cell r="I97" t="str">
            <v>( 4 )</v>
          </cell>
          <cell r="J97">
            <v>0</v>
          </cell>
          <cell r="K97">
            <v>0</v>
          </cell>
          <cell r="L97">
            <v>0</v>
          </cell>
          <cell r="M97" t="str">
            <v>百貨店等</v>
          </cell>
          <cell r="N97">
            <v>0</v>
          </cell>
          <cell r="O97">
            <v>0</v>
          </cell>
          <cell r="P97">
            <v>0</v>
          </cell>
          <cell r="Q97">
            <v>0</v>
          </cell>
          <cell r="R97">
            <v>0</v>
          </cell>
          <cell r="S97">
            <v>0</v>
          </cell>
          <cell r="T97">
            <v>0</v>
          </cell>
          <cell r="U97">
            <v>0</v>
          </cell>
          <cell r="V97">
            <v>0</v>
          </cell>
          <cell r="W97">
            <v>0</v>
          </cell>
          <cell r="X97" t="str">
            <v>電気方式</v>
          </cell>
          <cell r="Y97">
            <v>0</v>
          </cell>
          <cell r="Z97">
            <v>0</v>
          </cell>
          <cell r="AA97">
            <v>0</v>
          </cell>
          <cell r="AB97">
            <v>0</v>
          </cell>
          <cell r="AC97" t="str">
            <v>照明</v>
          </cell>
          <cell r="AD97">
            <v>0</v>
          </cell>
          <cell r="AE97">
            <v>0</v>
          </cell>
          <cell r="AF97" t="str">
            <v>3φ4W</v>
          </cell>
          <cell r="AG97">
            <v>0</v>
          </cell>
          <cell r="AH97">
            <v>0</v>
          </cell>
          <cell r="AI97">
            <v>0</v>
          </cell>
          <cell r="AJ97" t="str">
            <v>▼</v>
          </cell>
          <cell r="AK97" t="str">
            <v>3φ4W</v>
          </cell>
          <cell r="AL97">
            <v>0</v>
          </cell>
        </row>
        <row r="98">
          <cell r="E98">
            <v>0</v>
          </cell>
          <cell r="F98">
            <v>0</v>
          </cell>
          <cell r="G98">
            <v>0</v>
          </cell>
          <cell r="H98">
            <v>0</v>
          </cell>
          <cell r="I98">
            <v>0</v>
          </cell>
          <cell r="J98">
            <v>0</v>
          </cell>
          <cell r="K98">
            <v>0.5</v>
          </cell>
          <cell r="L98">
            <v>0</v>
          </cell>
          <cell r="M98">
            <v>0</v>
          </cell>
          <cell r="N98">
            <v>0</v>
          </cell>
          <cell r="O98">
            <v>0</v>
          </cell>
          <cell r="P98" t="str">
            <v>分電盤の 位置</v>
          </cell>
          <cell r="Q98">
            <v>0</v>
          </cell>
          <cell r="R98">
            <v>0</v>
          </cell>
          <cell r="S98">
            <v>0</v>
          </cell>
          <cell r="T98">
            <v>0</v>
          </cell>
          <cell r="U98">
            <v>0</v>
          </cell>
          <cell r="V98">
            <v>0</v>
          </cell>
          <cell r="W98" t="str">
            <v>⑦</v>
          </cell>
          <cell r="X98">
            <v>0</v>
          </cell>
          <cell r="Y98" t="str">
            <v>▼</v>
          </cell>
          <cell r="Z98">
            <v>0</v>
          </cell>
          <cell r="AA98">
            <v>0</v>
          </cell>
          <cell r="AB98" t="str">
            <v>施工方法</v>
          </cell>
          <cell r="AC98">
            <v>0</v>
          </cell>
          <cell r="AD98">
            <v>0</v>
          </cell>
          <cell r="AE98">
            <v>0</v>
          </cell>
          <cell r="AF98">
            <v>0</v>
          </cell>
          <cell r="AG98" t="str">
            <v>照:天井ケーブル</v>
          </cell>
          <cell r="AH98">
            <v>0</v>
          </cell>
          <cell r="AI98">
            <v>0</v>
          </cell>
          <cell r="AJ98">
            <v>0</v>
          </cell>
          <cell r="AK98">
            <v>0</v>
          </cell>
          <cell r="AL98">
            <v>0</v>
          </cell>
        </row>
        <row r="99">
          <cell r="E99">
            <v>0</v>
          </cell>
          <cell r="F99">
            <v>0</v>
          </cell>
          <cell r="G99">
            <v>4</v>
          </cell>
          <cell r="H99">
            <v>0</v>
          </cell>
          <cell r="I99">
            <v>0</v>
          </cell>
          <cell r="J99">
            <v>3</v>
          </cell>
          <cell r="K99">
            <v>0</v>
          </cell>
          <cell r="L99">
            <v>0</v>
          </cell>
          <cell r="M99">
            <v>1152</v>
          </cell>
          <cell r="N99">
            <v>0</v>
          </cell>
          <cell r="O99">
            <v>0</v>
          </cell>
          <cell r="P99">
            <v>0</v>
          </cell>
          <cell r="Q99">
            <v>806.4</v>
          </cell>
          <cell r="R99">
            <v>0</v>
          </cell>
          <cell r="S99">
            <v>0</v>
          </cell>
          <cell r="T99">
            <v>0</v>
          </cell>
          <cell r="U99">
            <v>345.6</v>
          </cell>
          <cell r="V99">
            <v>0</v>
          </cell>
          <cell r="W99">
            <v>0</v>
          </cell>
          <cell r="X99">
            <v>0</v>
          </cell>
          <cell r="Y99">
            <v>3</v>
          </cell>
          <cell r="Z99">
            <v>0</v>
          </cell>
          <cell r="AA99">
            <v>0</v>
          </cell>
          <cell r="AB99">
            <v>9</v>
          </cell>
          <cell r="AC99">
            <v>0</v>
          </cell>
          <cell r="AD99">
            <v>0</v>
          </cell>
          <cell r="AE99">
            <v>3</v>
          </cell>
          <cell r="AF99">
            <v>0</v>
          </cell>
          <cell r="AG99">
            <v>0</v>
          </cell>
          <cell r="AH99">
            <v>10</v>
          </cell>
          <cell r="AI99">
            <v>0</v>
          </cell>
          <cell r="AJ99">
            <v>0</v>
          </cell>
          <cell r="AK99">
            <v>20</v>
          </cell>
          <cell r="AL99">
            <v>0</v>
          </cell>
        </row>
        <row r="100">
          <cell r="E100">
            <v>0</v>
          </cell>
          <cell r="F100">
            <v>0</v>
          </cell>
          <cell r="G100">
            <v>0</v>
          </cell>
          <cell r="H100">
            <v>0</v>
          </cell>
          <cell r="I100">
            <v>0</v>
          </cell>
          <cell r="J100">
            <v>384</v>
          </cell>
          <cell r="K100">
            <v>0</v>
          </cell>
          <cell r="L100">
            <v>0</v>
          </cell>
          <cell r="M100">
            <v>0</v>
          </cell>
          <cell r="N100" t="str">
            <v>VV-F 1.6mm-2C</v>
          </cell>
          <cell r="O100">
            <v>0</v>
          </cell>
          <cell r="P100">
            <v>0</v>
          </cell>
          <cell r="Q100">
            <v>0</v>
          </cell>
          <cell r="R100">
            <v>0</v>
          </cell>
          <cell r="S100">
            <v>0</v>
          </cell>
          <cell r="T100">
            <v>0</v>
          </cell>
          <cell r="U100">
            <v>921</v>
          </cell>
          <cell r="V100">
            <v>0</v>
          </cell>
          <cell r="W100">
            <v>0</v>
          </cell>
          <cell r="X100">
            <v>0</v>
          </cell>
          <cell r="Y100" t="str">
            <v>PF-S-16mm</v>
          </cell>
          <cell r="Z100">
            <v>0</v>
          </cell>
          <cell r="AA100">
            <v>0</v>
          </cell>
          <cell r="AB100">
            <v>0</v>
          </cell>
          <cell r="AC100">
            <v>0</v>
          </cell>
          <cell r="AD100">
            <v>11</v>
          </cell>
          <cell r="AE100">
            <v>0</v>
          </cell>
          <cell r="AF100">
            <v>0</v>
          </cell>
          <cell r="AG100">
            <v>0</v>
          </cell>
          <cell r="AH100" t="str">
            <v>PF-S-16mm</v>
          </cell>
          <cell r="AI100">
            <v>0</v>
          </cell>
          <cell r="AJ100">
            <v>0</v>
          </cell>
          <cell r="AK100">
            <v>0</v>
          </cell>
          <cell r="AL100">
            <v>0</v>
          </cell>
        </row>
        <row r="101">
          <cell r="E101">
            <v>0</v>
          </cell>
          <cell r="F101">
            <v>0</v>
          </cell>
          <cell r="G101">
            <v>0</v>
          </cell>
          <cell r="H101">
            <v>0</v>
          </cell>
          <cell r="I101">
            <v>0</v>
          </cell>
          <cell r="J101">
            <v>678</v>
          </cell>
          <cell r="K101">
            <v>0</v>
          </cell>
          <cell r="L101">
            <v>0</v>
          </cell>
          <cell r="M101">
            <v>0</v>
          </cell>
          <cell r="N101" t="str">
            <v>VV-F 2.0mm-3C</v>
          </cell>
          <cell r="O101">
            <v>0</v>
          </cell>
          <cell r="P101">
            <v>0</v>
          </cell>
          <cell r="Q101">
            <v>0</v>
          </cell>
          <cell r="R101">
            <v>0</v>
          </cell>
          <cell r="S101">
            <v>0</v>
          </cell>
          <cell r="T101">
            <v>0</v>
          </cell>
          <cell r="U101">
            <v>548</v>
          </cell>
          <cell r="V101">
            <v>0</v>
          </cell>
          <cell r="W101">
            <v>0</v>
          </cell>
          <cell r="X101">
            <v>0</v>
          </cell>
          <cell r="Y101" t="str">
            <v>CD-16mm</v>
          </cell>
          <cell r="Z101">
            <v>0</v>
          </cell>
          <cell r="AA101">
            <v>0</v>
          </cell>
          <cell r="AB101">
            <v>0</v>
          </cell>
          <cell r="AC101">
            <v>0</v>
          </cell>
          <cell r="AD101">
            <v>562</v>
          </cell>
          <cell r="AE101">
            <v>0</v>
          </cell>
          <cell r="AF101">
            <v>0</v>
          </cell>
          <cell r="AG101">
            <v>0</v>
          </cell>
          <cell r="AH101" t="str">
            <v>CD-16mm</v>
          </cell>
          <cell r="AI101">
            <v>0</v>
          </cell>
          <cell r="AJ101">
            <v>0</v>
          </cell>
          <cell r="AK101">
            <v>0</v>
          </cell>
          <cell r="AL101">
            <v>0</v>
          </cell>
        </row>
        <row r="102">
          <cell r="E102">
            <v>0</v>
          </cell>
          <cell r="F102">
            <v>0</v>
          </cell>
          <cell r="G102">
            <v>0</v>
          </cell>
          <cell r="H102">
            <v>0</v>
          </cell>
          <cell r="I102">
            <v>0</v>
          </cell>
          <cell r="J102">
            <v>408</v>
          </cell>
          <cell r="K102">
            <v>0</v>
          </cell>
          <cell r="L102">
            <v>0</v>
          </cell>
          <cell r="M102">
            <v>0</v>
          </cell>
          <cell r="N102" t="str">
            <v>光 源</v>
          </cell>
          <cell r="O102">
            <v>0</v>
          </cell>
          <cell r="P102">
            <v>0</v>
          </cell>
          <cell r="Q102">
            <v>0</v>
          </cell>
          <cell r="R102" t="str">
            <v>FL</v>
          </cell>
          <cell r="S102">
            <v>0</v>
          </cell>
          <cell r="T102">
            <v>0</v>
          </cell>
          <cell r="U102" t="str">
            <v>▼</v>
          </cell>
          <cell r="V102">
            <v>0</v>
          </cell>
          <cell r="W102">
            <v>0</v>
          </cell>
          <cell r="X102">
            <v>0</v>
          </cell>
          <cell r="Y102" t="str">
            <v>PF-S-16mm</v>
          </cell>
          <cell r="Z102">
            <v>0</v>
          </cell>
          <cell r="AA102">
            <v>0</v>
          </cell>
          <cell r="AB102">
            <v>0</v>
          </cell>
          <cell r="AC102">
            <v>0</v>
          </cell>
          <cell r="AD102">
            <v>48</v>
          </cell>
          <cell r="AE102">
            <v>0</v>
          </cell>
          <cell r="AF102">
            <v>0</v>
          </cell>
          <cell r="AG102">
            <v>0</v>
          </cell>
          <cell r="AH102" t="str">
            <v/>
          </cell>
          <cell r="AI102">
            <v>0</v>
          </cell>
          <cell r="AJ102">
            <v>0</v>
          </cell>
          <cell r="AK102">
            <v>0</v>
          </cell>
          <cell r="AL102">
            <v>0</v>
          </cell>
        </row>
        <row r="103">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row>
        <row r="104">
          <cell r="E104">
            <v>0</v>
          </cell>
          <cell r="F104">
            <v>0</v>
          </cell>
          <cell r="G104">
            <v>0</v>
          </cell>
          <cell r="H104">
            <v>0</v>
          </cell>
          <cell r="I104" t="str">
            <v>( 4 )</v>
          </cell>
          <cell r="J104">
            <v>0</v>
          </cell>
          <cell r="K104">
            <v>0</v>
          </cell>
          <cell r="L104">
            <v>0</v>
          </cell>
          <cell r="M104" t="str">
            <v>百貨店等</v>
          </cell>
          <cell r="N104">
            <v>0</v>
          </cell>
          <cell r="O104">
            <v>0</v>
          </cell>
          <cell r="P104">
            <v>0</v>
          </cell>
          <cell r="Q104">
            <v>0</v>
          </cell>
          <cell r="R104">
            <v>0</v>
          </cell>
          <cell r="S104">
            <v>0</v>
          </cell>
          <cell r="T104">
            <v>0</v>
          </cell>
          <cell r="U104">
            <v>0</v>
          </cell>
          <cell r="V104">
            <v>0</v>
          </cell>
          <cell r="W104">
            <v>0</v>
          </cell>
          <cell r="X104" t="str">
            <v>電気方式</v>
          </cell>
          <cell r="Y104">
            <v>0</v>
          </cell>
          <cell r="Z104">
            <v>0</v>
          </cell>
          <cell r="AA104">
            <v>0</v>
          </cell>
          <cell r="AB104">
            <v>0</v>
          </cell>
          <cell r="AC104" t="str">
            <v>照明</v>
          </cell>
          <cell r="AD104">
            <v>0</v>
          </cell>
          <cell r="AE104">
            <v>0</v>
          </cell>
          <cell r="AF104" t="str">
            <v>3φ4W</v>
          </cell>
          <cell r="AG104">
            <v>0</v>
          </cell>
          <cell r="AH104">
            <v>0</v>
          </cell>
          <cell r="AI104">
            <v>0</v>
          </cell>
          <cell r="AJ104" t="str">
            <v>▼</v>
          </cell>
          <cell r="AK104" t="str">
            <v>3φ4W</v>
          </cell>
          <cell r="AL104">
            <v>0</v>
          </cell>
        </row>
        <row r="105">
          <cell r="E105">
            <v>0</v>
          </cell>
          <cell r="F105">
            <v>0</v>
          </cell>
          <cell r="G105">
            <v>0</v>
          </cell>
          <cell r="H105">
            <v>0</v>
          </cell>
          <cell r="I105">
            <v>0</v>
          </cell>
          <cell r="J105">
            <v>0</v>
          </cell>
          <cell r="K105">
            <v>0.5</v>
          </cell>
          <cell r="L105">
            <v>0</v>
          </cell>
          <cell r="M105">
            <v>0</v>
          </cell>
          <cell r="N105">
            <v>0</v>
          </cell>
          <cell r="O105">
            <v>0</v>
          </cell>
          <cell r="P105" t="str">
            <v>分電盤の 位置</v>
          </cell>
          <cell r="Q105">
            <v>0</v>
          </cell>
          <cell r="R105">
            <v>0</v>
          </cell>
          <cell r="S105">
            <v>0</v>
          </cell>
          <cell r="T105">
            <v>0</v>
          </cell>
          <cell r="U105">
            <v>0</v>
          </cell>
          <cell r="V105">
            <v>0</v>
          </cell>
          <cell r="W105" t="str">
            <v>⑦</v>
          </cell>
          <cell r="X105">
            <v>0</v>
          </cell>
          <cell r="Y105" t="str">
            <v>▼</v>
          </cell>
          <cell r="Z105">
            <v>0</v>
          </cell>
          <cell r="AA105">
            <v>0</v>
          </cell>
          <cell r="AB105" t="str">
            <v>施工方法</v>
          </cell>
          <cell r="AC105">
            <v>0</v>
          </cell>
          <cell r="AD105">
            <v>0</v>
          </cell>
          <cell r="AE105">
            <v>0</v>
          </cell>
          <cell r="AF105">
            <v>0</v>
          </cell>
          <cell r="AG105" t="str">
            <v>照:天井ケーブル</v>
          </cell>
          <cell r="AH105">
            <v>0</v>
          </cell>
          <cell r="AI105">
            <v>0</v>
          </cell>
          <cell r="AJ105">
            <v>0</v>
          </cell>
          <cell r="AK105">
            <v>0</v>
          </cell>
          <cell r="AL105">
            <v>0</v>
          </cell>
        </row>
        <row r="106">
          <cell r="E106">
            <v>0</v>
          </cell>
          <cell r="F106">
            <v>0</v>
          </cell>
          <cell r="G106">
            <v>4</v>
          </cell>
          <cell r="H106">
            <v>0</v>
          </cell>
          <cell r="I106">
            <v>0</v>
          </cell>
          <cell r="J106">
            <v>3</v>
          </cell>
          <cell r="K106">
            <v>0</v>
          </cell>
          <cell r="L106">
            <v>0</v>
          </cell>
          <cell r="M106">
            <v>1152</v>
          </cell>
          <cell r="N106">
            <v>0</v>
          </cell>
          <cell r="O106">
            <v>0</v>
          </cell>
          <cell r="P106">
            <v>0</v>
          </cell>
          <cell r="Q106">
            <v>806.4</v>
          </cell>
          <cell r="R106">
            <v>0</v>
          </cell>
          <cell r="S106">
            <v>0</v>
          </cell>
          <cell r="T106">
            <v>0</v>
          </cell>
          <cell r="U106">
            <v>345.6</v>
          </cell>
          <cell r="V106">
            <v>0</v>
          </cell>
          <cell r="W106">
            <v>0</v>
          </cell>
          <cell r="X106">
            <v>0</v>
          </cell>
          <cell r="Y106">
            <v>3</v>
          </cell>
          <cell r="Z106">
            <v>0</v>
          </cell>
          <cell r="AA106">
            <v>0</v>
          </cell>
          <cell r="AB106">
            <v>9</v>
          </cell>
          <cell r="AC106">
            <v>0</v>
          </cell>
          <cell r="AD106">
            <v>0</v>
          </cell>
          <cell r="AE106">
            <v>3</v>
          </cell>
          <cell r="AF106">
            <v>0</v>
          </cell>
          <cell r="AG106">
            <v>0</v>
          </cell>
          <cell r="AH106">
            <v>10</v>
          </cell>
          <cell r="AI106">
            <v>0</v>
          </cell>
          <cell r="AJ106">
            <v>0</v>
          </cell>
          <cell r="AK106">
            <v>20</v>
          </cell>
          <cell r="AL106">
            <v>0</v>
          </cell>
        </row>
        <row r="107">
          <cell r="E107">
            <v>0</v>
          </cell>
          <cell r="F107">
            <v>0</v>
          </cell>
          <cell r="G107">
            <v>0</v>
          </cell>
          <cell r="H107">
            <v>0</v>
          </cell>
          <cell r="I107">
            <v>0</v>
          </cell>
          <cell r="J107">
            <v>384</v>
          </cell>
          <cell r="K107">
            <v>0</v>
          </cell>
          <cell r="L107">
            <v>0</v>
          </cell>
          <cell r="M107">
            <v>0</v>
          </cell>
          <cell r="N107" t="str">
            <v>VV-F 1.6mm-2C</v>
          </cell>
          <cell r="O107">
            <v>0</v>
          </cell>
          <cell r="P107">
            <v>0</v>
          </cell>
          <cell r="Q107">
            <v>0</v>
          </cell>
          <cell r="R107">
            <v>0</v>
          </cell>
          <cell r="S107">
            <v>0</v>
          </cell>
          <cell r="T107">
            <v>0</v>
          </cell>
          <cell r="U107">
            <v>921</v>
          </cell>
          <cell r="V107">
            <v>0</v>
          </cell>
          <cell r="W107">
            <v>0</v>
          </cell>
          <cell r="X107">
            <v>0</v>
          </cell>
          <cell r="Y107" t="str">
            <v>PF-S-16mm</v>
          </cell>
          <cell r="Z107">
            <v>0</v>
          </cell>
          <cell r="AA107">
            <v>0</v>
          </cell>
          <cell r="AB107">
            <v>0</v>
          </cell>
          <cell r="AC107">
            <v>0</v>
          </cell>
          <cell r="AD107">
            <v>11</v>
          </cell>
          <cell r="AE107">
            <v>0</v>
          </cell>
          <cell r="AF107">
            <v>0</v>
          </cell>
          <cell r="AG107">
            <v>0</v>
          </cell>
          <cell r="AH107" t="str">
            <v>PF-S-16mm</v>
          </cell>
          <cell r="AI107">
            <v>0</v>
          </cell>
          <cell r="AJ107">
            <v>0</v>
          </cell>
          <cell r="AK107">
            <v>0</v>
          </cell>
          <cell r="AL107">
            <v>0</v>
          </cell>
        </row>
        <row r="108">
          <cell r="E108">
            <v>0</v>
          </cell>
          <cell r="F108">
            <v>0</v>
          </cell>
          <cell r="G108">
            <v>0</v>
          </cell>
          <cell r="H108">
            <v>0</v>
          </cell>
          <cell r="I108">
            <v>0</v>
          </cell>
          <cell r="J108">
            <v>678</v>
          </cell>
          <cell r="K108">
            <v>0</v>
          </cell>
          <cell r="L108">
            <v>0</v>
          </cell>
          <cell r="M108">
            <v>0</v>
          </cell>
          <cell r="N108" t="str">
            <v>VV-F 2.0mm-3C</v>
          </cell>
          <cell r="O108">
            <v>0</v>
          </cell>
          <cell r="P108">
            <v>0</v>
          </cell>
          <cell r="Q108">
            <v>0</v>
          </cell>
          <cell r="R108">
            <v>0</v>
          </cell>
          <cell r="S108">
            <v>0</v>
          </cell>
          <cell r="T108">
            <v>0</v>
          </cell>
          <cell r="U108">
            <v>548</v>
          </cell>
          <cell r="V108">
            <v>0</v>
          </cell>
          <cell r="W108">
            <v>0</v>
          </cell>
          <cell r="X108">
            <v>0</v>
          </cell>
          <cell r="Y108" t="str">
            <v>CD-16mm</v>
          </cell>
          <cell r="Z108">
            <v>0</v>
          </cell>
          <cell r="AA108">
            <v>0</v>
          </cell>
          <cell r="AB108">
            <v>0</v>
          </cell>
          <cell r="AC108">
            <v>0</v>
          </cell>
          <cell r="AD108">
            <v>562</v>
          </cell>
          <cell r="AE108">
            <v>0</v>
          </cell>
          <cell r="AF108">
            <v>0</v>
          </cell>
          <cell r="AG108">
            <v>0</v>
          </cell>
          <cell r="AH108" t="str">
            <v>CD-16mm</v>
          </cell>
          <cell r="AI108">
            <v>0</v>
          </cell>
          <cell r="AJ108">
            <v>0</v>
          </cell>
          <cell r="AK108">
            <v>0</v>
          </cell>
          <cell r="AL108">
            <v>0</v>
          </cell>
        </row>
        <row r="109">
          <cell r="E109">
            <v>0</v>
          </cell>
          <cell r="F109">
            <v>0</v>
          </cell>
          <cell r="G109">
            <v>0</v>
          </cell>
          <cell r="H109">
            <v>0</v>
          </cell>
          <cell r="I109">
            <v>0</v>
          </cell>
          <cell r="J109">
            <v>408</v>
          </cell>
          <cell r="K109">
            <v>0</v>
          </cell>
          <cell r="L109">
            <v>0</v>
          </cell>
          <cell r="M109">
            <v>0</v>
          </cell>
          <cell r="N109" t="str">
            <v>光 源</v>
          </cell>
          <cell r="O109">
            <v>0</v>
          </cell>
          <cell r="P109">
            <v>0</v>
          </cell>
          <cell r="Q109">
            <v>0</v>
          </cell>
          <cell r="R109" t="str">
            <v>FL</v>
          </cell>
          <cell r="S109">
            <v>0</v>
          </cell>
          <cell r="T109">
            <v>0</v>
          </cell>
          <cell r="U109" t="str">
            <v>▼</v>
          </cell>
          <cell r="V109">
            <v>0</v>
          </cell>
          <cell r="W109">
            <v>0</v>
          </cell>
          <cell r="X109">
            <v>0</v>
          </cell>
          <cell r="Y109" t="str">
            <v>PF-S-16mm</v>
          </cell>
          <cell r="Z109">
            <v>0</v>
          </cell>
          <cell r="AA109">
            <v>0</v>
          </cell>
          <cell r="AB109">
            <v>0</v>
          </cell>
          <cell r="AC109">
            <v>0</v>
          </cell>
          <cell r="AD109">
            <v>48</v>
          </cell>
          <cell r="AE109">
            <v>0</v>
          </cell>
          <cell r="AF109">
            <v>0</v>
          </cell>
          <cell r="AG109">
            <v>0</v>
          </cell>
          <cell r="AH109" t="str">
            <v/>
          </cell>
          <cell r="AI109">
            <v>0</v>
          </cell>
          <cell r="AJ109">
            <v>0</v>
          </cell>
          <cell r="AK109">
            <v>0</v>
          </cell>
          <cell r="AL109">
            <v>0</v>
          </cell>
        </row>
        <row r="110">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row>
        <row r="111">
          <cell r="E111">
            <v>0</v>
          </cell>
          <cell r="F111">
            <v>0</v>
          </cell>
          <cell r="G111">
            <v>0</v>
          </cell>
          <cell r="H111">
            <v>0</v>
          </cell>
          <cell r="I111" t="str">
            <v>(3) イ</v>
          </cell>
          <cell r="J111">
            <v>0</v>
          </cell>
          <cell r="K111">
            <v>0</v>
          </cell>
          <cell r="L111">
            <v>0</v>
          </cell>
          <cell r="M111" t="str">
            <v>料理店等</v>
          </cell>
          <cell r="N111">
            <v>0</v>
          </cell>
          <cell r="O111">
            <v>0</v>
          </cell>
          <cell r="P111">
            <v>0</v>
          </cell>
          <cell r="Q111">
            <v>0</v>
          </cell>
          <cell r="R111">
            <v>0</v>
          </cell>
          <cell r="S111">
            <v>0</v>
          </cell>
          <cell r="T111">
            <v>0</v>
          </cell>
          <cell r="U111">
            <v>0</v>
          </cell>
          <cell r="V111">
            <v>0</v>
          </cell>
          <cell r="W111">
            <v>0</v>
          </cell>
          <cell r="X111" t="str">
            <v>電気方式</v>
          </cell>
          <cell r="Y111">
            <v>0</v>
          </cell>
          <cell r="Z111">
            <v>0</v>
          </cell>
          <cell r="AA111">
            <v>0</v>
          </cell>
          <cell r="AB111">
            <v>0</v>
          </cell>
          <cell r="AC111" t="str">
            <v>照明</v>
          </cell>
          <cell r="AD111">
            <v>0</v>
          </cell>
          <cell r="AE111">
            <v>0</v>
          </cell>
          <cell r="AF111" t="str">
            <v>1φ3W</v>
          </cell>
          <cell r="AG111">
            <v>0</v>
          </cell>
          <cell r="AH111">
            <v>0</v>
          </cell>
          <cell r="AI111">
            <v>0</v>
          </cell>
          <cell r="AJ111" t="str">
            <v>▼</v>
          </cell>
          <cell r="AK111">
            <v>0</v>
          </cell>
          <cell r="AL111">
            <v>0</v>
          </cell>
        </row>
        <row r="112">
          <cell r="E112">
            <v>0</v>
          </cell>
          <cell r="F112">
            <v>0</v>
          </cell>
          <cell r="G112">
            <v>0</v>
          </cell>
          <cell r="H112">
            <v>0</v>
          </cell>
          <cell r="I112">
            <v>0</v>
          </cell>
          <cell r="J112">
            <v>0</v>
          </cell>
          <cell r="K112">
            <v>0.5</v>
          </cell>
          <cell r="L112">
            <v>0</v>
          </cell>
          <cell r="M112">
            <v>0</v>
          </cell>
          <cell r="N112">
            <v>0</v>
          </cell>
          <cell r="O112">
            <v>0</v>
          </cell>
          <cell r="P112" t="str">
            <v>分電盤の 位置</v>
          </cell>
          <cell r="Q112">
            <v>0</v>
          </cell>
          <cell r="R112">
            <v>0</v>
          </cell>
          <cell r="S112">
            <v>0</v>
          </cell>
          <cell r="T112">
            <v>0</v>
          </cell>
          <cell r="U112">
            <v>0</v>
          </cell>
          <cell r="V112">
            <v>0</v>
          </cell>
          <cell r="W112" t="str">
            <v>⑦</v>
          </cell>
          <cell r="X112">
            <v>0</v>
          </cell>
          <cell r="Y112" t="str">
            <v>▼</v>
          </cell>
          <cell r="Z112">
            <v>0</v>
          </cell>
          <cell r="AA112">
            <v>0</v>
          </cell>
          <cell r="AB112" t="str">
            <v>施工方法</v>
          </cell>
          <cell r="AC112">
            <v>0</v>
          </cell>
          <cell r="AD112">
            <v>0</v>
          </cell>
          <cell r="AE112">
            <v>0</v>
          </cell>
          <cell r="AF112">
            <v>0</v>
          </cell>
          <cell r="AG112" t="str">
            <v>照:天井ケーブル</v>
          </cell>
          <cell r="AH112">
            <v>0</v>
          </cell>
          <cell r="AI112">
            <v>0</v>
          </cell>
          <cell r="AJ112">
            <v>0</v>
          </cell>
          <cell r="AK112">
            <v>0</v>
          </cell>
          <cell r="AL112">
            <v>0</v>
          </cell>
        </row>
        <row r="113">
          <cell r="E113">
            <v>0</v>
          </cell>
          <cell r="F113">
            <v>0</v>
          </cell>
          <cell r="G113">
            <v>4</v>
          </cell>
          <cell r="H113">
            <v>0</v>
          </cell>
          <cell r="I113">
            <v>0</v>
          </cell>
          <cell r="J113">
            <v>3</v>
          </cell>
          <cell r="K113">
            <v>0</v>
          </cell>
          <cell r="L113">
            <v>0</v>
          </cell>
          <cell r="M113">
            <v>1152</v>
          </cell>
          <cell r="N113">
            <v>0</v>
          </cell>
          <cell r="O113">
            <v>0</v>
          </cell>
          <cell r="P113">
            <v>0</v>
          </cell>
          <cell r="Q113">
            <v>691.2</v>
          </cell>
          <cell r="R113">
            <v>0</v>
          </cell>
          <cell r="S113">
            <v>0</v>
          </cell>
          <cell r="T113">
            <v>0</v>
          </cell>
          <cell r="U113">
            <v>460.79999999999995</v>
          </cell>
          <cell r="V113">
            <v>0</v>
          </cell>
          <cell r="W113">
            <v>0</v>
          </cell>
          <cell r="X113">
            <v>0</v>
          </cell>
          <cell r="Y113">
            <v>5</v>
          </cell>
          <cell r="Z113">
            <v>0</v>
          </cell>
          <cell r="AA113">
            <v>0</v>
          </cell>
          <cell r="AB113">
            <v>12</v>
          </cell>
          <cell r="AC113">
            <v>0</v>
          </cell>
          <cell r="AD113">
            <v>0</v>
          </cell>
          <cell r="AE113">
            <v>3</v>
          </cell>
          <cell r="AF113">
            <v>0</v>
          </cell>
          <cell r="AG113">
            <v>0</v>
          </cell>
          <cell r="AH113">
            <v>27</v>
          </cell>
          <cell r="AI113">
            <v>0</v>
          </cell>
          <cell r="AJ113">
            <v>0</v>
          </cell>
          <cell r="AK113">
            <v>30</v>
          </cell>
          <cell r="AL113">
            <v>0</v>
          </cell>
        </row>
        <row r="114">
          <cell r="E114">
            <v>0</v>
          </cell>
          <cell r="F114">
            <v>0</v>
          </cell>
          <cell r="G114">
            <v>0</v>
          </cell>
          <cell r="H114">
            <v>0</v>
          </cell>
          <cell r="I114">
            <v>0</v>
          </cell>
          <cell r="J114">
            <v>945</v>
          </cell>
          <cell r="K114">
            <v>0</v>
          </cell>
          <cell r="L114">
            <v>0</v>
          </cell>
          <cell r="M114">
            <v>0</v>
          </cell>
          <cell r="N114" t="str">
            <v>VV-F 1.6mm-2C</v>
          </cell>
          <cell r="O114">
            <v>0</v>
          </cell>
          <cell r="P114">
            <v>0</v>
          </cell>
          <cell r="Q114">
            <v>0</v>
          </cell>
          <cell r="R114">
            <v>0</v>
          </cell>
          <cell r="S114">
            <v>0</v>
          </cell>
          <cell r="T114">
            <v>0</v>
          </cell>
          <cell r="U114">
            <v>1087</v>
          </cell>
          <cell r="V114">
            <v>0</v>
          </cell>
          <cell r="W114">
            <v>0</v>
          </cell>
          <cell r="X114">
            <v>0</v>
          </cell>
          <cell r="Y114" t="str">
            <v>PF-S-16mm</v>
          </cell>
          <cell r="Z114">
            <v>0</v>
          </cell>
          <cell r="AA114">
            <v>0</v>
          </cell>
          <cell r="AB114">
            <v>0</v>
          </cell>
          <cell r="AC114">
            <v>0</v>
          </cell>
          <cell r="AD114">
            <v>29.700000000000003</v>
          </cell>
          <cell r="AE114">
            <v>0</v>
          </cell>
          <cell r="AF114">
            <v>0</v>
          </cell>
          <cell r="AG114">
            <v>0</v>
          </cell>
          <cell r="AH114" t="str">
            <v>PF-S-16mm</v>
          </cell>
          <cell r="AI114">
            <v>0</v>
          </cell>
          <cell r="AJ114">
            <v>0</v>
          </cell>
          <cell r="AK114">
            <v>0</v>
          </cell>
          <cell r="AL114">
            <v>0</v>
          </cell>
        </row>
        <row r="115">
          <cell r="E115">
            <v>0</v>
          </cell>
          <cell r="F115">
            <v>0</v>
          </cell>
          <cell r="G115">
            <v>0</v>
          </cell>
          <cell r="H115">
            <v>0</v>
          </cell>
          <cell r="I115">
            <v>0</v>
          </cell>
          <cell r="J115">
            <v>990</v>
          </cell>
          <cell r="K115">
            <v>0</v>
          </cell>
          <cell r="L115">
            <v>0</v>
          </cell>
          <cell r="M115">
            <v>0</v>
          </cell>
          <cell r="N115" t="str">
            <v>VV-F 2.0mm-3C</v>
          </cell>
          <cell r="O115">
            <v>0</v>
          </cell>
          <cell r="P115">
            <v>0</v>
          </cell>
          <cell r="Q115">
            <v>0</v>
          </cell>
          <cell r="R115">
            <v>0</v>
          </cell>
          <cell r="S115">
            <v>0</v>
          </cell>
          <cell r="T115">
            <v>0</v>
          </cell>
          <cell r="U115">
            <v>734</v>
          </cell>
          <cell r="V115">
            <v>0</v>
          </cell>
          <cell r="W115">
            <v>0</v>
          </cell>
          <cell r="X115">
            <v>0</v>
          </cell>
          <cell r="Y115" t="str">
            <v>CD-16mm</v>
          </cell>
          <cell r="Z115">
            <v>0</v>
          </cell>
          <cell r="AA115">
            <v>0</v>
          </cell>
          <cell r="AB115">
            <v>0</v>
          </cell>
          <cell r="AC115">
            <v>0</v>
          </cell>
          <cell r="AD115">
            <v>843</v>
          </cell>
          <cell r="AE115">
            <v>0</v>
          </cell>
          <cell r="AF115">
            <v>0</v>
          </cell>
          <cell r="AG115">
            <v>0</v>
          </cell>
          <cell r="AH115" t="str">
            <v>CD-16mm</v>
          </cell>
          <cell r="AI115">
            <v>0</v>
          </cell>
          <cell r="AJ115">
            <v>0</v>
          </cell>
          <cell r="AK115">
            <v>0</v>
          </cell>
          <cell r="AL115">
            <v>0</v>
          </cell>
        </row>
        <row r="116">
          <cell r="E116">
            <v>0</v>
          </cell>
          <cell r="F116">
            <v>0</v>
          </cell>
          <cell r="G116">
            <v>0</v>
          </cell>
          <cell r="H116">
            <v>0</v>
          </cell>
          <cell r="I116">
            <v>0</v>
          </cell>
          <cell r="J116">
            <v>732</v>
          </cell>
          <cell r="K116">
            <v>0</v>
          </cell>
          <cell r="L116">
            <v>0</v>
          </cell>
          <cell r="M116">
            <v>0</v>
          </cell>
          <cell r="N116" t="str">
            <v>光 源</v>
          </cell>
          <cell r="O116">
            <v>0</v>
          </cell>
          <cell r="P116">
            <v>0</v>
          </cell>
          <cell r="Q116">
            <v>0</v>
          </cell>
          <cell r="R116" t="str">
            <v>FL</v>
          </cell>
          <cell r="S116">
            <v>0</v>
          </cell>
          <cell r="T116">
            <v>0</v>
          </cell>
          <cell r="U116" t="str">
            <v>▼</v>
          </cell>
          <cell r="V116">
            <v>0</v>
          </cell>
          <cell r="W116">
            <v>0</v>
          </cell>
          <cell r="X116">
            <v>0</v>
          </cell>
          <cell r="Y116" t="str">
            <v>PF-S-16mm</v>
          </cell>
          <cell r="Z116">
            <v>0</v>
          </cell>
          <cell r="AA116">
            <v>0</v>
          </cell>
          <cell r="AB116">
            <v>0</v>
          </cell>
          <cell r="AC116">
            <v>0</v>
          </cell>
          <cell r="AD116">
            <v>86</v>
          </cell>
          <cell r="AE116">
            <v>0</v>
          </cell>
          <cell r="AF116">
            <v>0</v>
          </cell>
          <cell r="AG116">
            <v>0</v>
          </cell>
          <cell r="AH116" t="str">
            <v/>
          </cell>
          <cell r="AI116">
            <v>0</v>
          </cell>
          <cell r="AJ116">
            <v>0</v>
          </cell>
          <cell r="AK116">
            <v>0</v>
          </cell>
          <cell r="AL116">
            <v>0</v>
          </cell>
        </row>
        <row r="117">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row>
        <row r="118">
          <cell r="E118">
            <v>0</v>
          </cell>
          <cell r="F118">
            <v>0</v>
          </cell>
          <cell r="G118">
            <v>0</v>
          </cell>
          <cell r="H118">
            <v>0</v>
          </cell>
          <cell r="I118" t="str">
            <v>( 15)</v>
          </cell>
          <cell r="J118">
            <v>0</v>
          </cell>
          <cell r="K118">
            <v>0</v>
          </cell>
          <cell r="L118">
            <v>0</v>
          </cell>
          <cell r="M118" t="str">
            <v>前各項以外</v>
          </cell>
          <cell r="N118">
            <v>0</v>
          </cell>
          <cell r="O118">
            <v>0</v>
          </cell>
          <cell r="P118">
            <v>0</v>
          </cell>
          <cell r="Q118">
            <v>0</v>
          </cell>
          <cell r="R118">
            <v>0</v>
          </cell>
          <cell r="S118">
            <v>0</v>
          </cell>
          <cell r="T118">
            <v>0</v>
          </cell>
          <cell r="U118">
            <v>0</v>
          </cell>
          <cell r="V118">
            <v>0</v>
          </cell>
          <cell r="W118">
            <v>0</v>
          </cell>
          <cell r="X118" t="str">
            <v>電気方式</v>
          </cell>
          <cell r="Y118">
            <v>0</v>
          </cell>
          <cell r="Z118">
            <v>0</v>
          </cell>
          <cell r="AA118">
            <v>0</v>
          </cell>
          <cell r="AB118">
            <v>0</v>
          </cell>
          <cell r="AC118" t="str">
            <v>照明</v>
          </cell>
          <cell r="AD118">
            <v>0</v>
          </cell>
          <cell r="AE118">
            <v>0</v>
          </cell>
          <cell r="AF118" t="str">
            <v>1φ3W</v>
          </cell>
          <cell r="AG118">
            <v>0</v>
          </cell>
          <cell r="AH118">
            <v>0</v>
          </cell>
          <cell r="AI118">
            <v>0</v>
          </cell>
          <cell r="AJ118" t="str">
            <v>▼</v>
          </cell>
          <cell r="AK118">
            <v>0</v>
          </cell>
          <cell r="AL118">
            <v>0</v>
          </cell>
        </row>
        <row r="119">
          <cell r="E119">
            <v>0</v>
          </cell>
          <cell r="F119">
            <v>0</v>
          </cell>
          <cell r="G119">
            <v>0</v>
          </cell>
          <cell r="H119">
            <v>0</v>
          </cell>
          <cell r="I119">
            <v>0</v>
          </cell>
          <cell r="J119">
            <v>0</v>
          </cell>
          <cell r="K119">
            <v>0.5</v>
          </cell>
          <cell r="L119">
            <v>0</v>
          </cell>
          <cell r="M119">
            <v>0</v>
          </cell>
          <cell r="N119">
            <v>0</v>
          </cell>
          <cell r="O119">
            <v>0</v>
          </cell>
          <cell r="P119" t="str">
            <v>分電盤の 位置</v>
          </cell>
          <cell r="Q119">
            <v>0</v>
          </cell>
          <cell r="R119">
            <v>0</v>
          </cell>
          <cell r="S119">
            <v>0</v>
          </cell>
          <cell r="T119">
            <v>0</v>
          </cell>
          <cell r="U119">
            <v>0</v>
          </cell>
          <cell r="V119">
            <v>0</v>
          </cell>
          <cell r="W119" t="str">
            <v>⑦</v>
          </cell>
          <cell r="X119">
            <v>0</v>
          </cell>
          <cell r="Y119" t="str">
            <v>▼</v>
          </cell>
          <cell r="Z119">
            <v>0</v>
          </cell>
          <cell r="AA119">
            <v>0</v>
          </cell>
          <cell r="AB119" t="str">
            <v>施工方法</v>
          </cell>
          <cell r="AC119">
            <v>0</v>
          </cell>
          <cell r="AD119">
            <v>0</v>
          </cell>
          <cell r="AE119">
            <v>0</v>
          </cell>
          <cell r="AF119">
            <v>0</v>
          </cell>
          <cell r="AG119" t="str">
            <v>照:天井ケーブル</v>
          </cell>
          <cell r="AH119">
            <v>0</v>
          </cell>
          <cell r="AI119">
            <v>0</v>
          </cell>
          <cell r="AJ119">
            <v>0</v>
          </cell>
          <cell r="AK119">
            <v>0</v>
          </cell>
          <cell r="AL119">
            <v>0</v>
          </cell>
        </row>
        <row r="120">
          <cell r="E120">
            <v>0</v>
          </cell>
          <cell r="F120">
            <v>0</v>
          </cell>
          <cell r="G120">
            <v>4</v>
          </cell>
          <cell r="H120">
            <v>0</v>
          </cell>
          <cell r="I120">
            <v>0</v>
          </cell>
          <cell r="J120" t="str">
            <v>直天</v>
          </cell>
          <cell r="K120">
            <v>0</v>
          </cell>
          <cell r="L120">
            <v>0</v>
          </cell>
          <cell r="M120">
            <v>288</v>
          </cell>
          <cell r="N120">
            <v>0</v>
          </cell>
          <cell r="O120">
            <v>0</v>
          </cell>
          <cell r="P120">
            <v>0</v>
          </cell>
          <cell r="Q120" t="str">
            <v/>
          </cell>
          <cell r="R120">
            <v>0</v>
          </cell>
          <cell r="S120">
            <v>0</v>
          </cell>
          <cell r="T120">
            <v>0</v>
          </cell>
          <cell r="U120">
            <v>288</v>
          </cell>
          <cell r="V120">
            <v>0</v>
          </cell>
          <cell r="W120">
            <v>0</v>
          </cell>
          <cell r="X120">
            <v>0</v>
          </cell>
          <cell r="Y120" t="str">
            <v/>
          </cell>
          <cell r="Z120">
            <v>0</v>
          </cell>
          <cell r="AA120">
            <v>0</v>
          </cell>
          <cell r="AB120">
            <v>15</v>
          </cell>
          <cell r="AC120">
            <v>0</v>
          </cell>
          <cell r="AD120">
            <v>0</v>
          </cell>
          <cell r="AE120">
            <v>2</v>
          </cell>
          <cell r="AF120">
            <v>0</v>
          </cell>
          <cell r="AG120">
            <v>0</v>
          </cell>
          <cell r="AH120">
            <v>3</v>
          </cell>
          <cell r="AI120">
            <v>0</v>
          </cell>
          <cell r="AJ120">
            <v>0</v>
          </cell>
          <cell r="AK120">
            <v>4</v>
          </cell>
          <cell r="AL120">
            <v>0</v>
          </cell>
        </row>
        <row r="121">
          <cell r="E121">
            <v>0</v>
          </cell>
          <cell r="F121">
            <v>0</v>
          </cell>
          <cell r="G121">
            <v>0</v>
          </cell>
          <cell r="H121">
            <v>0</v>
          </cell>
          <cell r="I121">
            <v>0</v>
          </cell>
          <cell r="J121" t="str">
            <v/>
          </cell>
          <cell r="K121">
            <v>0</v>
          </cell>
          <cell r="L121">
            <v>0</v>
          </cell>
          <cell r="M121">
            <v>0</v>
          </cell>
          <cell r="N121" t="str">
            <v>VV-F 1.6mm-2C</v>
          </cell>
          <cell r="O121">
            <v>0</v>
          </cell>
          <cell r="P121">
            <v>0</v>
          </cell>
          <cell r="Q121">
            <v>0</v>
          </cell>
          <cell r="R121">
            <v>0</v>
          </cell>
          <cell r="S121">
            <v>0</v>
          </cell>
          <cell r="T121">
            <v>0</v>
          </cell>
          <cell r="U121" t="str">
            <v/>
          </cell>
          <cell r="V121">
            <v>0</v>
          </cell>
          <cell r="W121">
            <v>0</v>
          </cell>
          <cell r="X121">
            <v>0</v>
          </cell>
          <cell r="Y121" t="str">
            <v>PF-S-16mm</v>
          </cell>
          <cell r="Z121">
            <v>0</v>
          </cell>
          <cell r="AA121">
            <v>0</v>
          </cell>
          <cell r="AB121">
            <v>0</v>
          </cell>
          <cell r="AC121">
            <v>0</v>
          </cell>
          <cell r="AD121">
            <v>12.299999999999999</v>
          </cell>
          <cell r="AE121">
            <v>0</v>
          </cell>
          <cell r="AF121">
            <v>0</v>
          </cell>
          <cell r="AG121">
            <v>0</v>
          </cell>
          <cell r="AH121" t="str">
            <v>PF-S-16mm</v>
          </cell>
          <cell r="AI121">
            <v>0</v>
          </cell>
          <cell r="AJ121">
            <v>0</v>
          </cell>
          <cell r="AK121">
            <v>0</v>
          </cell>
          <cell r="AL121">
            <v>0</v>
          </cell>
        </row>
        <row r="122">
          <cell r="E122">
            <v>0</v>
          </cell>
          <cell r="F122">
            <v>0</v>
          </cell>
          <cell r="G122">
            <v>0</v>
          </cell>
          <cell r="H122">
            <v>0</v>
          </cell>
          <cell r="I122">
            <v>0</v>
          </cell>
          <cell r="J122">
            <v>97.6</v>
          </cell>
          <cell r="K122">
            <v>0</v>
          </cell>
          <cell r="L122">
            <v>0</v>
          </cell>
          <cell r="M122">
            <v>0</v>
          </cell>
          <cell r="N122" t="str">
            <v>VV-F 2.0mm-3C</v>
          </cell>
          <cell r="O122">
            <v>0</v>
          </cell>
          <cell r="P122">
            <v>0</v>
          </cell>
          <cell r="Q122">
            <v>0</v>
          </cell>
          <cell r="R122">
            <v>0</v>
          </cell>
          <cell r="S122">
            <v>0</v>
          </cell>
          <cell r="T122">
            <v>0</v>
          </cell>
          <cell r="U122">
            <v>113.8</v>
          </cell>
          <cell r="V122">
            <v>0</v>
          </cell>
          <cell r="W122">
            <v>0</v>
          </cell>
          <cell r="X122">
            <v>0</v>
          </cell>
          <cell r="Y122" t="str">
            <v>CD-16mm</v>
          </cell>
          <cell r="Z122">
            <v>0</v>
          </cell>
          <cell r="AA122">
            <v>0</v>
          </cell>
          <cell r="AB122">
            <v>0</v>
          </cell>
          <cell r="AC122">
            <v>0</v>
          </cell>
          <cell r="AD122">
            <v>64</v>
          </cell>
          <cell r="AE122">
            <v>0</v>
          </cell>
          <cell r="AF122">
            <v>0</v>
          </cell>
          <cell r="AG122">
            <v>0</v>
          </cell>
          <cell r="AH122" t="str">
            <v>CD-16mm</v>
          </cell>
          <cell r="AI122">
            <v>0</v>
          </cell>
          <cell r="AJ122">
            <v>0</v>
          </cell>
          <cell r="AK122">
            <v>0</v>
          </cell>
          <cell r="AL122">
            <v>0</v>
          </cell>
        </row>
        <row r="123">
          <cell r="E123">
            <v>0</v>
          </cell>
          <cell r="F123">
            <v>0</v>
          </cell>
          <cell r="G123">
            <v>0</v>
          </cell>
          <cell r="H123">
            <v>0</v>
          </cell>
          <cell r="I123">
            <v>0</v>
          </cell>
          <cell r="J123">
            <v>78</v>
          </cell>
          <cell r="K123">
            <v>0</v>
          </cell>
          <cell r="L123">
            <v>0</v>
          </cell>
          <cell r="M123">
            <v>0</v>
          </cell>
          <cell r="N123" t="str">
            <v>光 源</v>
          </cell>
          <cell r="O123">
            <v>0</v>
          </cell>
          <cell r="P123">
            <v>0</v>
          </cell>
          <cell r="Q123">
            <v>0</v>
          </cell>
          <cell r="R123" t="str">
            <v>FL</v>
          </cell>
          <cell r="S123">
            <v>0</v>
          </cell>
          <cell r="T123">
            <v>0</v>
          </cell>
          <cell r="U123" t="str">
            <v>▼</v>
          </cell>
          <cell r="V123">
            <v>0</v>
          </cell>
          <cell r="W123">
            <v>0</v>
          </cell>
          <cell r="X123">
            <v>0</v>
          </cell>
          <cell r="Y123" t="str">
            <v>PF-S-16mm</v>
          </cell>
          <cell r="Z123">
            <v>0</v>
          </cell>
          <cell r="AA123">
            <v>0</v>
          </cell>
          <cell r="AB123">
            <v>0</v>
          </cell>
          <cell r="AC123">
            <v>0</v>
          </cell>
          <cell r="AD123">
            <v>26</v>
          </cell>
          <cell r="AE123">
            <v>0</v>
          </cell>
          <cell r="AF123">
            <v>0</v>
          </cell>
          <cell r="AG123">
            <v>0</v>
          </cell>
          <cell r="AH123" t="str">
            <v/>
          </cell>
          <cell r="AI123">
            <v>0</v>
          </cell>
          <cell r="AJ123">
            <v>0</v>
          </cell>
          <cell r="AK123">
            <v>0</v>
          </cell>
          <cell r="AL123">
            <v>0</v>
          </cell>
        </row>
        <row r="124">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row>
        <row r="125">
          <cell r="E125">
            <v>0</v>
          </cell>
          <cell r="F125">
            <v>0</v>
          </cell>
          <cell r="G125">
            <v>0</v>
          </cell>
          <cell r="H125">
            <v>0</v>
          </cell>
          <cell r="I125" t="str">
            <v>( 15)</v>
          </cell>
          <cell r="J125">
            <v>0</v>
          </cell>
          <cell r="K125">
            <v>0</v>
          </cell>
          <cell r="L125">
            <v>0</v>
          </cell>
          <cell r="M125" t="str">
            <v>前各項以外</v>
          </cell>
          <cell r="N125">
            <v>0</v>
          </cell>
          <cell r="O125">
            <v>0</v>
          </cell>
          <cell r="P125">
            <v>0</v>
          </cell>
          <cell r="Q125">
            <v>0</v>
          </cell>
          <cell r="R125">
            <v>0</v>
          </cell>
          <cell r="S125">
            <v>0</v>
          </cell>
          <cell r="T125">
            <v>0</v>
          </cell>
          <cell r="U125">
            <v>0</v>
          </cell>
          <cell r="V125">
            <v>0</v>
          </cell>
          <cell r="W125">
            <v>0</v>
          </cell>
          <cell r="X125" t="str">
            <v>電気方式</v>
          </cell>
          <cell r="Y125">
            <v>0</v>
          </cell>
          <cell r="Z125">
            <v>0</v>
          </cell>
          <cell r="AA125">
            <v>0</v>
          </cell>
          <cell r="AB125">
            <v>0</v>
          </cell>
          <cell r="AC125" t="str">
            <v>照明</v>
          </cell>
          <cell r="AD125">
            <v>0</v>
          </cell>
          <cell r="AE125">
            <v>0</v>
          </cell>
          <cell r="AF125" t="str">
            <v>1φ3W</v>
          </cell>
          <cell r="AG125">
            <v>0</v>
          </cell>
          <cell r="AH125">
            <v>0</v>
          </cell>
          <cell r="AI125">
            <v>0</v>
          </cell>
          <cell r="AJ125" t="str">
            <v>▼</v>
          </cell>
          <cell r="AK125">
            <v>0</v>
          </cell>
          <cell r="AL125">
            <v>0</v>
          </cell>
        </row>
        <row r="126">
          <cell r="E126">
            <v>0</v>
          </cell>
          <cell r="F126">
            <v>0</v>
          </cell>
          <cell r="G126">
            <v>0</v>
          </cell>
          <cell r="H126">
            <v>0</v>
          </cell>
          <cell r="I126">
            <v>0</v>
          </cell>
          <cell r="J126">
            <v>0</v>
          </cell>
          <cell r="K126">
            <v>0.5</v>
          </cell>
          <cell r="L126">
            <v>0</v>
          </cell>
          <cell r="M126">
            <v>0</v>
          </cell>
          <cell r="N126">
            <v>0</v>
          </cell>
          <cell r="O126">
            <v>0</v>
          </cell>
          <cell r="P126" t="str">
            <v>分電盤の 位置</v>
          </cell>
          <cell r="Q126">
            <v>0</v>
          </cell>
          <cell r="R126">
            <v>0</v>
          </cell>
          <cell r="S126">
            <v>0</v>
          </cell>
          <cell r="T126">
            <v>0</v>
          </cell>
          <cell r="U126">
            <v>0</v>
          </cell>
          <cell r="V126">
            <v>0</v>
          </cell>
          <cell r="W126" t="str">
            <v>⑦</v>
          </cell>
          <cell r="X126">
            <v>0</v>
          </cell>
          <cell r="Y126" t="str">
            <v>▼</v>
          </cell>
          <cell r="Z126">
            <v>0</v>
          </cell>
          <cell r="AA126">
            <v>0</v>
          </cell>
          <cell r="AB126" t="str">
            <v>施工方法</v>
          </cell>
          <cell r="AC126">
            <v>0</v>
          </cell>
          <cell r="AD126">
            <v>0</v>
          </cell>
          <cell r="AE126">
            <v>0</v>
          </cell>
          <cell r="AF126">
            <v>0</v>
          </cell>
          <cell r="AG126" t="str">
            <v>照:天井ケーブル</v>
          </cell>
          <cell r="AH126">
            <v>0</v>
          </cell>
          <cell r="AI126">
            <v>0</v>
          </cell>
          <cell r="AJ126">
            <v>0</v>
          </cell>
          <cell r="AK126">
            <v>0</v>
          </cell>
          <cell r="AL126">
            <v>0</v>
          </cell>
        </row>
        <row r="127">
          <cell r="E127">
            <v>0</v>
          </cell>
          <cell r="F127">
            <v>0</v>
          </cell>
          <cell r="G127">
            <v>4</v>
          </cell>
          <cell r="H127">
            <v>0</v>
          </cell>
          <cell r="I127">
            <v>0</v>
          </cell>
          <cell r="J127" t="str">
            <v>直天</v>
          </cell>
          <cell r="K127">
            <v>0</v>
          </cell>
          <cell r="L127">
            <v>0</v>
          </cell>
          <cell r="M127">
            <v>288</v>
          </cell>
          <cell r="N127">
            <v>0</v>
          </cell>
          <cell r="O127">
            <v>0</v>
          </cell>
          <cell r="P127">
            <v>0</v>
          </cell>
          <cell r="Q127" t="str">
            <v/>
          </cell>
          <cell r="R127">
            <v>0</v>
          </cell>
          <cell r="S127">
            <v>0</v>
          </cell>
          <cell r="T127">
            <v>0</v>
          </cell>
          <cell r="U127">
            <v>288</v>
          </cell>
          <cell r="V127">
            <v>0</v>
          </cell>
          <cell r="W127">
            <v>0</v>
          </cell>
          <cell r="X127">
            <v>0</v>
          </cell>
          <cell r="Y127" t="str">
            <v/>
          </cell>
          <cell r="Z127">
            <v>0</v>
          </cell>
          <cell r="AA127">
            <v>0</v>
          </cell>
          <cell r="AB127">
            <v>15</v>
          </cell>
          <cell r="AC127">
            <v>0</v>
          </cell>
          <cell r="AD127">
            <v>0</v>
          </cell>
          <cell r="AE127">
            <v>2</v>
          </cell>
          <cell r="AF127">
            <v>0</v>
          </cell>
          <cell r="AG127">
            <v>0</v>
          </cell>
          <cell r="AH127">
            <v>3</v>
          </cell>
          <cell r="AI127">
            <v>0</v>
          </cell>
          <cell r="AJ127">
            <v>0</v>
          </cell>
          <cell r="AK127">
            <v>4</v>
          </cell>
          <cell r="AL127">
            <v>0</v>
          </cell>
        </row>
        <row r="128">
          <cell r="E128">
            <v>0</v>
          </cell>
          <cell r="F128">
            <v>0</v>
          </cell>
          <cell r="G128">
            <v>0</v>
          </cell>
          <cell r="H128">
            <v>0</v>
          </cell>
          <cell r="I128">
            <v>0</v>
          </cell>
          <cell r="J128" t="str">
            <v/>
          </cell>
          <cell r="K128">
            <v>0</v>
          </cell>
          <cell r="L128">
            <v>0</v>
          </cell>
          <cell r="M128">
            <v>0</v>
          </cell>
          <cell r="N128" t="str">
            <v>VV-F 1.6mm-2C</v>
          </cell>
          <cell r="O128">
            <v>0</v>
          </cell>
          <cell r="P128">
            <v>0</v>
          </cell>
          <cell r="Q128">
            <v>0</v>
          </cell>
          <cell r="R128">
            <v>0</v>
          </cell>
          <cell r="S128">
            <v>0</v>
          </cell>
          <cell r="T128">
            <v>0</v>
          </cell>
          <cell r="U128" t="str">
            <v/>
          </cell>
          <cell r="V128">
            <v>0</v>
          </cell>
          <cell r="W128">
            <v>0</v>
          </cell>
          <cell r="X128">
            <v>0</v>
          </cell>
          <cell r="Y128" t="str">
            <v>PF-S-16mm</v>
          </cell>
          <cell r="Z128">
            <v>0</v>
          </cell>
          <cell r="AA128">
            <v>0</v>
          </cell>
          <cell r="AB128">
            <v>0</v>
          </cell>
          <cell r="AC128">
            <v>0</v>
          </cell>
          <cell r="AD128">
            <v>12.299999999999999</v>
          </cell>
          <cell r="AE128">
            <v>0</v>
          </cell>
          <cell r="AF128">
            <v>0</v>
          </cell>
          <cell r="AG128">
            <v>0</v>
          </cell>
          <cell r="AH128" t="str">
            <v>PF-S-16mm</v>
          </cell>
          <cell r="AI128">
            <v>0</v>
          </cell>
          <cell r="AJ128">
            <v>0</v>
          </cell>
          <cell r="AK128">
            <v>0</v>
          </cell>
          <cell r="AL128">
            <v>0</v>
          </cell>
        </row>
        <row r="129">
          <cell r="E129">
            <v>0</v>
          </cell>
          <cell r="F129">
            <v>0</v>
          </cell>
          <cell r="G129">
            <v>0</v>
          </cell>
          <cell r="H129">
            <v>0</v>
          </cell>
          <cell r="I129">
            <v>0</v>
          </cell>
          <cell r="J129">
            <v>97.6</v>
          </cell>
          <cell r="K129">
            <v>0</v>
          </cell>
          <cell r="L129">
            <v>0</v>
          </cell>
          <cell r="M129">
            <v>0</v>
          </cell>
          <cell r="N129" t="str">
            <v>VV-F 2.0mm-3C</v>
          </cell>
          <cell r="O129">
            <v>0</v>
          </cell>
          <cell r="P129">
            <v>0</v>
          </cell>
          <cell r="Q129">
            <v>0</v>
          </cell>
          <cell r="R129">
            <v>0</v>
          </cell>
          <cell r="S129">
            <v>0</v>
          </cell>
          <cell r="T129">
            <v>0</v>
          </cell>
          <cell r="U129">
            <v>113.8</v>
          </cell>
          <cell r="V129">
            <v>0</v>
          </cell>
          <cell r="W129">
            <v>0</v>
          </cell>
          <cell r="X129">
            <v>0</v>
          </cell>
          <cell r="Y129" t="str">
            <v>CD-16mm</v>
          </cell>
          <cell r="Z129">
            <v>0</v>
          </cell>
          <cell r="AA129">
            <v>0</v>
          </cell>
          <cell r="AB129">
            <v>0</v>
          </cell>
          <cell r="AC129">
            <v>0</v>
          </cell>
          <cell r="AD129">
            <v>64</v>
          </cell>
          <cell r="AE129">
            <v>0</v>
          </cell>
          <cell r="AF129">
            <v>0</v>
          </cell>
          <cell r="AG129">
            <v>0</v>
          </cell>
          <cell r="AH129" t="str">
            <v>CD-16mm</v>
          </cell>
          <cell r="AI129">
            <v>0</v>
          </cell>
          <cell r="AJ129">
            <v>0</v>
          </cell>
          <cell r="AK129">
            <v>0</v>
          </cell>
          <cell r="AL129">
            <v>0</v>
          </cell>
        </row>
        <row r="130">
          <cell r="E130">
            <v>0</v>
          </cell>
          <cell r="F130">
            <v>0</v>
          </cell>
          <cell r="G130">
            <v>0</v>
          </cell>
          <cell r="H130">
            <v>0</v>
          </cell>
          <cell r="I130">
            <v>0</v>
          </cell>
          <cell r="J130">
            <v>78</v>
          </cell>
          <cell r="K130">
            <v>0</v>
          </cell>
          <cell r="L130">
            <v>0</v>
          </cell>
          <cell r="M130">
            <v>0</v>
          </cell>
          <cell r="N130" t="str">
            <v>光 源</v>
          </cell>
          <cell r="O130">
            <v>0</v>
          </cell>
          <cell r="P130">
            <v>0</v>
          </cell>
          <cell r="Q130">
            <v>0</v>
          </cell>
          <cell r="R130" t="str">
            <v>FL</v>
          </cell>
          <cell r="S130">
            <v>0</v>
          </cell>
          <cell r="T130">
            <v>0</v>
          </cell>
          <cell r="U130" t="str">
            <v>▼</v>
          </cell>
          <cell r="V130">
            <v>0</v>
          </cell>
          <cell r="W130">
            <v>0</v>
          </cell>
          <cell r="X130">
            <v>0</v>
          </cell>
          <cell r="Y130" t="str">
            <v>PF-S-16mm</v>
          </cell>
          <cell r="Z130">
            <v>0</v>
          </cell>
          <cell r="AA130">
            <v>0</v>
          </cell>
          <cell r="AB130">
            <v>0</v>
          </cell>
          <cell r="AC130">
            <v>0</v>
          </cell>
          <cell r="AD130">
            <v>26</v>
          </cell>
          <cell r="AE130">
            <v>0</v>
          </cell>
          <cell r="AF130">
            <v>0</v>
          </cell>
          <cell r="AG130">
            <v>0</v>
          </cell>
          <cell r="AH130" t="str">
            <v/>
          </cell>
          <cell r="AI130">
            <v>0</v>
          </cell>
          <cell r="AJ130">
            <v>0</v>
          </cell>
          <cell r="AK130">
            <v>0</v>
          </cell>
          <cell r="AL130">
            <v>0</v>
          </cell>
        </row>
        <row r="131">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row>
        <row r="132">
          <cell r="E132">
            <v>0</v>
          </cell>
          <cell r="F132">
            <v>0</v>
          </cell>
          <cell r="G132">
            <v>0</v>
          </cell>
          <cell r="H132">
            <v>0</v>
          </cell>
          <cell r="I132" t="str">
            <v/>
          </cell>
          <cell r="J132">
            <v>0</v>
          </cell>
          <cell r="K132">
            <v>0</v>
          </cell>
          <cell r="L132">
            <v>0</v>
          </cell>
          <cell r="M132" t="str">
            <v/>
          </cell>
          <cell r="N132">
            <v>0</v>
          </cell>
          <cell r="O132">
            <v>0</v>
          </cell>
          <cell r="P132">
            <v>0</v>
          </cell>
          <cell r="Q132">
            <v>0</v>
          </cell>
          <cell r="R132">
            <v>0</v>
          </cell>
          <cell r="S132">
            <v>0</v>
          </cell>
          <cell r="T132">
            <v>0</v>
          </cell>
          <cell r="U132">
            <v>0</v>
          </cell>
          <cell r="V132">
            <v>0</v>
          </cell>
          <cell r="W132">
            <v>0</v>
          </cell>
          <cell r="X132" t="str">
            <v>電気方式</v>
          </cell>
          <cell r="Y132">
            <v>0</v>
          </cell>
          <cell r="Z132">
            <v>0</v>
          </cell>
          <cell r="AA132">
            <v>0</v>
          </cell>
          <cell r="AB132">
            <v>0</v>
          </cell>
          <cell r="AC132" t="str">
            <v>照明</v>
          </cell>
          <cell r="AD132">
            <v>0</v>
          </cell>
          <cell r="AE132">
            <v>0</v>
          </cell>
          <cell r="AF132" t="str">
            <v/>
          </cell>
          <cell r="AG132">
            <v>0</v>
          </cell>
          <cell r="AH132">
            <v>0</v>
          </cell>
          <cell r="AI132">
            <v>0</v>
          </cell>
          <cell r="AJ132" t="str">
            <v>▼</v>
          </cell>
          <cell r="AK132">
            <v>0</v>
          </cell>
          <cell r="AL132">
            <v>0</v>
          </cell>
        </row>
        <row r="133">
          <cell r="E133">
            <v>0</v>
          </cell>
          <cell r="F133">
            <v>0</v>
          </cell>
          <cell r="G133">
            <v>0</v>
          </cell>
          <cell r="H133">
            <v>0</v>
          </cell>
          <cell r="I133">
            <v>0</v>
          </cell>
          <cell r="J133">
            <v>0</v>
          </cell>
          <cell r="K133" t="str">
            <v/>
          </cell>
          <cell r="L133">
            <v>0</v>
          </cell>
          <cell r="M133">
            <v>0</v>
          </cell>
          <cell r="N133">
            <v>0</v>
          </cell>
          <cell r="O133">
            <v>0</v>
          </cell>
          <cell r="P133" t="str">
            <v>分電盤の 位置</v>
          </cell>
          <cell r="Q133">
            <v>0</v>
          </cell>
          <cell r="R133">
            <v>0</v>
          </cell>
          <cell r="S133">
            <v>0</v>
          </cell>
          <cell r="T133">
            <v>0</v>
          </cell>
          <cell r="U133">
            <v>0</v>
          </cell>
          <cell r="V133">
            <v>0</v>
          </cell>
          <cell r="W133" t="str">
            <v/>
          </cell>
          <cell r="X133">
            <v>0</v>
          </cell>
          <cell r="Y133" t="str">
            <v>▼</v>
          </cell>
          <cell r="Z133">
            <v>0</v>
          </cell>
          <cell r="AA133">
            <v>0</v>
          </cell>
          <cell r="AB133" t="str">
            <v>施工方法</v>
          </cell>
          <cell r="AC133">
            <v>0</v>
          </cell>
          <cell r="AD133">
            <v>0</v>
          </cell>
          <cell r="AE133">
            <v>0</v>
          </cell>
          <cell r="AF133">
            <v>0</v>
          </cell>
          <cell r="AG133" t="str">
            <v/>
          </cell>
          <cell r="AH133">
            <v>0</v>
          </cell>
          <cell r="AI133">
            <v>0</v>
          </cell>
          <cell r="AJ133">
            <v>0</v>
          </cell>
          <cell r="AK133">
            <v>0</v>
          </cell>
          <cell r="AL133">
            <v>0</v>
          </cell>
        </row>
        <row r="134">
          <cell r="E134">
            <v>0</v>
          </cell>
          <cell r="F134">
            <v>0</v>
          </cell>
          <cell r="G134" t="str">
            <v/>
          </cell>
          <cell r="H134">
            <v>0</v>
          </cell>
          <cell r="I134">
            <v>0</v>
          </cell>
          <cell r="J134" t="str">
            <v/>
          </cell>
          <cell r="K134">
            <v>0</v>
          </cell>
          <cell r="L134">
            <v>0</v>
          </cell>
          <cell r="M134" t="str">
            <v/>
          </cell>
          <cell r="N134">
            <v>0</v>
          </cell>
          <cell r="O134">
            <v>0</v>
          </cell>
          <cell r="P134">
            <v>0</v>
          </cell>
          <cell r="Q134" t="str">
            <v/>
          </cell>
          <cell r="R134">
            <v>0</v>
          </cell>
          <cell r="S134">
            <v>0</v>
          </cell>
          <cell r="T134">
            <v>0</v>
          </cell>
          <cell r="U134" t="str">
            <v/>
          </cell>
          <cell r="V134">
            <v>0</v>
          </cell>
          <cell r="W134">
            <v>0</v>
          </cell>
          <cell r="X134">
            <v>0</v>
          </cell>
          <cell r="Y134" t="str">
            <v/>
          </cell>
          <cell r="Z134">
            <v>0</v>
          </cell>
          <cell r="AA134">
            <v>0</v>
          </cell>
          <cell r="AB134" t="str">
            <v/>
          </cell>
          <cell r="AC134">
            <v>0</v>
          </cell>
          <cell r="AD134">
            <v>0</v>
          </cell>
          <cell r="AE134" t="str">
            <v/>
          </cell>
          <cell r="AF134">
            <v>0</v>
          </cell>
          <cell r="AG134">
            <v>0</v>
          </cell>
          <cell r="AH134" t="str">
            <v/>
          </cell>
          <cell r="AI134">
            <v>0</v>
          </cell>
          <cell r="AJ134">
            <v>0</v>
          </cell>
          <cell r="AK134" t="str">
            <v/>
          </cell>
          <cell r="AL134">
            <v>0</v>
          </cell>
        </row>
        <row r="135">
          <cell r="E135">
            <v>0</v>
          </cell>
          <cell r="F135">
            <v>0</v>
          </cell>
          <cell r="G135">
            <v>0</v>
          </cell>
          <cell r="H135">
            <v>0</v>
          </cell>
          <cell r="I135">
            <v>0</v>
          </cell>
          <cell r="J135" t="str">
            <v/>
          </cell>
          <cell r="K135">
            <v>0</v>
          </cell>
          <cell r="L135">
            <v>0</v>
          </cell>
          <cell r="M135">
            <v>0</v>
          </cell>
          <cell r="N135" t="str">
            <v>VV-F 1.6mm-2C</v>
          </cell>
          <cell r="O135">
            <v>0</v>
          </cell>
          <cell r="P135">
            <v>0</v>
          </cell>
          <cell r="Q135">
            <v>0</v>
          </cell>
          <cell r="R135">
            <v>0</v>
          </cell>
          <cell r="S135">
            <v>0</v>
          </cell>
          <cell r="T135">
            <v>0</v>
          </cell>
          <cell r="U135" t="str">
            <v/>
          </cell>
          <cell r="V135">
            <v>0</v>
          </cell>
          <cell r="W135">
            <v>0</v>
          </cell>
          <cell r="X135">
            <v>0</v>
          </cell>
          <cell r="Y135" t="str">
            <v/>
          </cell>
          <cell r="Z135">
            <v>0</v>
          </cell>
          <cell r="AA135">
            <v>0</v>
          </cell>
          <cell r="AB135">
            <v>0</v>
          </cell>
          <cell r="AC135">
            <v>0</v>
          </cell>
          <cell r="AD135" t="str">
            <v/>
          </cell>
          <cell r="AE135">
            <v>0</v>
          </cell>
          <cell r="AF135">
            <v>0</v>
          </cell>
          <cell r="AG135">
            <v>0</v>
          </cell>
          <cell r="AH135" t="str">
            <v/>
          </cell>
          <cell r="AI135">
            <v>0</v>
          </cell>
          <cell r="AJ135">
            <v>0</v>
          </cell>
          <cell r="AK135">
            <v>0</v>
          </cell>
          <cell r="AL135">
            <v>0</v>
          </cell>
        </row>
        <row r="136">
          <cell r="E136">
            <v>0</v>
          </cell>
          <cell r="F136">
            <v>0</v>
          </cell>
          <cell r="G136">
            <v>0</v>
          </cell>
          <cell r="H136">
            <v>0</v>
          </cell>
          <cell r="I136">
            <v>0</v>
          </cell>
          <cell r="J136" t="str">
            <v/>
          </cell>
          <cell r="K136">
            <v>0</v>
          </cell>
          <cell r="L136">
            <v>0</v>
          </cell>
          <cell r="M136">
            <v>0</v>
          </cell>
          <cell r="N136" t="str">
            <v>VV-F 2.0mm-3C</v>
          </cell>
          <cell r="O136">
            <v>0</v>
          </cell>
          <cell r="P136">
            <v>0</v>
          </cell>
          <cell r="Q136">
            <v>0</v>
          </cell>
          <cell r="R136">
            <v>0</v>
          </cell>
          <cell r="S136">
            <v>0</v>
          </cell>
          <cell r="T136">
            <v>0</v>
          </cell>
          <cell r="U136" t="str">
            <v/>
          </cell>
          <cell r="V136">
            <v>0</v>
          </cell>
          <cell r="W136">
            <v>0</v>
          </cell>
          <cell r="X136">
            <v>0</v>
          </cell>
          <cell r="Y136" t="str">
            <v/>
          </cell>
          <cell r="Z136">
            <v>0</v>
          </cell>
          <cell r="AA136">
            <v>0</v>
          </cell>
          <cell r="AB136">
            <v>0</v>
          </cell>
          <cell r="AC136">
            <v>0</v>
          </cell>
          <cell r="AD136" t="str">
            <v/>
          </cell>
          <cell r="AE136">
            <v>0</v>
          </cell>
          <cell r="AF136">
            <v>0</v>
          </cell>
          <cell r="AG136">
            <v>0</v>
          </cell>
          <cell r="AH136" t="str">
            <v/>
          </cell>
          <cell r="AI136">
            <v>0</v>
          </cell>
          <cell r="AJ136">
            <v>0</v>
          </cell>
          <cell r="AK136">
            <v>0</v>
          </cell>
          <cell r="AL136">
            <v>0</v>
          </cell>
        </row>
        <row r="137">
          <cell r="E137">
            <v>0</v>
          </cell>
          <cell r="F137">
            <v>0</v>
          </cell>
          <cell r="G137">
            <v>0</v>
          </cell>
          <cell r="H137">
            <v>0</v>
          </cell>
          <cell r="I137">
            <v>0</v>
          </cell>
          <cell r="J137" t="str">
            <v/>
          </cell>
          <cell r="K137">
            <v>0</v>
          </cell>
          <cell r="L137">
            <v>0</v>
          </cell>
          <cell r="M137">
            <v>0</v>
          </cell>
          <cell r="N137" t="str">
            <v>光 源</v>
          </cell>
          <cell r="O137">
            <v>0</v>
          </cell>
          <cell r="P137">
            <v>0</v>
          </cell>
          <cell r="Q137">
            <v>0</v>
          </cell>
          <cell r="R137" t="str">
            <v/>
          </cell>
          <cell r="S137">
            <v>0</v>
          </cell>
          <cell r="T137">
            <v>0</v>
          </cell>
          <cell r="U137" t="str">
            <v>▼</v>
          </cell>
          <cell r="V137">
            <v>0</v>
          </cell>
          <cell r="W137">
            <v>0</v>
          </cell>
          <cell r="X137">
            <v>0</v>
          </cell>
          <cell r="Y137" t="str">
            <v/>
          </cell>
          <cell r="Z137">
            <v>0</v>
          </cell>
          <cell r="AA137">
            <v>0</v>
          </cell>
          <cell r="AB137">
            <v>0</v>
          </cell>
          <cell r="AC137">
            <v>0</v>
          </cell>
          <cell r="AD137" t="str">
            <v/>
          </cell>
          <cell r="AE137">
            <v>0</v>
          </cell>
          <cell r="AF137">
            <v>0</v>
          </cell>
          <cell r="AG137">
            <v>0</v>
          </cell>
          <cell r="AH137" t="str">
            <v/>
          </cell>
          <cell r="AI137">
            <v>0</v>
          </cell>
          <cell r="AJ137">
            <v>0</v>
          </cell>
          <cell r="AK137">
            <v>0</v>
          </cell>
          <cell r="AL137">
            <v>0</v>
          </cell>
        </row>
        <row r="138">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row>
        <row r="139">
          <cell r="E139">
            <v>0</v>
          </cell>
          <cell r="F139">
            <v>0</v>
          </cell>
          <cell r="G139">
            <v>0</v>
          </cell>
          <cell r="H139">
            <v>0</v>
          </cell>
          <cell r="I139" t="str">
            <v/>
          </cell>
          <cell r="J139">
            <v>0</v>
          </cell>
          <cell r="K139">
            <v>0</v>
          </cell>
          <cell r="L139">
            <v>0</v>
          </cell>
          <cell r="M139" t="str">
            <v/>
          </cell>
          <cell r="N139">
            <v>0</v>
          </cell>
          <cell r="O139">
            <v>0</v>
          </cell>
          <cell r="P139">
            <v>0</v>
          </cell>
          <cell r="Q139">
            <v>0</v>
          </cell>
          <cell r="R139">
            <v>0</v>
          </cell>
          <cell r="S139">
            <v>0</v>
          </cell>
          <cell r="T139">
            <v>0</v>
          </cell>
          <cell r="U139">
            <v>0</v>
          </cell>
          <cell r="V139">
            <v>0</v>
          </cell>
          <cell r="W139">
            <v>0</v>
          </cell>
          <cell r="X139" t="str">
            <v>電気方式</v>
          </cell>
          <cell r="Y139">
            <v>0</v>
          </cell>
          <cell r="Z139">
            <v>0</v>
          </cell>
          <cell r="AA139">
            <v>0</v>
          </cell>
          <cell r="AB139">
            <v>0</v>
          </cell>
          <cell r="AC139" t="str">
            <v>照明</v>
          </cell>
          <cell r="AD139">
            <v>0</v>
          </cell>
          <cell r="AE139">
            <v>0</v>
          </cell>
          <cell r="AF139" t="str">
            <v/>
          </cell>
          <cell r="AG139">
            <v>0</v>
          </cell>
          <cell r="AH139">
            <v>0</v>
          </cell>
          <cell r="AI139">
            <v>0</v>
          </cell>
          <cell r="AJ139" t="str">
            <v>▼</v>
          </cell>
          <cell r="AK139">
            <v>0</v>
          </cell>
          <cell r="AL139">
            <v>0</v>
          </cell>
        </row>
        <row r="140">
          <cell r="E140">
            <v>0</v>
          </cell>
          <cell r="F140">
            <v>0</v>
          </cell>
          <cell r="G140">
            <v>0</v>
          </cell>
          <cell r="H140">
            <v>0</v>
          </cell>
          <cell r="I140">
            <v>0</v>
          </cell>
          <cell r="J140">
            <v>0</v>
          </cell>
          <cell r="K140" t="str">
            <v/>
          </cell>
          <cell r="L140">
            <v>0</v>
          </cell>
          <cell r="M140">
            <v>0</v>
          </cell>
          <cell r="N140">
            <v>0</v>
          </cell>
          <cell r="O140">
            <v>0</v>
          </cell>
          <cell r="P140" t="str">
            <v>分電盤の 位置</v>
          </cell>
          <cell r="Q140">
            <v>0</v>
          </cell>
          <cell r="R140">
            <v>0</v>
          </cell>
          <cell r="S140">
            <v>0</v>
          </cell>
          <cell r="T140">
            <v>0</v>
          </cell>
          <cell r="U140">
            <v>0</v>
          </cell>
          <cell r="V140">
            <v>0</v>
          </cell>
          <cell r="W140" t="str">
            <v/>
          </cell>
          <cell r="X140">
            <v>0</v>
          </cell>
          <cell r="Y140" t="str">
            <v>▼</v>
          </cell>
          <cell r="Z140">
            <v>0</v>
          </cell>
          <cell r="AA140">
            <v>0</v>
          </cell>
          <cell r="AB140" t="str">
            <v>施工方法</v>
          </cell>
          <cell r="AC140">
            <v>0</v>
          </cell>
          <cell r="AD140">
            <v>0</v>
          </cell>
          <cell r="AE140">
            <v>0</v>
          </cell>
          <cell r="AF140">
            <v>0</v>
          </cell>
          <cell r="AG140" t="str">
            <v/>
          </cell>
          <cell r="AH140">
            <v>0</v>
          </cell>
          <cell r="AI140">
            <v>0</v>
          </cell>
          <cell r="AJ140">
            <v>0</v>
          </cell>
          <cell r="AK140">
            <v>0</v>
          </cell>
          <cell r="AL140">
            <v>0</v>
          </cell>
        </row>
        <row r="141">
          <cell r="E141">
            <v>0</v>
          </cell>
          <cell r="F141">
            <v>0</v>
          </cell>
          <cell r="G141" t="str">
            <v/>
          </cell>
          <cell r="H141">
            <v>0</v>
          </cell>
          <cell r="I141">
            <v>0</v>
          </cell>
          <cell r="J141" t="str">
            <v/>
          </cell>
          <cell r="K141">
            <v>0</v>
          </cell>
          <cell r="L141">
            <v>0</v>
          </cell>
          <cell r="M141" t="str">
            <v/>
          </cell>
          <cell r="N141">
            <v>0</v>
          </cell>
          <cell r="O141">
            <v>0</v>
          </cell>
          <cell r="P141">
            <v>0</v>
          </cell>
          <cell r="Q141" t="str">
            <v/>
          </cell>
          <cell r="R141">
            <v>0</v>
          </cell>
          <cell r="S141">
            <v>0</v>
          </cell>
          <cell r="T141">
            <v>0</v>
          </cell>
          <cell r="U141" t="str">
            <v/>
          </cell>
          <cell r="V141">
            <v>0</v>
          </cell>
          <cell r="W141">
            <v>0</v>
          </cell>
          <cell r="X141">
            <v>0</v>
          </cell>
          <cell r="Y141" t="str">
            <v/>
          </cell>
          <cell r="Z141">
            <v>0</v>
          </cell>
          <cell r="AA141">
            <v>0</v>
          </cell>
          <cell r="AB141" t="str">
            <v/>
          </cell>
          <cell r="AC141">
            <v>0</v>
          </cell>
          <cell r="AD141">
            <v>0</v>
          </cell>
          <cell r="AE141" t="str">
            <v/>
          </cell>
          <cell r="AF141">
            <v>0</v>
          </cell>
          <cell r="AG141">
            <v>0</v>
          </cell>
          <cell r="AH141" t="str">
            <v/>
          </cell>
          <cell r="AI141">
            <v>0</v>
          </cell>
          <cell r="AJ141">
            <v>0</v>
          </cell>
          <cell r="AK141" t="str">
            <v/>
          </cell>
          <cell r="AL141">
            <v>0</v>
          </cell>
        </row>
        <row r="142">
          <cell r="E142">
            <v>0</v>
          </cell>
          <cell r="F142">
            <v>0</v>
          </cell>
          <cell r="G142">
            <v>0</v>
          </cell>
          <cell r="H142">
            <v>0</v>
          </cell>
          <cell r="I142">
            <v>0</v>
          </cell>
          <cell r="J142" t="str">
            <v/>
          </cell>
          <cell r="K142">
            <v>0</v>
          </cell>
          <cell r="L142">
            <v>0</v>
          </cell>
          <cell r="M142">
            <v>0</v>
          </cell>
          <cell r="N142" t="str">
            <v>VV-F 1.6mm-2C</v>
          </cell>
          <cell r="O142">
            <v>0</v>
          </cell>
          <cell r="P142">
            <v>0</v>
          </cell>
          <cell r="Q142">
            <v>0</v>
          </cell>
          <cell r="R142">
            <v>0</v>
          </cell>
          <cell r="S142">
            <v>0</v>
          </cell>
          <cell r="T142">
            <v>0</v>
          </cell>
          <cell r="U142" t="str">
            <v/>
          </cell>
          <cell r="V142">
            <v>0</v>
          </cell>
          <cell r="W142">
            <v>0</v>
          </cell>
          <cell r="X142">
            <v>0</v>
          </cell>
          <cell r="Y142" t="str">
            <v/>
          </cell>
          <cell r="Z142">
            <v>0</v>
          </cell>
          <cell r="AA142">
            <v>0</v>
          </cell>
          <cell r="AB142">
            <v>0</v>
          </cell>
          <cell r="AC142">
            <v>0</v>
          </cell>
          <cell r="AD142" t="str">
            <v/>
          </cell>
          <cell r="AE142">
            <v>0</v>
          </cell>
          <cell r="AF142">
            <v>0</v>
          </cell>
          <cell r="AG142">
            <v>0</v>
          </cell>
          <cell r="AH142" t="str">
            <v/>
          </cell>
          <cell r="AI142">
            <v>0</v>
          </cell>
          <cell r="AJ142">
            <v>0</v>
          </cell>
          <cell r="AK142">
            <v>0</v>
          </cell>
          <cell r="AL142">
            <v>0</v>
          </cell>
        </row>
        <row r="143">
          <cell r="E143">
            <v>0</v>
          </cell>
          <cell r="F143">
            <v>0</v>
          </cell>
          <cell r="G143">
            <v>0</v>
          </cell>
          <cell r="H143">
            <v>0</v>
          </cell>
          <cell r="I143">
            <v>0</v>
          </cell>
          <cell r="J143" t="str">
            <v/>
          </cell>
          <cell r="K143">
            <v>0</v>
          </cell>
          <cell r="L143">
            <v>0</v>
          </cell>
          <cell r="M143">
            <v>0</v>
          </cell>
          <cell r="N143" t="str">
            <v>VV-F 2.0mm-3C</v>
          </cell>
          <cell r="O143">
            <v>0</v>
          </cell>
          <cell r="P143">
            <v>0</v>
          </cell>
          <cell r="Q143">
            <v>0</v>
          </cell>
          <cell r="R143">
            <v>0</v>
          </cell>
          <cell r="S143">
            <v>0</v>
          </cell>
          <cell r="T143">
            <v>0</v>
          </cell>
          <cell r="U143" t="str">
            <v/>
          </cell>
          <cell r="V143">
            <v>0</v>
          </cell>
          <cell r="W143">
            <v>0</v>
          </cell>
          <cell r="X143">
            <v>0</v>
          </cell>
          <cell r="Y143" t="str">
            <v/>
          </cell>
          <cell r="Z143">
            <v>0</v>
          </cell>
          <cell r="AA143">
            <v>0</v>
          </cell>
          <cell r="AB143">
            <v>0</v>
          </cell>
          <cell r="AC143">
            <v>0</v>
          </cell>
          <cell r="AD143" t="str">
            <v/>
          </cell>
          <cell r="AE143">
            <v>0</v>
          </cell>
          <cell r="AF143">
            <v>0</v>
          </cell>
          <cell r="AG143">
            <v>0</v>
          </cell>
          <cell r="AH143" t="str">
            <v/>
          </cell>
          <cell r="AI143">
            <v>0</v>
          </cell>
          <cell r="AJ143">
            <v>0</v>
          </cell>
          <cell r="AK143">
            <v>0</v>
          </cell>
          <cell r="AL143">
            <v>0</v>
          </cell>
        </row>
        <row r="144">
          <cell r="E144">
            <v>0</v>
          </cell>
          <cell r="F144">
            <v>0</v>
          </cell>
          <cell r="G144">
            <v>0</v>
          </cell>
          <cell r="H144">
            <v>0</v>
          </cell>
          <cell r="I144">
            <v>0</v>
          </cell>
          <cell r="J144" t="str">
            <v/>
          </cell>
          <cell r="K144">
            <v>0</v>
          </cell>
          <cell r="L144">
            <v>0</v>
          </cell>
          <cell r="M144">
            <v>0</v>
          </cell>
          <cell r="N144" t="str">
            <v>光 源</v>
          </cell>
          <cell r="O144">
            <v>0</v>
          </cell>
          <cell r="P144">
            <v>0</v>
          </cell>
          <cell r="Q144">
            <v>0</v>
          </cell>
          <cell r="R144" t="str">
            <v/>
          </cell>
          <cell r="S144">
            <v>0</v>
          </cell>
          <cell r="T144">
            <v>0</v>
          </cell>
          <cell r="U144" t="str">
            <v>▼</v>
          </cell>
          <cell r="V144">
            <v>0</v>
          </cell>
          <cell r="W144">
            <v>0</v>
          </cell>
          <cell r="X144">
            <v>0</v>
          </cell>
          <cell r="Y144" t="str">
            <v/>
          </cell>
          <cell r="Z144">
            <v>0</v>
          </cell>
          <cell r="AA144">
            <v>0</v>
          </cell>
          <cell r="AB144">
            <v>0</v>
          </cell>
          <cell r="AC144">
            <v>0</v>
          </cell>
          <cell r="AD144" t="str">
            <v/>
          </cell>
          <cell r="AE144">
            <v>0</v>
          </cell>
          <cell r="AF144">
            <v>0</v>
          </cell>
          <cell r="AG144">
            <v>0</v>
          </cell>
          <cell r="AH144" t="str">
            <v/>
          </cell>
          <cell r="AI144">
            <v>0</v>
          </cell>
          <cell r="AJ144">
            <v>0</v>
          </cell>
          <cell r="AK144">
            <v>0</v>
          </cell>
          <cell r="AL144">
            <v>0</v>
          </cell>
        </row>
        <row r="145">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row>
        <row r="146">
          <cell r="E146">
            <v>0</v>
          </cell>
          <cell r="F146">
            <v>0</v>
          </cell>
          <cell r="G146">
            <v>0</v>
          </cell>
          <cell r="H146">
            <v>0</v>
          </cell>
          <cell r="I146" t="str">
            <v/>
          </cell>
          <cell r="J146">
            <v>0</v>
          </cell>
          <cell r="K146">
            <v>0</v>
          </cell>
          <cell r="L146">
            <v>0</v>
          </cell>
          <cell r="M146" t="str">
            <v/>
          </cell>
          <cell r="N146">
            <v>0</v>
          </cell>
          <cell r="O146">
            <v>0</v>
          </cell>
          <cell r="P146">
            <v>0</v>
          </cell>
          <cell r="Q146">
            <v>0</v>
          </cell>
          <cell r="R146">
            <v>0</v>
          </cell>
          <cell r="S146">
            <v>0</v>
          </cell>
          <cell r="T146">
            <v>0</v>
          </cell>
          <cell r="U146">
            <v>0</v>
          </cell>
          <cell r="V146">
            <v>0</v>
          </cell>
          <cell r="W146">
            <v>0</v>
          </cell>
          <cell r="X146" t="str">
            <v>電気方式</v>
          </cell>
          <cell r="Y146">
            <v>0</v>
          </cell>
          <cell r="Z146">
            <v>0</v>
          </cell>
          <cell r="AA146">
            <v>0</v>
          </cell>
          <cell r="AB146">
            <v>0</v>
          </cell>
          <cell r="AC146" t="str">
            <v>照明</v>
          </cell>
          <cell r="AD146">
            <v>0</v>
          </cell>
          <cell r="AE146">
            <v>0</v>
          </cell>
          <cell r="AF146" t="str">
            <v/>
          </cell>
          <cell r="AG146">
            <v>0</v>
          </cell>
          <cell r="AH146">
            <v>0</v>
          </cell>
          <cell r="AI146">
            <v>0</v>
          </cell>
          <cell r="AJ146" t="str">
            <v>▼</v>
          </cell>
          <cell r="AK146">
            <v>0</v>
          </cell>
          <cell r="AL146">
            <v>0</v>
          </cell>
        </row>
        <row r="147">
          <cell r="E147">
            <v>0</v>
          </cell>
          <cell r="F147">
            <v>0</v>
          </cell>
          <cell r="G147">
            <v>0</v>
          </cell>
          <cell r="H147">
            <v>0</v>
          </cell>
          <cell r="I147">
            <v>0</v>
          </cell>
          <cell r="J147">
            <v>0</v>
          </cell>
          <cell r="K147" t="str">
            <v/>
          </cell>
          <cell r="L147">
            <v>0</v>
          </cell>
          <cell r="M147">
            <v>0</v>
          </cell>
          <cell r="N147">
            <v>0</v>
          </cell>
          <cell r="O147">
            <v>0</v>
          </cell>
          <cell r="P147" t="str">
            <v>分電盤の 位置</v>
          </cell>
          <cell r="Q147">
            <v>0</v>
          </cell>
          <cell r="R147">
            <v>0</v>
          </cell>
          <cell r="S147">
            <v>0</v>
          </cell>
          <cell r="T147">
            <v>0</v>
          </cell>
          <cell r="U147">
            <v>0</v>
          </cell>
          <cell r="V147">
            <v>0</v>
          </cell>
          <cell r="W147" t="str">
            <v/>
          </cell>
          <cell r="X147">
            <v>0</v>
          </cell>
          <cell r="Y147" t="str">
            <v>▼</v>
          </cell>
          <cell r="Z147">
            <v>0</v>
          </cell>
          <cell r="AA147">
            <v>0</v>
          </cell>
          <cell r="AB147" t="str">
            <v>施工方法</v>
          </cell>
          <cell r="AC147">
            <v>0</v>
          </cell>
          <cell r="AD147">
            <v>0</v>
          </cell>
          <cell r="AE147">
            <v>0</v>
          </cell>
          <cell r="AF147">
            <v>0</v>
          </cell>
          <cell r="AG147" t="str">
            <v/>
          </cell>
          <cell r="AH147">
            <v>0</v>
          </cell>
          <cell r="AI147">
            <v>0</v>
          </cell>
          <cell r="AJ147">
            <v>0</v>
          </cell>
          <cell r="AK147">
            <v>0</v>
          </cell>
          <cell r="AL147">
            <v>0</v>
          </cell>
        </row>
        <row r="148">
          <cell r="E148">
            <v>0</v>
          </cell>
          <cell r="F148">
            <v>0</v>
          </cell>
          <cell r="G148" t="str">
            <v/>
          </cell>
          <cell r="H148">
            <v>0</v>
          </cell>
          <cell r="I148">
            <v>0</v>
          </cell>
          <cell r="J148" t="str">
            <v/>
          </cell>
          <cell r="K148">
            <v>0</v>
          </cell>
          <cell r="L148">
            <v>0</v>
          </cell>
          <cell r="M148" t="str">
            <v/>
          </cell>
          <cell r="N148">
            <v>0</v>
          </cell>
          <cell r="O148">
            <v>0</v>
          </cell>
          <cell r="P148">
            <v>0</v>
          </cell>
          <cell r="Q148" t="str">
            <v/>
          </cell>
          <cell r="R148">
            <v>0</v>
          </cell>
          <cell r="S148">
            <v>0</v>
          </cell>
          <cell r="T148">
            <v>0</v>
          </cell>
          <cell r="U148" t="str">
            <v/>
          </cell>
          <cell r="V148">
            <v>0</v>
          </cell>
          <cell r="W148">
            <v>0</v>
          </cell>
          <cell r="X148">
            <v>0</v>
          </cell>
          <cell r="Y148" t="str">
            <v/>
          </cell>
          <cell r="Z148">
            <v>0</v>
          </cell>
          <cell r="AA148">
            <v>0</v>
          </cell>
          <cell r="AB148" t="str">
            <v/>
          </cell>
          <cell r="AC148">
            <v>0</v>
          </cell>
          <cell r="AD148">
            <v>0</v>
          </cell>
          <cell r="AE148" t="str">
            <v/>
          </cell>
          <cell r="AF148">
            <v>0</v>
          </cell>
          <cell r="AG148">
            <v>0</v>
          </cell>
          <cell r="AH148" t="str">
            <v/>
          </cell>
          <cell r="AI148">
            <v>0</v>
          </cell>
          <cell r="AJ148">
            <v>0</v>
          </cell>
          <cell r="AK148" t="str">
            <v/>
          </cell>
          <cell r="AL148">
            <v>0</v>
          </cell>
        </row>
        <row r="149">
          <cell r="E149">
            <v>0</v>
          </cell>
          <cell r="F149">
            <v>0</v>
          </cell>
          <cell r="G149">
            <v>0</v>
          </cell>
          <cell r="H149">
            <v>0</v>
          </cell>
          <cell r="I149">
            <v>0</v>
          </cell>
          <cell r="J149" t="str">
            <v/>
          </cell>
          <cell r="K149">
            <v>0</v>
          </cell>
          <cell r="L149">
            <v>0</v>
          </cell>
          <cell r="M149">
            <v>0</v>
          </cell>
          <cell r="N149" t="str">
            <v>VV-F 1.6mm-2C</v>
          </cell>
          <cell r="O149">
            <v>0</v>
          </cell>
          <cell r="P149">
            <v>0</v>
          </cell>
          <cell r="Q149">
            <v>0</v>
          </cell>
          <cell r="R149">
            <v>0</v>
          </cell>
          <cell r="S149">
            <v>0</v>
          </cell>
          <cell r="T149">
            <v>0</v>
          </cell>
          <cell r="U149" t="str">
            <v/>
          </cell>
          <cell r="V149">
            <v>0</v>
          </cell>
          <cell r="W149">
            <v>0</v>
          </cell>
          <cell r="X149">
            <v>0</v>
          </cell>
          <cell r="Y149" t="str">
            <v/>
          </cell>
          <cell r="Z149">
            <v>0</v>
          </cell>
          <cell r="AA149">
            <v>0</v>
          </cell>
          <cell r="AB149">
            <v>0</v>
          </cell>
          <cell r="AC149">
            <v>0</v>
          </cell>
          <cell r="AD149" t="str">
            <v/>
          </cell>
          <cell r="AE149">
            <v>0</v>
          </cell>
          <cell r="AF149">
            <v>0</v>
          </cell>
          <cell r="AG149">
            <v>0</v>
          </cell>
          <cell r="AH149" t="str">
            <v/>
          </cell>
          <cell r="AI149">
            <v>0</v>
          </cell>
          <cell r="AJ149">
            <v>0</v>
          </cell>
          <cell r="AK149">
            <v>0</v>
          </cell>
          <cell r="AL149">
            <v>0</v>
          </cell>
        </row>
        <row r="150">
          <cell r="E150">
            <v>0</v>
          </cell>
          <cell r="F150">
            <v>0</v>
          </cell>
          <cell r="G150">
            <v>0</v>
          </cell>
          <cell r="H150">
            <v>0</v>
          </cell>
          <cell r="I150">
            <v>0</v>
          </cell>
          <cell r="J150" t="str">
            <v/>
          </cell>
          <cell r="K150">
            <v>0</v>
          </cell>
          <cell r="L150">
            <v>0</v>
          </cell>
          <cell r="M150">
            <v>0</v>
          </cell>
          <cell r="N150" t="str">
            <v>VV-F 2.0mm-3C</v>
          </cell>
          <cell r="O150">
            <v>0</v>
          </cell>
          <cell r="P150">
            <v>0</v>
          </cell>
          <cell r="Q150">
            <v>0</v>
          </cell>
          <cell r="R150">
            <v>0</v>
          </cell>
          <cell r="S150">
            <v>0</v>
          </cell>
          <cell r="T150">
            <v>0</v>
          </cell>
          <cell r="U150" t="str">
            <v/>
          </cell>
          <cell r="V150">
            <v>0</v>
          </cell>
          <cell r="W150">
            <v>0</v>
          </cell>
          <cell r="X150">
            <v>0</v>
          </cell>
          <cell r="Y150" t="str">
            <v/>
          </cell>
          <cell r="Z150">
            <v>0</v>
          </cell>
          <cell r="AA150">
            <v>0</v>
          </cell>
          <cell r="AB150">
            <v>0</v>
          </cell>
          <cell r="AC150">
            <v>0</v>
          </cell>
          <cell r="AD150" t="str">
            <v/>
          </cell>
          <cell r="AE150">
            <v>0</v>
          </cell>
          <cell r="AF150">
            <v>0</v>
          </cell>
          <cell r="AG150">
            <v>0</v>
          </cell>
          <cell r="AH150" t="str">
            <v/>
          </cell>
          <cell r="AI150">
            <v>0</v>
          </cell>
          <cell r="AJ150">
            <v>0</v>
          </cell>
          <cell r="AK150">
            <v>0</v>
          </cell>
          <cell r="AL150">
            <v>0</v>
          </cell>
        </row>
        <row r="151">
          <cell r="E151">
            <v>0</v>
          </cell>
          <cell r="F151">
            <v>0</v>
          </cell>
          <cell r="G151">
            <v>0</v>
          </cell>
          <cell r="H151">
            <v>0</v>
          </cell>
          <cell r="I151">
            <v>0</v>
          </cell>
          <cell r="J151" t="str">
            <v/>
          </cell>
          <cell r="K151">
            <v>0</v>
          </cell>
          <cell r="L151">
            <v>0</v>
          </cell>
          <cell r="M151">
            <v>0</v>
          </cell>
          <cell r="N151" t="str">
            <v>光 源</v>
          </cell>
          <cell r="O151">
            <v>0</v>
          </cell>
          <cell r="P151">
            <v>0</v>
          </cell>
          <cell r="Q151">
            <v>0</v>
          </cell>
          <cell r="R151" t="str">
            <v/>
          </cell>
          <cell r="S151">
            <v>0</v>
          </cell>
          <cell r="T151">
            <v>0</v>
          </cell>
          <cell r="U151" t="str">
            <v>▼</v>
          </cell>
          <cell r="V151">
            <v>0</v>
          </cell>
          <cell r="W151">
            <v>0</v>
          </cell>
          <cell r="X151">
            <v>0</v>
          </cell>
          <cell r="Y151" t="str">
            <v/>
          </cell>
          <cell r="Z151">
            <v>0</v>
          </cell>
          <cell r="AA151">
            <v>0</v>
          </cell>
          <cell r="AB151">
            <v>0</v>
          </cell>
          <cell r="AC151">
            <v>0</v>
          </cell>
          <cell r="AD151" t="str">
            <v/>
          </cell>
          <cell r="AE151">
            <v>0</v>
          </cell>
          <cell r="AF151">
            <v>0</v>
          </cell>
          <cell r="AG151">
            <v>0</v>
          </cell>
          <cell r="AH151" t="str">
            <v/>
          </cell>
          <cell r="AI151">
            <v>0</v>
          </cell>
          <cell r="AJ151">
            <v>0</v>
          </cell>
          <cell r="AK151">
            <v>0</v>
          </cell>
          <cell r="AL151">
            <v>0</v>
          </cell>
        </row>
        <row r="152">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row>
        <row r="153">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row>
        <row r="154">
          <cell r="E154">
            <v>0</v>
          </cell>
          <cell r="F154">
            <v>0</v>
          </cell>
          <cell r="G154" t="str">
            <v>階高</v>
          </cell>
          <cell r="H154">
            <v>0</v>
          </cell>
          <cell r="I154">
            <v>0</v>
          </cell>
          <cell r="J154" t="str">
            <v>天高</v>
          </cell>
          <cell r="K154">
            <v>0</v>
          </cell>
          <cell r="L154">
            <v>0</v>
          </cell>
          <cell r="M154" t="str">
            <v>床面積</v>
          </cell>
          <cell r="N154">
            <v>0</v>
          </cell>
          <cell r="O154">
            <v>0</v>
          </cell>
          <cell r="P154">
            <v>0</v>
          </cell>
          <cell r="Q154" t="str">
            <v>床 面 積</v>
          </cell>
          <cell r="R154">
            <v>0</v>
          </cell>
          <cell r="S154">
            <v>0</v>
          </cell>
          <cell r="T154">
            <v>0</v>
          </cell>
          <cell r="U154">
            <v>0</v>
          </cell>
          <cell r="V154">
            <v>0</v>
          </cell>
          <cell r="W154">
            <v>0</v>
          </cell>
          <cell r="X154">
            <v>0</v>
          </cell>
          <cell r="Y154" t="str">
            <v>室数</v>
          </cell>
          <cell r="Z154">
            <v>0</v>
          </cell>
          <cell r="AA154">
            <v>0</v>
          </cell>
          <cell r="AB154" t="str">
            <v>室数</v>
          </cell>
          <cell r="AC154">
            <v>0</v>
          </cell>
          <cell r="AD154">
            <v>0</v>
          </cell>
          <cell r="AE154" t="str">
            <v>回　路　数</v>
          </cell>
          <cell r="AF154">
            <v>0</v>
          </cell>
          <cell r="AG154">
            <v>0</v>
          </cell>
          <cell r="AH154">
            <v>0</v>
          </cell>
          <cell r="AI154">
            <v>0</v>
          </cell>
          <cell r="AJ154">
            <v>0</v>
          </cell>
          <cell r="AK154">
            <v>0</v>
          </cell>
          <cell r="AL154">
            <v>0</v>
          </cell>
        </row>
        <row r="155">
          <cell r="E155">
            <v>0</v>
          </cell>
          <cell r="F155">
            <v>0</v>
          </cell>
          <cell r="G155">
            <v>0</v>
          </cell>
          <cell r="H155">
            <v>0</v>
          </cell>
          <cell r="I155">
            <v>0</v>
          </cell>
          <cell r="J155">
            <v>0</v>
          </cell>
          <cell r="K155">
            <v>0</v>
          </cell>
          <cell r="L155">
            <v>0</v>
          </cell>
          <cell r="M155">
            <v>0</v>
          </cell>
          <cell r="N155">
            <v>0</v>
          </cell>
          <cell r="O155">
            <v>0</v>
          </cell>
          <cell r="P155">
            <v>0</v>
          </cell>
          <cell r="Q155" t="str">
            <v>専用部</v>
          </cell>
          <cell r="R155">
            <v>0</v>
          </cell>
          <cell r="S155">
            <v>0</v>
          </cell>
          <cell r="T155">
            <v>0</v>
          </cell>
          <cell r="U155" t="str">
            <v>共用部</v>
          </cell>
          <cell r="V155">
            <v>0</v>
          </cell>
          <cell r="W155">
            <v>0</v>
          </cell>
          <cell r="X155">
            <v>0</v>
          </cell>
          <cell r="Y155">
            <v>0</v>
          </cell>
          <cell r="Z155">
            <v>0</v>
          </cell>
          <cell r="AA155">
            <v>0</v>
          </cell>
          <cell r="AB155">
            <v>0</v>
          </cell>
          <cell r="AC155">
            <v>0</v>
          </cell>
          <cell r="AD155">
            <v>0</v>
          </cell>
          <cell r="AE155" t="str">
            <v>専用</v>
          </cell>
          <cell r="AF155">
            <v>0</v>
          </cell>
          <cell r="AG155">
            <v>0</v>
          </cell>
          <cell r="AH155" t="str">
            <v>照明</v>
          </cell>
          <cell r="AI155">
            <v>0</v>
          </cell>
          <cell r="AJ155">
            <v>0</v>
          </cell>
          <cell r="AK155" t="str">
            <v>差込</v>
          </cell>
          <cell r="AL155">
            <v>0</v>
          </cell>
        </row>
        <row r="156">
          <cell r="E156">
            <v>0</v>
          </cell>
          <cell r="F156">
            <v>0</v>
          </cell>
          <cell r="G156" t="str">
            <v>[m]</v>
          </cell>
          <cell r="H156">
            <v>0</v>
          </cell>
          <cell r="I156">
            <v>0</v>
          </cell>
          <cell r="J156" t="str">
            <v>[m]</v>
          </cell>
          <cell r="K156">
            <v>0</v>
          </cell>
          <cell r="L156">
            <v>0</v>
          </cell>
          <cell r="M156" t="str">
            <v>[m2]</v>
          </cell>
          <cell r="N156">
            <v>0</v>
          </cell>
          <cell r="O156">
            <v>0</v>
          </cell>
          <cell r="P156">
            <v>0</v>
          </cell>
          <cell r="Q156" t="str">
            <v>[m2]</v>
          </cell>
          <cell r="R156">
            <v>0</v>
          </cell>
          <cell r="S156">
            <v>0</v>
          </cell>
          <cell r="T156">
            <v>0</v>
          </cell>
          <cell r="U156" t="str">
            <v>[m2]</v>
          </cell>
          <cell r="V156">
            <v>0</v>
          </cell>
          <cell r="W156">
            <v>0</v>
          </cell>
          <cell r="X156">
            <v>0</v>
          </cell>
          <cell r="Y156" t="str">
            <v>(専)</v>
          </cell>
          <cell r="Z156">
            <v>0</v>
          </cell>
          <cell r="AA156">
            <v>0</v>
          </cell>
          <cell r="AB156" t="str">
            <v>(共)</v>
          </cell>
          <cell r="AC156">
            <v>0</v>
          </cell>
          <cell r="AD156">
            <v>0</v>
          </cell>
          <cell r="AE156" t="str">
            <v>電源</v>
          </cell>
          <cell r="AF156">
            <v>0</v>
          </cell>
          <cell r="AG156">
            <v>0</v>
          </cell>
          <cell r="AH156" t="str">
            <v>一般</v>
          </cell>
          <cell r="AI156">
            <v>0</v>
          </cell>
          <cell r="AJ156">
            <v>0</v>
          </cell>
          <cell r="AK156" t="str">
            <v>一般</v>
          </cell>
          <cell r="AL156">
            <v>0</v>
          </cell>
        </row>
        <row r="157">
          <cell r="E157">
            <v>0</v>
          </cell>
          <cell r="F157">
            <v>0</v>
          </cell>
          <cell r="G157">
            <v>0</v>
          </cell>
          <cell r="H157">
            <v>0</v>
          </cell>
          <cell r="I157" t="str">
            <v/>
          </cell>
          <cell r="J157">
            <v>0</v>
          </cell>
          <cell r="K157">
            <v>0</v>
          </cell>
          <cell r="L157">
            <v>0</v>
          </cell>
          <cell r="M157" t="str">
            <v/>
          </cell>
          <cell r="N157">
            <v>0</v>
          </cell>
          <cell r="O157">
            <v>0</v>
          </cell>
          <cell r="P157">
            <v>0</v>
          </cell>
          <cell r="Q157">
            <v>0</v>
          </cell>
          <cell r="R157">
            <v>0</v>
          </cell>
          <cell r="S157">
            <v>0</v>
          </cell>
          <cell r="T157">
            <v>0</v>
          </cell>
          <cell r="U157">
            <v>0</v>
          </cell>
          <cell r="V157">
            <v>0</v>
          </cell>
          <cell r="W157">
            <v>0</v>
          </cell>
          <cell r="X157" t="str">
            <v>電気方式</v>
          </cell>
          <cell r="Y157">
            <v>0</v>
          </cell>
          <cell r="Z157">
            <v>0</v>
          </cell>
          <cell r="AA157">
            <v>0</v>
          </cell>
          <cell r="AB157">
            <v>0</v>
          </cell>
          <cell r="AC157" t="str">
            <v>照明</v>
          </cell>
          <cell r="AD157">
            <v>0</v>
          </cell>
          <cell r="AE157">
            <v>0</v>
          </cell>
          <cell r="AF157" t="str">
            <v/>
          </cell>
          <cell r="AG157">
            <v>0</v>
          </cell>
          <cell r="AH157">
            <v>0</v>
          </cell>
          <cell r="AI157">
            <v>0</v>
          </cell>
          <cell r="AJ157" t="str">
            <v>▼</v>
          </cell>
          <cell r="AK157">
            <v>0</v>
          </cell>
          <cell r="AL157">
            <v>0</v>
          </cell>
        </row>
        <row r="158">
          <cell r="E158">
            <v>0</v>
          </cell>
          <cell r="F158">
            <v>0</v>
          </cell>
          <cell r="G158">
            <v>0</v>
          </cell>
          <cell r="H158">
            <v>0</v>
          </cell>
          <cell r="I158">
            <v>0</v>
          </cell>
          <cell r="J158">
            <v>0</v>
          </cell>
          <cell r="K158" t="str">
            <v/>
          </cell>
          <cell r="L158">
            <v>0</v>
          </cell>
          <cell r="M158">
            <v>0</v>
          </cell>
          <cell r="N158">
            <v>0</v>
          </cell>
          <cell r="O158">
            <v>0</v>
          </cell>
          <cell r="P158" t="str">
            <v>分電盤の 位置</v>
          </cell>
          <cell r="Q158">
            <v>0</v>
          </cell>
          <cell r="R158">
            <v>0</v>
          </cell>
          <cell r="S158">
            <v>0</v>
          </cell>
          <cell r="T158">
            <v>0</v>
          </cell>
          <cell r="U158">
            <v>0</v>
          </cell>
          <cell r="V158">
            <v>0</v>
          </cell>
          <cell r="W158" t="str">
            <v/>
          </cell>
          <cell r="X158">
            <v>0</v>
          </cell>
          <cell r="Y158" t="str">
            <v>▼</v>
          </cell>
          <cell r="Z158">
            <v>0</v>
          </cell>
          <cell r="AA158">
            <v>0</v>
          </cell>
          <cell r="AB158" t="str">
            <v>施工方法</v>
          </cell>
          <cell r="AC158">
            <v>0</v>
          </cell>
          <cell r="AD158">
            <v>0</v>
          </cell>
          <cell r="AE158">
            <v>0</v>
          </cell>
          <cell r="AF158">
            <v>0</v>
          </cell>
          <cell r="AG158" t="str">
            <v/>
          </cell>
          <cell r="AH158">
            <v>0</v>
          </cell>
          <cell r="AI158">
            <v>0</v>
          </cell>
          <cell r="AJ158">
            <v>0</v>
          </cell>
          <cell r="AK158">
            <v>0</v>
          </cell>
          <cell r="AL158">
            <v>0</v>
          </cell>
        </row>
        <row r="159">
          <cell r="E159">
            <v>0</v>
          </cell>
          <cell r="F159">
            <v>0</v>
          </cell>
          <cell r="G159" t="str">
            <v/>
          </cell>
          <cell r="H159">
            <v>0</v>
          </cell>
          <cell r="I159">
            <v>0</v>
          </cell>
          <cell r="J159" t="str">
            <v/>
          </cell>
          <cell r="K159">
            <v>0</v>
          </cell>
          <cell r="L159">
            <v>0</v>
          </cell>
          <cell r="M159" t="str">
            <v/>
          </cell>
          <cell r="N159">
            <v>0</v>
          </cell>
          <cell r="O159">
            <v>0</v>
          </cell>
          <cell r="P159">
            <v>0</v>
          </cell>
          <cell r="Q159" t="str">
            <v/>
          </cell>
          <cell r="R159">
            <v>0</v>
          </cell>
          <cell r="S159">
            <v>0</v>
          </cell>
          <cell r="T159">
            <v>0</v>
          </cell>
          <cell r="U159" t="str">
            <v/>
          </cell>
          <cell r="V159">
            <v>0</v>
          </cell>
          <cell r="W159">
            <v>0</v>
          </cell>
          <cell r="X159">
            <v>0</v>
          </cell>
          <cell r="Y159" t="str">
            <v/>
          </cell>
          <cell r="Z159">
            <v>0</v>
          </cell>
          <cell r="AA159">
            <v>0</v>
          </cell>
          <cell r="AB159" t="str">
            <v/>
          </cell>
          <cell r="AC159">
            <v>0</v>
          </cell>
          <cell r="AD159">
            <v>0</v>
          </cell>
          <cell r="AE159" t="str">
            <v/>
          </cell>
          <cell r="AF159">
            <v>0</v>
          </cell>
          <cell r="AG159">
            <v>0</v>
          </cell>
          <cell r="AH159" t="str">
            <v/>
          </cell>
          <cell r="AI159">
            <v>0</v>
          </cell>
          <cell r="AJ159">
            <v>0</v>
          </cell>
          <cell r="AK159" t="str">
            <v/>
          </cell>
          <cell r="AL159">
            <v>0</v>
          </cell>
        </row>
        <row r="160">
          <cell r="E160">
            <v>0</v>
          </cell>
          <cell r="F160">
            <v>0</v>
          </cell>
          <cell r="G160">
            <v>0</v>
          </cell>
          <cell r="H160">
            <v>0</v>
          </cell>
          <cell r="I160">
            <v>0</v>
          </cell>
          <cell r="J160" t="str">
            <v/>
          </cell>
          <cell r="K160">
            <v>0</v>
          </cell>
          <cell r="L160">
            <v>0</v>
          </cell>
          <cell r="M160">
            <v>0</v>
          </cell>
          <cell r="N160" t="str">
            <v>VV-F 1.6mm-2C</v>
          </cell>
          <cell r="O160">
            <v>0</v>
          </cell>
          <cell r="P160">
            <v>0</v>
          </cell>
          <cell r="Q160">
            <v>0</v>
          </cell>
          <cell r="R160">
            <v>0</v>
          </cell>
          <cell r="S160">
            <v>0</v>
          </cell>
          <cell r="T160">
            <v>0</v>
          </cell>
          <cell r="U160" t="str">
            <v/>
          </cell>
          <cell r="V160">
            <v>0</v>
          </cell>
          <cell r="W160">
            <v>0</v>
          </cell>
          <cell r="X160">
            <v>0</v>
          </cell>
          <cell r="Y160" t="str">
            <v/>
          </cell>
          <cell r="Z160">
            <v>0</v>
          </cell>
          <cell r="AA160">
            <v>0</v>
          </cell>
          <cell r="AB160">
            <v>0</v>
          </cell>
          <cell r="AC160">
            <v>0</v>
          </cell>
          <cell r="AD160" t="str">
            <v/>
          </cell>
          <cell r="AE160">
            <v>0</v>
          </cell>
          <cell r="AF160">
            <v>0</v>
          </cell>
          <cell r="AG160">
            <v>0</v>
          </cell>
          <cell r="AH160" t="str">
            <v/>
          </cell>
          <cell r="AI160">
            <v>0</v>
          </cell>
          <cell r="AJ160">
            <v>0</v>
          </cell>
          <cell r="AK160">
            <v>0</v>
          </cell>
          <cell r="AL160">
            <v>0</v>
          </cell>
        </row>
        <row r="161">
          <cell r="E161">
            <v>0</v>
          </cell>
          <cell r="F161">
            <v>0</v>
          </cell>
          <cell r="G161">
            <v>0</v>
          </cell>
          <cell r="H161">
            <v>0</v>
          </cell>
          <cell r="I161">
            <v>0</v>
          </cell>
          <cell r="J161" t="str">
            <v/>
          </cell>
          <cell r="K161">
            <v>0</v>
          </cell>
          <cell r="L161">
            <v>0</v>
          </cell>
          <cell r="M161">
            <v>0</v>
          </cell>
          <cell r="N161" t="str">
            <v>VV-F 2.0mm-3C</v>
          </cell>
          <cell r="O161">
            <v>0</v>
          </cell>
          <cell r="P161">
            <v>0</v>
          </cell>
          <cell r="Q161">
            <v>0</v>
          </cell>
          <cell r="R161">
            <v>0</v>
          </cell>
          <cell r="S161">
            <v>0</v>
          </cell>
          <cell r="T161">
            <v>0</v>
          </cell>
          <cell r="U161" t="str">
            <v/>
          </cell>
          <cell r="V161">
            <v>0</v>
          </cell>
          <cell r="W161">
            <v>0</v>
          </cell>
          <cell r="X161">
            <v>0</v>
          </cell>
          <cell r="Y161" t="str">
            <v/>
          </cell>
          <cell r="Z161">
            <v>0</v>
          </cell>
          <cell r="AA161">
            <v>0</v>
          </cell>
          <cell r="AB161">
            <v>0</v>
          </cell>
          <cell r="AC161">
            <v>0</v>
          </cell>
          <cell r="AD161" t="str">
            <v/>
          </cell>
          <cell r="AE161">
            <v>0</v>
          </cell>
          <cell r="AF161">
            <v>0</v>
          </cell>
          <cell r="AG161">
            <v>0</v>
          </cell>
          <cell r="AH161" t="str">
            <v/>
          </cell>
          <cell r="AI161">
            <v>0</v>
          </cell>
          <cell r="AJ161">
            <v>0</v>
          </cell>
          <cell r="AK161">
            <v>0</v>
          </cell>
          <cell r="AL161">
            <v>0</v>
          </cell>
        </row>
        <row r="162">
          <cell r="E162">
            <v>0</v>
          </cell>
          <cell r="F162">
            <v>0</v>
          </cell>
          <cell r="G162">
            <v>0</v>
          </cell>
          <cell r="H162">
            <v>0</v>
          </cell>
          <cell r="I162">
            <v>0</v>
          </cell>
          <cell r="J162" t="str">
            <v/>
          </cell>
          <cell r="K162">
            <v>0</v>
          </cell>
          <cell r="L162">
            <v>0</v>
          </cell>
          <cell r="M162">
            <v>0</v>
          </cell>
          <cell r="N162" t="str">
            <v>光 源</v>
          </cell>
          <cell r="O162">
            <v>0</v>
          </cell>
          <cell r="P162">
            <v>0</v>
          </cell>
          <cell r="Q162">
            <v>0</v>
          </cell>
          <cell r="R162" t="str">
            <v/>
          </cell>
          <cell r="S162">
            <v>0</v>
          </cell>
          <cell r="T162">
            <v>0</v>
          </cell>
          <cell r="U162" t="str">
            <v>▼</v>
          </cell>
          <cell r="V162">
            <v>0</v>
          </cell>
          <cell r="W162">
            <v>0</v>
          </cell>
          <cell r="X162">
            <v>0</v>
          </cell>
          <cell r="Y162" t="str">
            <v/>
          </cell>
          <cell r="Z162">
            <v>0</v>
          </cell>
          <cell r="AA162">
            <v>0</v>
          </cell>
          <cell r="AB162">
            <v>0</v>
          </cell>
          <cell r="AC162">
            <v>0</v>
          </cell>
          <cell r="AD162" t="str">
            <v/>
          </cell>
          <cell r="AE162">
            <v>0</v>
          </cell>
          <cell r="AF162">
            <v>0</v>
          </cell>
          <cell r="AG162">
            <v>0</v>
          </cell>
          <cell r="AH162" t="str">
            <v/>
          </cell>
          <cell r="AI162">
            <v>0</v>
          </cell>
          <cell r="AJ162">
            <v>0</v>
          </cell>
          <cell r="AK162">
            <v>0</v>
          </cell>
          <cell r="AL162">
            <v>0</v>
          </cell>
        </row>
        <row r="163">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row>
        <row r="164">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row>
        <row r="165">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row>
        <row r="166">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row>
        <row r="167">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row>
        <row r="168">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row>
        <row r="169">
          <cell r="E169">
            <v>0</v>
          </cell>
          <cell r="F169">
            <v>0</v>
          </cell>
          <cell r="G169">
            <v>0</v>
          </cell>
          <cell r="H169">
            <v>0</v>
          </cell>
          <cell r="I169">
            <v>0</v>
          </cell>
          <cell r="J169">
            <v>0</v>
          </cell>
          <cell r="K169">
            <v>0</v>
          </cell>
          <cell r="L169">
            <v>0</v>
          </cell>
          <cell r="M169">
            <v>0</v>
          </cell>
          <cell r="N169">
            <v>0</v>
          </cell>
          <cell r="O169" t="str">
            <v>集計表</v>
          </cell>
          <cell r="P169">
            <v>0</v>
          </cell>
          <cell r="Q169">
            <v>0</v>
          </cell>
          <cell r="R169">
            <v>0</v>
          </cell>
          <cell r="S169">
            <v>0</v>
          </cell>
          <cell r="T169" t="str">
            <v>盤リスト</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row>
        <row r="170">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row>
        <row r="171">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row>
        <row r="172">
          <cell r="E172">
            <v>0</v>
          </cell>
          <cell r="F172">
            <v>0</v>
          </cell>
          <cell r="G172">
            <v>0</v>
          </cell>
          <cell r="H172">
            <v>0</v>
          </cell>
          <cell r="I172">
            <v>0</v>
          </cell>
          <cell r="J172">
            <v>0</v>
          </cell>
          <cell r="K172">
            <v>0</v>
          </cell>
          <cell r="L172">
            <v>0</v>
          </cell>
          <cell r="M172">
            <v>0</v>
          </cell>
          <cell r="N172">
            <v>0</v>
          </cell>
          <cell r="O172">
            <v>0</v>
          </cell>
          <cell r="P172" t="str">
            <v>専用回路の力率</v>
          </cell>
          <cell r="Q172">
            <v>0</v>
          </cell>
          <cell r="R172">
            <v>0</v>
          </cell>
          <cell r="S172">
            <v>0</v>
          </cell>
          <cell r="T172">
            <v>0</v>
          </cell>
          <cell r="U172">
            <v>0</v>
          </cell>
          <cell r="V172">
            <v>0</v>
          </cell>
          <cell r="W172">
            <v>0</v>
          </cell>
          <cell r="X172">
            <v>0.6</v>
          </cell>
          <cell r="Y172">
            <v>0</v>
          </cell>
          <cell r="Z172">
            <v>0</v>
          </cell>
          <cell r="AA172" t="str">
            <v>▼</v>
          </cell>
          <cell r="AB172">
            <v>0</v>
          </cell>
          <cell r="AC172">
            <v>0</v>
          </cell>
          <cell r="AD172">
            <v>0</v>
          </cell>
          <cell r="AE172">
            <v>0</v>
          </cell>
          <cell r="AF172" t="str">
            <v>一般差込の力率</v>
          </cell>
          <cell r="AG172">
            <v>0</v>
          </cell>
          <cell r="AH172">
            <v>0</v>
          </cell>
          <cell r="AI172">
            <v>0</v>
          </cell>
          <cell r="AJ172">
            <v>0</v>
          </cell>
          <cell r="AK172">
            <v>0</v>
          </cell>
          <cell r="AL172">
            <v>0</v>
          </cell>
        </row>
        <row r="173">
          <cell r="E173">
            <v>0</v>
          </cell>
          <cell r="F173">
            <v>0</v>
          </cell>
          <cell r="G173">
            <v>0</v>
          </cell>
          <cell r="H173">
            <v>0</v>
          </cell>
          <cell r="I173">
            <v>0</v>
          </cell>
          <cell r="J173">
            <v>0</v>
          </cell>
          <cell r="K173">
            <v>0</v>
          </cell>
          <cell r="L173">
            <v>0</v>
          </cell>
          <cell r="M173">
            <v>0</v>
          </cell>
          <cell r="N173">
            <v>0</v>
          </cell>
          <cell r="O173">
            <v>0</v>
          </cell>
          <cell r="P173" t="str">
            <v>専用回路のＤｆ</v>
          </cell>
          <cell r="Q173">
            <v>0</v>
          </cell>
          <cell r="R173">
            <v>0</v>
          </cell>
          <cell r="S173">
            <v>0</v>
          </cell>
          <cell r="T173">
            <v>0</v>
          </cell>
          <cell r="U173">
            <v>0</v>
          </cell>
          <cell r="V173">
            <v>0</v>
          </cell>
          <cell r="W173">
            <v>0</v>
          </cell>
          <cell r="X173">
            <v>1</v>
          </cell>
          <cell r="Y173">
            <v>0</v>
          </cell>
          <cell r="Z173">
            <v>0</v>
          </cell>
          <cell r="AA173" t="str">
            <v>▼</v>
          </cell>
          <cell r="AB173">
            <v>0</v>
          </cell>
          <cell r="AC173">
            <v>0</v>
          </cell>
          <cell r="AD173">
            <v>0</v>
          </cell>
          <cell r="AE173">
            <v>0</v>
          </cell>
          <cell r="AF173" t="str">
            <v>一般差込のＤｆ</v>
          </cell>
          <cell r="AG173">
            <v>0</v>
          </cell>
          <cell r="AH173">
            <v>0</v>
          </cell>
          <cell r="AI173">
            <v>0</v>
          </cell>
          <cell r="AJ173">
            <v>0</v>
          </cell>
          <cell r="AK173">
            <v>0</v>
          </cell>
          <cell r="AL173">
            <v>0</v>
          </cell>
        </row>
        <row r="174">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row>
        <row r="175">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row>
        <row r="176">
          <cell r="E176">
            <v>0</v>
          </cell>
          <cell r="F176">
            <v>0</v>
          </cell>
          <cell r="G176">
            <v>0</v>
          </cell>
          <cell r="H176" t="str">
            <v>専用回路</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t="str">
            <v>照明回路</v>
          </cell>
          <cell r="Y176">
            <v>0</v>
          </cell>
          <cell r="Z176">
            <v>0</v>
          </cell>
          <cell r="AA176">
            <v>0</v>
          </cell>
          <cell r="AB176">
            <v>0</v>
          </cell>
          <cell r="AC176">
            <v>0</v>
          </cell>
          <cell r="AD176">
            <v>0</v>
          </cell>
          <cell r="AE176">
            <v>0</v>
          </cell>
          <cell r="AF176" t="str">
            <v>空調</v>
          </cell>
          <cell r="AG176">
            <v>0</v>
          </cell>
          <cell r="AH176">
            <v>0</v>
          </cell>
          <cell r="AI176">
            <v>0</v>
          </cell>
          <cell r="AJ176" t="str">
            <v>一般差込回路</v>
          </cell>
          <cell r="AK176">
            <v>0</v>
          </cell>
          <cell r="AL176">
            <v>0</v>
          </cell>
        </row>
        <row r="177">
          <cell r="E177">
            <v>0</v>
          </cell>
          <cell r="F177">
            <v>0</v>
          </cell>
          <cell r="G177">
            <v>0</v>
          </cell>
          <cell r="H177" t="str">
            <v>KVA</v>
          </cell>
          <cell r="I177">
            <v>0</v>
          </cell>
          <cell r="J177">
            <v>0</v>
          </cell>
          <cell r="K177">
            <v>0</v>
          </cell>
          <cell r="L177" t="str">
            <v>Df</v>
          </cell>
          <cell r="M177">
            <v>0</v>
          </cell>
          <cell r="N177" t="str">
            <v>cosφ</v>
          </cell>
          <cell r="O177">
            <v>0</v>
          </cell>
          <cell r="P177">
            <v>0</v>
          </cell>
          <cell r="Q177" t="str">
            <v>DmKW</v>
          </cell>
          <cell r="R177">
            <v>0</v>
          </cell>
          <cell r="S177">
            <v>0</v>
          </cell>
          <cell r="T177">
            <v>0</v>
          </cell>
          <cell r="U177" t="str">
            <v>DKVar</v>
          </cell>
          <cell r="V177">
            <v>0</v>
          </cell>
          <cell r="W177">
            <v>0</v>
          </cell>
          <cell r="X177" t="str">
            <v>1φ3W</v>
          </cell>
          <cell r="Y177">
            <v>0</v>
          </cell>
          <cell r="Z177">
            <v>0</v>
          </cell>
          <cell r="AA177">
            <v>0</v>
          </cell>
          <cell r="AB177" t="str">
            <v>3φ4W</v>
          </cell>
          <cell r="AC177">
            <v>0</v>
          </cell>
          <cell r="AD177">
            <v>0</v>
          </cell>
          <cell r="AE177">
            <v>0</v>
          </cell>
          <cell r="AF177" t="str">
            <v>3φ3W</v>
          </cell>
          <cell r="AG177">
            <v>0</v>
          </cell>
          <cell r="AH177">
            <v>0</v>
          </cell>
          <cell r="AI177">
            <v>0</v>
          </cell>
          <cell r="AJ177" t="str">
            <v>KVA</v>
          </cell>
          <cell r="AK177">
            <v>0</v>
          </cell>
          <cell r="AL177">
            <v>0</v>
          </cell>
        </row>
        <row r="178">
          <cell r="E178">
            <v>0</v>
          </cell>
          <cell r="F178">
            <v>0</v>
          </cell>
          <cell r="G178">
            <v>0</v>
          </cell>
          <cell r="H178">
            <v>5</v>
          </cell>
          <cell r="I178">
            <v>0</v>
          </cell>
          <cell r="J178">
            <v>0</v>
          </cell>
          <cell r="K178">
            <v>0</v>
          </cell>
          <cell r="L178">
            <v>1</v>
          </cell>
          <cell r="M178">
            <v>0</v>
          </cell>
          <cell r="N178">
            <v>0.6</v>
          </cell>
          <cell r="O178">
            <v>0</v>
          </cell>
          <cell r="P178">
            <v>0</v>
          </cell>
          <cell r="Q178">
            <v>3</v>
          </cell>
          <cell r="R178">
            <v>0</v>
          </cell>
          <cell r="S178">
            <v>0</v>
          </cell>
          <cell r="T178">
            <v>0</v>
          </cell>
          <cell r="U178">
            <v>4</v>
          </cell>
          <cell r="V178">
            <v>0</v>
          </cell>
          <cell r="W178">
            <v>0</v>
          </cell>
          <cell r="X178">
            <v>29.651220000000002</v>
          </cell>
          <cell r="Y178">
            <v>0</v>
          </cell>
          <cell r="Z178">
            <v>0</v>
          </cell>
          <cell r="AA178">
            <v>0</v>
          </cell>
          <cell r="AB178">
            <v>0</v>
          </cell>
          <cell r="AC178">
            <v>0</v>
          </cell>
          <cell r="AD178">
            <v>0</v>
          </cell>
          <cell r="AE178">
            <v>0</v>
          </cell>
          <cell r="AF178">
            <v>0</v>
          </cell>
          <cell r="AG178">
            <v>0</v>
          </cell>
          <cell r="AH178">
            <v>0</v>
          </cell>
          <cell r="AI178">
            <v>0</v>
          </cell>
          <cell r="AJ178">
            <v>31.8</v>
          </cell>
          <cell r="AK178">
            <v>0</v>
          </cell>
          <cell r="AL178">
            <v>0</v>
          </cell>
        </row>
        <row r="179">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row>
        <row r="180">
          <cell r="E180">
            <v>0</v>
          </cell>
          <cell r="F180">
            <v>0</v>
          </cell>
          <cell r="G180">
            <v>0</v>
          </cell>
          <cell r="H180">
            <v>5</v>
          </cell>
          <cell r="I180">
            <v>0</v>
          </cell>
          <cell r="J180">
            <v>0</v>
          </cell>
          <cell r="K180">
            <v>0</v>
          </cell>
          <cell r="L180">
            <v>1</v>
          </cell>
          <cell r="M180">
            <v>0</v>
          </cell>
          <cell r="N180">
            <v>0.6</v>
          </cell>
          <cell r="O180">
            <v>0</v>
          </cell>
          <cell r="P180">
            <v>0</v>
          </cell>
          <cell r="Q180">
            <v>3</v>
          </cell>
          <cell r="R180">
            <v>0</v>
          </cell>
          <cell r="S180">
            <v>0</v>
          </cell>
          <cell r="T180">
            <v>0</v>
          </cell>
          <cell r="U180">
            <v>4</v>
          </cell>
          <cell r="V180">
            <v>0</v>
          </cell>
          <cell r="W180">
            <v>0</v>
          </cell>
          <cell r="X180">
            <v>9.1554599999999997</v>
          </cell>
          <cell r="Y180">
            <v>0</v>
          </cell>
          <cell r="Z180">
            <v>0</v>
          </cell>
          <cell r="AA180">
            <v>0</v>
          </cell>
          <cell r="AB180">
            <v>0</v>
          </cell>
          <cell r="AC180">
            <v>0</v>
          </cell>
          <cell r="AD180">
            <v>0</v>
          </cell>
          <cell r="AE180">
            <v>0</v>
          </cell>
          <cell r="AF180">
            <v>0</v>
          </cell>
          <cell r="AG180">
            <v>0</v>
          </cell>
          <cell r="AH180">
            <v>0</v>
          </cell>
          <cell r="AI180">
            <v>0</v>
          </cell>
          <cell r="AJ180">
            <v>6.4</v>
          </cell>
          <cell r="AK180">
            <v>0</v>
          </cell>
          <cell r="AL180">
            <v>0</v>
          </cell>
        </row>
        <row r="181">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row>
        <row r="182">
          <cell r="E182">
            <v>0</v>
          </cell>
          <cell r="F182">
            <v>0</v>
          </cell>
          <cell r="G182">
            <v>0</v>
          </cell>
          <cell r="H182">
            <v>20</v>
          </cell>
          <cell r="I182">
            <v>0</v>
          </cell>
          <cell r="J182">
            <v>0</v>
          </cell>
          <cell r="K182">
            <v>0</v>
          </cell>
          <cell r="L182">
            <v>1</v>
          </cell>
          <cell r="M182">
            <v>0</v>
          </cell>
          <cell r="N182">
            <v>0.6</v>
          </cell>
          <cell r="O182">
            <v>0</v>
          </cell>
          <cell r="P182">
            <v>0</v>
          </cell>
          <cell r="Q182">
            <v>12</v>
          </cell>
          <cell r="R182">
            <v>0</v>
          </cell>
          <cell r="S182">
            <v>0</v>
          </cell>
          <cell r="T182">
            <v>0</v>
          </cell>
          <cell r="U182">
            <v>16</v>
          </cell>
          <cell r="V182">
            <v>0</v>
          </cell>
          <cell r="W182">
            <v>0</v>
          </cell>
          <cell r="X182">
            <v>72.726349999999996</v>
          </cell>
          <cell r="Y182">
            <v>0</v>
          </cell>
          <cell r="Z182">
            <v>0</v>
          </cell>
          <cell r="AA182">
            <v>0</v>
          </cell>
          <cell r="AB182">
            <v>0</v>
          </cell>
          <cell r="AC182">
            <v>0</v>
          </cell>
          <cell r="AD182">
            <v>0</v>
          </cell>
          <cell r="AE182">
            <v>0</v>
          </cell>
          <cell r="AF182">
            <v>0</v>
          </cell>
          <cell r="AG182">
            <v>0</v>
          </cell>
          <cell r="AH182">
            <v>0</v>
          </cell>
          <cell r="AI182">
            <v>0</v>
          </cell>
          <cell r="AJ182">
            <v>51</v>
          </cell>
          <cell r="AK182">
            <v>0</v>
          </cell>
          <cell r="AL182">
            <v>0</v>
          </cell>
        </row>
        <row r="183">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row>
        <row r="184">
          <cell r="E184">
            <v>0</v>
          </cell>
          <cell r="F184">
            <v>0</v>
          </cell>
          <cell r="G184">
            <v>0</v>
          </cell>
          <cell r="H184">
            <v>5</v>
          </cell>
          <cell r="I184">
            <v>0</v>
          </cell>
          <cell r="J184">
            <v>0</v>
          </cell>
          <cell r="K184">
            <v>0</v>
          </cell>
          <cell r="L184">
            <v>1</v>
          </cell>
          <cell r="M184">
            <v>0</v>
          </cell>
          <cell r="N184">
            <v>0.6</v>
          </cell>
          <cell r="O184">
            <v>0</v>
          </cell>
          <cell r="P184">
            <v>0</v>
          </cell>
          <cell r="Q184">
            <v>3</v>
          </cell>
          <cell r="R184">
            <v>0</v>
          </cell>
          <cell r="S184">
            <v>0</v>
          </cell>
          <cell r="T184">
            <v>0</v>
          </cell>
          <cell r="U184">
            <v>4</v>
          </cell>
          <cell r="V184">
            <v>0</v>
          </cell>
          <cell r="W184">
            <v>0</v>
          </cell>
          <cell r="X184">
            <v>103.54395000000001</v>
          </cell>
          <cell r="Y184">
            <v>0</v>
          </cell>
          <cell r="Z184">
            <v>0</v>
          </cell>
          <cell r="AA184">
            <v>0</v>
          </cell>
          <cell r="AB184">
            <v>0</v>
          </cell>
          <cell r="AC184">
            <v>0</v>
          </cell>
          <cell r="AD184">
            <v>0</v>
          </cell>
          <cell r="AE184">
            <v>0</v>
          </cell>
          <cell r="AF184">
            <v>0</v>
          </cell>
          <cell r="AG184">
            <v>0</v>
          </cell>
          <cell r="AH184">
            <v>0</v>
          </cell>
          <cell r="AI184">
            <v>0</v>
          </cell>
          <cell r="AJ184">
            <v>76.400000000000006</v>
          </cell>
          <cell r="AK184">
            <v>0</v>
          </cell>
          <cell r="AL184">
            <v>0</v>
          </cell>
        </row>
        <row r="185">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row>
        <row r="186">
          <cell r="E186">
            <v>0</v>
          </cell>
          <cell r="F186">
            <v>0</v>
          </cell>
          <cell r="G186">
            <v>0</v>
          </cell>
          <cell r="H186">
            <v>5</v>
          </cell>
          <cell r="I186">
            <v>0</v>
          </cell>
          <cell r="J186">
            <v>0</v>
          </cell>
          <cell r="K186">
            <v>0</v>
          </cell>
          <cell r="L186">
            <v>1</v>
          </cell>
          <cell r="M186">
            <v>0</v>
          </cell>
          <cell r="N186">
            <v>0.6</v>
          </cell>
          <cell r="O186">
            <v>0</v>
          </cell>
          <cell r="P186">
            <v>0</v>
          </cell>
          <cell r="Q186">
            <v>3</v>
          </cell>
          <cell r="R186">
            <v>0</v>
          </cell>
          <cell r="S186">
            <v>0</v>
          </cell>
          <cell r="T186">
            <v>0</v>
          </cell>
          <cell r="U186">
            <v>4</v>
          </cell>
          <cell r="V186">
            <v>0</v>
          </cell>
          <cell r="W186">
            <v>0</v>
          </cell>
          <cell r="X186">
            <v>72.726349999999996</v>
          </cell>
          <cell r="Y186">
            <v>0</v>
          </cell>
          <cell r="Z186">
            <v>0</v>
          </cell>
          <cell r="AA186">
            <v>0</v>
          </cell>
          <cell r="AB186">
            <v>0</v>
          </cell>
          <cell r="AC186">
            <v>0</v>
          </cell>
          <cell r="AD186">
            <v>0</v>
          </cell>
          <cell r="AE186">
            <v>0</v>
          </cell>
          <cell r="AF186">
            <v>0</v>
          </cell>
          <cell r="AG186">
            <v>0</v>
          </cell>
          <cell r="AH186">
            <v>0</v>
          </cell>
          <cell r="AI186">
            <v>0</v>
          </cell>
          <cell r="AJ186">
            <v>51</v>
          </cell>
          <cell r="AK186">
            <v>0</v>
          </cell>
          <cell r="AL186">
            <v>0</v>
          </cell>
        </row>
        <row r="187">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row>
        <row r="188">
          <cell r="E188">
            <v>0</v>
          </cell>
          <cell r="F188">
            <v>0</v>
          </cell>
          <cell r="G188">
            <v>0</v>
          </cell>
          <cell r="H188">
            <v>3</v>
          </cell>
          <cell r="I188">
            <v>0</v>
          </cell>
          <cell r="J188">
            <v>0</v>
          </cell>
          <cell r="K188">
            <v>0</v>
          </cell>
          <cell r="L188">
            <v>1</v>
          </cell>
          <cell r="M188">
            <v>0</v>
          </cell>
          <cell r="N188">
            <v>0.6</v>
          </cell>
          <cell r="O188">
            <v>0</v>
          </cell>
          <cell r="P188">
            <v>0</v>
          </cell>
          <cell r="Q188">
            <v>1.7999999999999998</v>
          </cell>
          <cell r="R188">
            <v>0</v>
          </cell>
          <cell r="S188">
            <v>0</v>
          </cell>
          <cell r="T188">
            <v>0</v>
          </cell>
          <cell r="U188">
            <v>2.4000000000000004</v>
          </cell>
          <cell r="V188">
            <v>0</v>
          </cell>
          <cell r="W188">
            <v>0</v>
          </cell>
          <cell r="X188">
            <v>22.292370000000002</v>
          </cell>
          <cell r="Y188">
            <v>0</v>
          </cell>
          <cell r="Z188">
            <v>0</v>
          </cell>
          <cell r="AA188">
            <v>0</v>
          </cell>
          <cell r="AB188">
            <v>0</v>
          </cell>
          <cell r="AC188">
            <v>0</v>
          </cell>
          <cell r="AD188">
            <v>0</v>
          </cell>
          <cell r="AE188">
            <v>0</v>
          </cell>
          <cell r="AF188">
            <v>0</v>
          </cell>
          <cell r="AG188">
            <v>0</v>
          </cell>
          <cell r="AH188">
            <v>0</v>
          </cell>
          <cell r="AI188">
            <v>0</v>
          </cell>
          <cell r="AJ188">
            <v>15.4</v>
          </cell>
          <cell r="AK188">
            <v>0</v>
          </cell>
          <cell r="AL188">
            <v>0</v>
          </cell>
        </row>
        <row r="189">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row>
        <row r="190">
          <cell r="E190">
            <v>0</v>
          </cell>
          <cell r="F190">
            <v>0</v>
          </cell>
          <cell r="G190">
            <v>0</v>
          </cell>
          <cell r="H190">
            <v>3</v>
          </cell>
          <cell r="I190">
            <v>0</v>
          </cell>
          <cell r="J190">
            <v>0</v>
          </cell>
          <cell r="K190">
            <v>0</v>
          </cell>
          <cell r="L190">
            <v>1</v>
          </cell>
          <cell r="M190">
            <v>0</v>
          </cell>
          <cell r="N190">
            <v>0.6</v>
          </cell>
          <cell r="O190">
            <v>0</v>
          </cell>
          <cell r="P190">
            <v>0</v>
          </cell>
          <cell r="Q190">
            <v>1.7999999999999998</v>
          </cell>
          <cell r="R190">
            <v>0</v>
          </cell>
          <cell r="S190">
            <v>0</v>
          </cell>
          <cell r="T190">
            <v>0</v>
          </cell>
          <cell r="U190">
            <v>2.4000000000000004</v>
          </cell>
          <cell r="V190">
            <v>0</v>
          </cell>
          <cell r="W190">
            <v>0</v>
          </cell>
          <cell r="X190">
            <v>22.292370000000002</v>
          </cell>
          <cell r="Y190">
            <v>0</v>
          </cell>
          <cell r="Z190">
            <v>0</v>
          </cell>
          <cell r="AA190">
            <v>0</v>
          </cell>
          <cell r="AB190">
            <v>0</v>
          </cell>
          <cell r="AC190">
            <v>0</v>
          </cell>
          <cell r="AD190">
            <v>0</v>
          </cell>
          <cell r="AE190">
            <v>0</v>
          </cell>
          <cell r="AF190">
            <v>0</v>
          </cell>
          <cell r="AG190">
            <v>0</v>
          </cell>
          <cell r="AH190">
            <v>0</v>
          </cell>
          <cell r="AI190">
            <v>0</v>
          </cell>
          <cell r="AJ190">
            <v>15.4</v>
          </cell>
          <cell r="AK190">
            <v>0</v>
          </cell>
          <cell r="AL190">
            <v>0</v>
          </cell>
        </row>
        <row r="191">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row>
        <row r="192">
          <cell r="E192">
            <v>0</v>
          </cell>
          <cell r="F192">
            <v>0</v>
          </cell>
          <cell r="G192">
            <v>0</v>
          </cell>
          <cell r="H192">
            <v>3</v>
          </cell>
          <cell r="I192">
            <v>0</v>
          </cell>
          <cell r="J192">
            <v>0</v>
          </cell>
          <cell r="K192">
            <v>0</v>
          </cell>
          <cell r="L192">
            <v>1</v>
          </cell>
          <cell r="M192">
            <v>0</v>
          </cell>
          <cell r="N192">
            <v>0.6</v>
          </cell>
          <cell r="O192">
            <v>0</v>
          </cell>
          <cell r="P192">
            <v>0</v>
          </cell>
          <cell r="Q192">
            <v>1.7999999999999998</v>
          </cell>
          <cell r="R192">
            <v>0</v>
          </cell>
          <cell r="S192">
            <v>0</v>
          </cell>
          <cell r="T192">
            <v>0</v>
          </cell>
          <cell r="U192">
            <v>2.4000000000000004</v>
          </cell>
          <cell r="V192">
            <v>0</v>
          </cell>
          <cell r="W192">
            <v>0</v>
          </cell>
          <cell r="X192">
            <v>22.292370000000002</v>
          </cell>
          <cell r="Y192">
            <v>0</v>
          </cell>
          <cell r="Z192">
            <v>0</v>
          </cell>
          <cell r="AA192">
            <v>0</v>
          </cell>
          <cell r="AB192">
            <v>0</v>
          </cell>
          <cell r="AC192">
            <v>0</v>
          </cell>
          <cell r="AD192">
            <v>0</v>
          </cell>
          <cell r="AE192">
            <v>0</v>
          </cell>
          <cell r="AF192">
            <v>0</v>
          </cell>
          <cell r="AG192">
            <v>0</v>
          </cell>
          <cell r="AH192">
            <v>0</v>
          </cell>
          <cell r="AI192">
            <v>0</v>
          </cell>
          <cell r="AJ192">
            <v>15.4</v>
          </cell>
          <cell r="AK192">
            <v>0</v>
          </cell>
          <cell r="AL192">
            <v>0</v>
          </cell>
        </row>
        <row r="193">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row>
        <row r="194">
          <cell r="E194">
            <v>0</v>
          </cell>
          <cell r="F194">
            <v>0</v>
          </cell>
          <cell r="G194">
            <v>0</v>
          </cell>
          <cell r="H194">
            <v>3</v>
          </cell>
          <cell r="I194">
            <v>0</v>
          </cell>
          <cell r="J194">
            <v>0</v>
          </cell>
          <cell r="K194">
            <v>0</v>
          </cell>
          <cell r="L194">
            <v>1</v>
          </cell>
          <cell r="M194">
            <v>0</v>
          </cell>
          <cell r="N194">
            <v>0.6</v>
          </cell>
          <cell r="O194">
            <v>0</v>
          </cell>
          <cell r="P194">
            <v>0</v>
          </cell>
          <cell r="Q194">
            <v>1.7999999999999998</v>
          </cell>
          <cell r="R194">
            <v>0</v>
          </cell>
          <cell r="S194">
            <v>0</v>
          </cell>
          <cell r="T194">
            <v>0</v>
          </cell>
          <cell r="U194">
            <v>2.4000000000000004</v>
          </cell>
          <cell r="V194">
            <v>0</v>
          </cell>
          <cell r="W194">
            <v>0</v>
          </cell>
          <cell r="X194">
            <v>22.292370000000002</v>
          </cell>
          <cell r="Y194">
            <v>0</v>
          </cell>
          <cell r="Z194">
            <v>0</v>
          </cell>
          <cell r="AA194">
            <v>0</v>
          </cell>
          <cell r="AB194">
            <v>0</v>
          </cell>
          <cell r="AC194">
            <v>0</v>
          </cell>
          <cell r="AD194">
            <v>0</v>
          </cell>
          <cell r="AE194">
            <v>0</v>
          </cell>
          <cell r="AF194">
            <v>0</v>
          </cell>
          <cell r="AG194">
            <v>0</v>
          </cell>
          <cell r="AH194">
            <v>0</v>
          </cell>
          <cell r="AI194">
            <v>0</v>
          </cell>
          <cell r="AJ194">
            <v>15.4</v>
          </cell>
          <cell r="AK194">
            <v>0</v>
          </cell>
          <cell r="AL194">
            <v>0</v>
          </cell>
        </row>
        <row r="195">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row>
        <row r="196">
          <cell r="E196">
            <v>0</v>
          </cell>
          <cell r="F196">
            <v>0</v>
          </cell>
          <cell r="G196">
            <v>0</v>
          </cell>
          <cell r="H196">
            <v>3</v>
          </cell>
          <cell r="I196">
            <v>0</v>
          </cell>
          <cell r="J196">
            <v>0</v>
          </cell>
          <cell r="K196">
            <v>0</v>
          </cell>
          <cell r="L196">
            <v>1</v>
          </cell>
          <cell r="M196">
            <v>0</v>
          </cell>
          <cell r="N196">
            <v>0.6</v>
          </cell>
          <cell r="O196">
            <v>0</v>
          </cell>
          <cell r="P196">
            <v>0</v>
          </cell>
          <cell r="Q196">
            <v>1.7999999999999998</v>
          </cell>
          <cell r="R196">
            <v>0</v>
          </cell>
          <cell r="S196">
            <v>0</v>
          </cell>
          <cell r="T196">
            <v>0</v>
          </cell>
          <cell r="U196">
            <v>2.4000000000000004</v>
          </cell>
          <cell r="V196">
            <v>0</v>
          </cell>
          <cell r="W196">
            <v>0</v>
          </cell>
          <cell r="X196">
            <v>0</v>
          </cell>
          <cell r="Y196">
            <v>0</v>
          </cell>
          <cell r="Z196">
            <v>0</v>
          </cell>
          <cell r="AA196">
            <v>0</v>
          </cell>
          <cell r="AB196">
            <v>22.292370000000002</v>
          </cell>
          <cell r="AC196">
            <v>0</v>
          </cell>
          <cell r="AD196">
            <v>0</v>
          </cell>
          <cell r="AE196">
            <v>0</v>
          </cell>
          <cell r="AF196">
            <v>0</v>
          </cell>
          <cell r="AG196">
            <v>0</v>
          </cell>
          <cell r="AH196">
            <v>0</v>
          </cell>
          <cell r="AI196">
            <v>0</v>
          </cell>
          <cell r="AJ196">
            <v>15.4</v>
          </cell>
          <cell r="AK196">
            <v>0</v>
          </cell>
          <cell r="AL196">
            <v>0</v>
          </cell>
        </row>
        <row r="197">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row>
        <row r="198">
          <cell r="E198">
            <v>0</v>
          </cell>
          <cell r="F198">
            <v>0</v>
          </cell>
          <cell r="G198">
            <v>0</v>
          </cell>
          <cell r="H198">
            <v>3</v>
          </cell>
          <cell r="I198">
            <v>0</v>
          </cell>
          <cell r="J198">
            <v>0</v>
          </cell>
          <cell r="K198">
            <v>0</v>
          </cell>
          <cell r="L198">
            <v>1</v>
          </cell>
          <cell r="M198">
            <v>0</v>
          </cell>
          <cell r="N198">
            <v>0.6</v>
          </cell>
          <cell r="O198">
            <v>0</v>
          </cell>
          <cell r="P198">
            <v>0</v>
          </cell>
          <cell r="Q198">
            <v>1.7999999999999998</v>
          </cell>
          <cell r="R198">
            <v>0</v>
          </cell>
          <cell r="S198">
            <v>0</v>
          </cell>
          <cell r="T198">
            <v>0</v>
          </cell>
          <cell r="U198">
            <v>2.4000000000000004</v>
          </cell>
          <cell r="V198">
            <v>0</v>
          </cell>
          <cell r="W198">
            <v>0</v>
          </cell>
          <cell r="X198">
            <v>0</v>
          </cell>
          <cell r="Y198">
            <v>0</v>
          </cell>
          <cell r="Z198">
            <v>0</v>
          </cell>
          <cell r="AA198">
            <v>0</v>
          </cell>
          <cell r="AB198">
            <v>22.292370000000002</v>
          </cell>
          <cell r="AC198">
            <v>0</v>
          </cell>
          <cell r="AD198">
            <v>0</v>
          </cell>
          <cell r="AE198">
            <v>0</v>
          </cell>
          <cell r="AF198">
            <v>0</v>
          </cell>
          <cell r="AG198">
            <v>0</v>
          </cell>
          <cell r="AH198">
            <v>0</v>
          </cell>
          <cell r="AI198">
            <v>0</v>
          </cell>
          <cell r="AJ198">
            <v>15.4</v>
          </cell>
          <cell r="AK198">
            <v>0</v>
          </cell>
          <cell r="AL198">
            <v>0</v>
          </cell>
        </row>
        <row r="199">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row>
        <row r="200">
          <cell r="E200">
            <v>0</v>
          </cell>
          <cell r="F200">
            <v>0</v>
          </cell>
          <cell r="G200">
            <v>0</v>
          </cell>
          <cell r="H200">
            <v>3</v>
          </cell>
          <cell r="I200">
            <v>0</v>
          </cell>
          <cell r="J200">
            <v>0</v>
          </cell>
          <cell r="K200">
            <v>0</v>
          </cell>
          <cell r="L200">
            <v>1</v>
          </cell>
          <cell r="M200">
            <v>0</v>
          </cell>
          <cell r="N200">
            <v>0.6</v>
          </cell>
          <cell r="O200">
            <v>0</v>
          </cell>
          <cell r="P200">
            <v>0</v>
          </cell>
          <cell r="Q200">
            <v>1.7999999999999998</v>
          </cell>
          <cell r="R200">
            <v>0</v>
          </cell>
          <cell r="S200">
            <v>0</v>
          </cell>
          <cell r="T200">
            <v>0</v>
          </cell>
          <cell r="U200">
            <v>2.4000000000000004</v>
          </cell>
          <cell r="V200">
            <v>0</v>
          </cell>
          <cell r="W200">
            <v>0</v>
          </cell>
          <cell r="X200">
            <v>0</v>
          </cell>
          <cell r="Y200">
            <v>0</v>
          </cell>
          <cell r="Z200">
            <v>0</v>
          </cell>
          <cell r="AA200">
            <v>0</v>
          </cell>
          <cell r="AB200">
            <v>22.292370000000002</v>
          </cell>
          <cell r="AC200">
            <v>0</v>
          </cell>
          <cell r="AD200">
            <v>0</v>
          </cell>
          <cell r="AE200">
            <v>0</v>
          </cell>
          <cell r="AF200">
            <v>0</v>
          </cell>
          <cell r="AG200">
            <v>0</v>
          </cell>
          <cell r="AH200">
            <v>0</v>
          </cell>
          <cell r="AI200">
            <v>0</v>
          </cell>
          <cell r="AJ200">
            <v>15.4</v>
          </cell>
          <cell r="AK200">
            <v>0</v>
          </cell>
          <cell r="AL200">
            <v>0</v>
          </cell>
        </row>
        <row r="201">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row>
        <row r="202">
          <cell r="E202">
            <v>0</v>
          </cell>
          <cell r="F202">
            <v>0</v>
          </cell>
          <cell r="G202">
            <v>0</v>
          </cell>
          <cell r="H202">
            <v>3</v>
          </cell>
          <cell r="I202">
            <v>0</v>
          </cell>
          <cell r="J202">
            <v>0</v>
          </cell>
          <cell r="K202">
            <v>0</v>
          </cell>
          <cell r="L202">
            <v>1</v>
          </cell>
          <cell r="M202">
            <v>0</v>
          </cell>
          <cell r="N202">
            <v>0.6</v>
          </cell>
          <cell r="O202">
            <v>0</v>
          </cell>
          <cell r="P202">
            <v>0</v>
          </cell>
          <cell r="Q202">
            <v>1.7999999999999998</v>
          </cell>
          <cell r="R202">
            <v>0</v>
          </cell>
          <cell r="S202">
            <v>0</v>
          </cell>
          <cell r="T202">
            <v>0</v>
          </cell>
          <cell r="U202">
            <v>2.4000000000000004</v>
          </cell>
          <cell r="V202">
            <v>0</v>
          </cell>
          <cell r="W202">
            <v>0</v>
          </cell>
          <cell r="X202">
            <v>0</v>
          </cell>
          <cell r="Y202">
            <v>0</v>
          </cell>
          <cell r="Z202">
            <v>0</v>
          </cell>
          <cell r="AA202">
            <v>0</v>
          </cell>
          <cell r="AB202">
            <v>22.292370000000002</v>
          </cell>
          <cell r="AC202">
            <v>0</v>
          </cell>
          <cell r="AD202">
            <v>0</v>
          </cell>
          <cell r="AE202">
            <v>0</v>
          </cell>
          <cell r="AF202">
            <v>0</v>
          </cell>
          <cell r="AG202">
            <v>0</v>
          </cell>
          <cell r="AH202">
            <v>0</v>
          </cell>
          <cell r="AI202">
            <v>0</v>
          </cell>
          <cell r="AJ202">
            <v>15.4</v>
          </cell>
          <cell r="AK202">
            <v>0</v>
          </cell>
          <cell r="AL202">
            <v>0</v>
          </cell>
        </row>
        <row r="203">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row>
        <row r="204">
          <cell r="E204">
            <v>0</v>
          </cell>
          <cell r="F204">
            <v>0</v>
          </cell>
          <cell r="G204">
            <v>0</v>
          </cell>
          <cell r="H204">
            <v>3</v>
          </cell>
          <cell r="I204">
            <v>0</v>
          </cell>
          <cell r="J204">
            <v>0</v>
          </cell>
          <cell r="K204">
            <v>0</v>
          </cell>
          <cell r="L204">
            <v>1</v>
          </cell>
          <cell r="M204">
            <v>0</v>
          </cell>
          <cell r="N204">
            <v>0.6</v>
          </cell>
          <cell r="O204">
            <v>0</v>
          </cell>
          <cell r="P204">
            <v>0</v>
          </cell>
          <cell r="Q204">
            <v>1.7999999999999998</v>
          </cell>
          <cell r="R204">
            <v>0</v>
          </cell>
          <cell r="S204">
            <v>0</v>
          </cell>
          <cell r="T204">
            <v>0</v>
          </cell>
          <cell r="U204">
            <v>2.4000000000000004</v>
          </cell>
          <cell r="V204">
            <v>0</v>
          </cell>
          <cell r="W204">
            <v>0</v>
          </cell>
          <cell r="X204">
            <v>31.441449999999996</v>
          </cell>
          <cell r="Y204">
            <v>0</v>
          </cell>
          <cell r="Z204">
            <v>0</v>
          </cell>
          <cell r="AA204">
            <v>0</v>
          </cell>
          <cell r="AB204">
            <v>0</v>
          </cell>
          <cell r="AC204">
            <v>0</v>
          </cell>
          <cell r="AD204">
            <v>0</v>
          </cell>
          <cell r="AE204">
            <v>0</v>
          </cell>
          <cell r="AF204">
            <v>0</v>
          </cell>
          <cell r="AG204">
            <v>0</v>
          </cell>
          <cell r="AH204">
            <v>0</v>
          </cell>
          <cell r="AI204">
            <v>0</v>
          </cell>
          <cell r="AJ204">
            <v>23.200000000000003</v>
          </cell>
          <cell r="AK204">
            <v>0</v>
          </cell>
          <cell r="AL204">
            <v>0</v>
          </cell>
        </row>
        <row r="205">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row>
        <row r="206">
          <cell r="E206">
            <v>0</v>
          </cell>
          <cell r="F206">
            <v>0</v>
          </cell>
          <cell r="G206">
            <v>0</v>
          </cell>
          <cell r="H206">
            <v>2</v>
          </cell>
          <cell r="I206">
            <v>0</v>
          </cell>
          <cell r="J206">
            <v>0</v>
          </cell>
          <cell r="K206">
            <v>0</v>
          </cell>
          <cell r="L206">
            <v>1</v>
          </cell>
          <cell r="M206">
            <v>0</v>
          </cell>
          <cell r="N206">
            <v>0.6</v>
          </cell>
          <cell r="O206">
            <v>0</v>
          </cell>
          <cell r="P206">
            <v>0</v>
          </cell>
          <cell r="Q206">
            <v>1.2</v>
          </cell>
          <cell r="R206">
            <v>0</v>
          </cell>
          <cell r="S206">
            <v>0</v>
          </cell>
          <cell r="T206">
            <v>0</v>
          </cell>
          <cell r="U206">
            <v>1.6</v>
          </cell>
          <cell r="V206">
            <v>0</v>
          </cell>
          <cell r="W206">
            <v>0</v>
          </cell>
          <cell r="X206">
            <v>2.8667400000000001</v>
          </cell>
          <cell r="Y206">
            <v>0</v>
          </cell>
          <cell r="Z206">
            <v>0</v>
          </cell>
          <cell r="AA206">
            <v>0</v>
          </cell>
          <cell r="AB206">
            <v>0</v>
          </cell>
          <cell r="AC206">
            <v>0</v>
          </cell>
          <cell r="AD206">
            <v>0</v>
          </cell>
          <cell r="AE206">
            <v>0</v>
          </cell>
          <cell r="AF206">
            <v>0</v>
          </cell>
          <cell r="AG206">
            <v>0</v>
          </cell>
          <cell r="AH206">
            <v>0</v>
          </cell>
          <cell r="AI206">
            <v>0</v>
          </cell>
          <cell r="AJ206">
            <v>3</v>
          </cell>
          <cell r="AK206">
            <v>0</v>
          </cell>
          <cell r="AL206">
            <v>0</v>
          </cell>
        </row>
        <row r="207">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row>
        <row r="208">
          <cell r="E208">
            <v>0</v>
          </cell>
          <cell r="F208">
            <v>0</v>
          </cell>
          <cell r="G208">
            <v>0</v>
          </cell>
          <cell r="H208">
            <v>2</v>
          </cell>
          <cell r="I208">
            <v>0</v>
          </cell>
          <cell r="J208">
            <v>0</v>
          </cell>
          <cell r="K208">
            <v>0</v>
          </cell>
          <cell r="L208">
            <v>1</v>
          </cell>
          <cell r="M208">
            <v>0</v>
          </cell>
          <cell r="N208">
            <v>0.6</v>
          </cell>
          <cell r="O208">
            <v>0</v>
          </cell>
          <cell r="P208">
            <v>0</v>
          </cell>
          <cell r="Q208">
            <v>1.2</v>
          </cell>
          <cell r="R208">
            <v>0</v>
          </cell>
          <cell r="S208">
            <v>0</v>
          </cell>
          <cell r="T208">
            <v>0</v>
          </cell>
          <cell r="U208">
            <v>1.6</v>
          </cell>
          <cell r="V208">
            <v>0</v>
          </cell>
          <cell r="W208">
            <v>0</v>
          </cell>
          <cell r="X208">
            <v>2.8667400000000001</v>
          </cell>
          <cell r="Y208">
            <v>0</v>
          </cell>
          <cell r="Z208">
            <v>0</v>
          </cell>
          <cell r="AA208">
            <v>0</v>
          </cell>
          <cell r="AB208">
            <v>0</v>
          </cell>
          <cell r="AC208">
            <v>0</v>
          </cell>
          <cell r="AD208">
            <v>0</v>
          </cell>
          <cell r="AE208">
            <v>0</v>
          </cell>
          <cell r="AF208">
            <v>0</v>
          </cell>
          <cell r="AG208">
            <v>0</v>
          </cell>
          <cell r="AH208">
            <v>0</v>
          </cell>
          <cell r="AI208">
            <v>0</v>
          </cell>
          <cell r="AJ208">
            <v>3</v>
          </cell>
          <cell r="AK208">
            <v>0</v>
          </cell>
          <cell r="AL208">
            <v>0</v>
          </cell>
        </row>
        <row r="209">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row>
        <row r="210">
          <cell r="E210">
            <v>0</v>
          </cell>
          <cell r="F210">
            <v>0</v>
          </cell>
          <cell r="G210">
            <v>0</v>
          </cell>
          <cell r="H210" t="str">
            <v/>
          </cell>
          <cell r="I210">
            <v>0</v>
          </cell>
          <cell r="J210">
            <v>0</v>
          </cell>
          <cell r="K210">
            <v>0</v>
          </cell>
          <cell r="L210" t="str">
            <v/>
          </cell>
          <cell r="M210">
            <v>0</v>
          </cell>
          <cell r="N210" t="str">
            <v/>
          </cell>
          <cell r="O210">
            <v>0</v>
          </cell>
          <cell r="P210">
            <v>0</v>
          </cell>
          <cell r="Q210" t="str">
            <v/>
          </cell>
          <cell r="R210">
            <v>0</v>
          </cell>
          <cell r="S210">
            <v>0</v>
          </cell>
          <cell r="T210">
            <v>0</v>
          </cell>
          <cell r="U210" t="str">
            <v/>
          </cell>
          <cell r="V210">
            <v>0</v>
          </cell>
          <cell r="W210">
            <v>0</v>
          </cell>
          <cell r="X210" t="str">
            <v/>
          </cell>
          <cell r="Y210">
            <v>0</v>
          </cell>
          <cell r="Z210">
            <v>0</v>
          </cell>
          <cell r="AA210">
            <v>0</v>
          </cell>
          <cell r="AB210" t="str">
            <v/>
          </cell>
          <cell r="AC210">
            <v>0</v>
          </cell>
          <cell r="AD210">
            <v>0</v>
          </cell>
          <cell r="AE210">
            <v>0</v>
          </cell>
          <cell r="AF210" t="str">
            <v/>
          </cell>
          <cell r="AG210">
            <v>0</v>
          </cell>
          <cell r="AH210">
            <v>0</v>
          </cell>
          <cell r="AI210">
            <v>0</v>
          </cell>
          <cell r="AJ210" t="str">
            <v/>
          </cell>
          <cell r="AK210">
            <v>0</v>
          </cell>
          <cell r="AL210">
            <v>0</v>
          </cell>
        </row>
        <row r="211">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row>
        <row r="212">
          <cell r="E212">
            <v>0</v>
          </cell>
          <cell r="F212">
            <v>0</v>
          </cell>
          <cell r="G212">
            <v>0</v>
          </cell>
          <cell r="H212" t="str">
            <v/>
          </cell>
          <cell r="I212">
            <v>0</v>
          </cell>
          <cell r="J212">
            <v>0</v>
          </cell>
          <cell r="K212">
            <v>0</v>
          </cell>
          <cell r="L212" t="str">
            <v/>
          </cell>
          <cell r="M212">
            <v>0</v>
          </cell>
          <cell r="N212" t="str">
            <v/>
          </cell>
          <cell r="O212">
            <v>0</v>
          </cell>
          <cell r="P212">
            <v>0</v>
          </cell>
          <cell r="Q212" t="str">
            <v/>
          </cell>
          <cell r="R212">
            <v>0</v>
          </cell>
          <cell r="S212">
            <v>0</v>
          </cell>
          <cell r="T212">
            <v>0</v>
          </cell>
          <cell r="U212" t="str">
            <v/>
          </cell>
          <cell r="V212">
            <v>0</v>
          </cell>
          <cell r="W212">
            <v>0</v>
          </cell>
          <cell r="X212" t="str">
            <v/>
          </cell>
          <cell r="Y212">
            <v>0</v>
          </cell>
          <cell r="Z212">
            <v>0</v>
          </cell>
          <cell r="AA212">
            <v>0</v>
          </cell>
          <cell r="AB212" t="str">
            <v/>
          </cell>
          <cell r="AC212">
            <v>0</v>
          </cell>
          <cell r="AD212">
            <v>0</v>
          </cell>
          <cell r="AE212">
            <v>0</v>
          </cell>
          <cell r="AF212" t="str">
            <v/>
          </cell>
          <cell r="AG212">
            <v>0</v>
          </cell>
          <cell r="AH212">
            <v>0</v>
          </cell>
          <cell r="AI212">
            <v>0</v>
          </cell>
          <cell r="AJ212" t="str">
            <v/>
          </cell>
          <cell r="AK212">
            <v>0</v>
          </cell>
          <cell r="AL212">
            <v>0</v>
          </cell>
        </row>
        <row r="213">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row>
        <row r="214">
          <cell r="E214">
            <v>0</v>
          </cell>
          <cell r="F214">
            <v>0</v>
          </cell>
          <cell r="G214">
            <v>0</v>
          </cell>
          <cell r="H214" t="str">
            <v/>
          </cell>
          <cell r="I214">
            <v>0</v>
          </cell>
          <cell r="J214">
            <v>0</v>
          </cell>
          <cell r="K214">
            <v>0</v>
          </cell>
          <cell r="L214" t="str">
            <v/>
          </cell>
          <cell r="M214">
            <v>0</v>
          </cell>
          <cell r="N214" t="str">
            <v/>
          </cell>
          <cell r="O214">
            <v>0</v>
          </cell>
          <cell r="P214">
            <v>0</v>
          </cell>
          <cell r="Q214" t="str">
            <v/>
          </cell>
          <cell r="R214">
            <v>0</v>
          </cell>
          <cell r="S214">
            <v>0</v>
          </cell>
          <cell r="T214">
            <v>0</v>
          </cell>
          <cell r="U214" t="str">
            <v/>
          </cell>
          <cell r="V214">
            <v>0</v>
          </cell>
          <cell r="W214">
            <v>0</v>
          </cell>
          <cell r="X214" t="str">
            <v/>
          </cell>
          <cell r="Y214">
            <v>0</v>
          </cell>
          <cell r="Z214">
            <v>0</v>
          </cell>
          <cell r="AA214">
            <v>0</v>
          </cell>
          <cell r="AB214" t="str">
            <v/>
          </cell>
          <cell r="AC214">
            <v>0</v>
          </cell>
          <cell r="AD214">
            <v>0</v>
          </cell>
          <cell r="AE214">
            <v>0</v>
          </cell>
          <cell r="AF214" t="str">
            <v/>
          </cell>
          <cell r="AG214">
            <v>0</v>
          </cell>
          <cell r="AH214">
            <v>0</v>
          </cell>
          <cell r="AI214">
            <v>0</v>
          </cell>
          <cell r="AJ214" t="str">
            <v/>
          </cell>
          <cell r="AK214">
            <v>0</v>
          </cell>
          <cell r="AL214">
            <v>0</v>
          </cell>
        </row>
        <row r="215">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row>
        <row r="216">
          <cell r="E216">
            <v>0</v>
          </cell>
          <cell r="F216">
            <v>0</v>
          </cell>
          <cell r="G216">
            <v>0</v>
          </cell>
          <cell r="H216" t="str">
            <v/>
          </cell>
          <cell r="I216">
            <v>0</v>
          </cell>
          <cell r="J216">
            <v>0</v>
          </cell>
          <cell r="K216">
            <v>0</v>
          </cell>
          <cell r="L216" t="str">
            <v/>
          </cell>
          <cell r="M216">
            <v>0</v>
          </cell>
          <cell r="N216" t="str">
            <v/>
          </cell>
          <cell r="O216">
            <v>0</v>
          </cell>
          <cell r="P216">
            <v>0</v>
          </cell>
          <cell r="Q216" t="str">
            <v/>
          </cell>
          <cell r="R216">
            <v>0</v>
          </cell>
          <cell r="S216">
            <v>0</v>
          </cell>
          <cell r="T216">
            <v>0</v>
          </cell>
          <cell r="U216" t="str">
            <v/>
          </cell>
          <cell r="V216">
            <v>0</v>
          </cell>
          <cell r="W216">
            <v>0</v>
          </cell>
          <cell r="X216" t="str">
            <v/>
          </cell>
          <cell r="Y216">
            <v>0</v>
          </cell>
          <cell r="Z216">
            <v>0</v>
          </cell>
          <cell r="AA216">
            <v>0</v>
          </cell>
          <cell r="AB216" t="str">
            <v/>
          </cell>
          <cell r="AC216">
            <v>0</v>
          </cell>
          <cell r="AD216">
            <v>0</v>
          </cell>
          <cell r="AE216">
            <v>0</v>
          </cell>
          <cell r="AF216" t="str">
            <v/>
          </cell>
          <cell r="AG216">
            <v>0</v>
          </cell>
          <cell r="AH216">
            <v>0</v>
          </cell>
          <cell r="AI216">
            <v>0</v>
          </cell>
          <cell r="AJ216" t="str">
            <v/>
          </cell>
          <cell r="AK216">
            <v>0</v>
          </cell>
          <cell r="AL216">
            <v>0</v>
          </cell>
        </row>
        <row r="217">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row>
        <row r="218">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row>
        <row r="219">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row>
        <row r="220">
          <cell r="E220">
            <v>0</v>
          </cell>
          <cell r="F220">
            <v>0</v>
          </cell>
          <cell r="G220">
            <v>0</v>
          </cell>
          <cell r="H220" t="str">
            <v>KVA</v>
          </cell>
          <cell r="I220">
            <v>0</v>
          </cell>
          <cell r="J220">
            <v>0</v>
          </cell>
          <cell r="K220">
            <v>0</v>
          </cell>
          <cell r="L220">
            <v>0</v>
          </cell>
          <cell r="M220">
            <v>0</v>
          </cell>
          <cell r="N220">
            <v>0</v>
          </cell>
          <cell r="O220">
            <v>0</v>
          </cell>
          <cell r="P220">
            <v>0</v>
          </cell>
          <cell r="Q220" t="str">
            <v>DmKW</v>
          </cell>
          <cell r="R220">
            <v>0</v>
          </cell>
          <cell r="S220">
            <v>0</v>
          </cell>
          <cell r="T220">
            <v>0</v>
          </cell>
          <cell r="U220" t="str">
            <v>DKVar</v>
          </cell>
          <cell r="V220">
            <v>0</v>
          </cell>
          <cell r="W220">
            <v>0</v>
          </cell>
          <cell r="X220" t="str">
            <v>KVA</v>
          </cell>
          <cell r="Y220">
            <v>0</v>
          </cell>
          <cell r="Z220">
            <v>0</v>
          </cell>
          <cell r="AA220">
            <v>0</v>
          </cell>
          <cell r="AB220" t="str">
            <v>KVA</v>
          </cell>
          <cell r="AC220">
            <v>0</v>
          </cell>
          <cell r="AD220">
            <v>0</v>
          </cell>
          <cell r="AE220">
            <v>0</v>
          </cell>
          <cell r="AF220" t="str">
            <v>KVA</v>
          </cell>
          <cell r="AG220">
            <v>0</v>
          </cell>
          <cell r="AH220">
            <v>0</v>
          </cell>
          <cell r="AI220">
            <v>0</v>
          </cell>
          <cell r="AJ220" t="str">
            <v>KVA</v>
          </cell>
          <cell r="AK220">
            <v>0</v>
          </cell>
          <cell r="AL220">
            <v>0</v>
          </cell>
        </row>
        <row r="221">
          <cell r="E221">
            <v>0</v>
          </cell>
          <cell r="F221">
            <v>0</v>
          </cell>
          <cell r="G221" t="str">
            <v>SubTotal</v>
          </cell>
          <cell r="H221">
            <v>71</v>
          </cell>
          <cell r="I221">
            <v>0</v>
          </cell>
          <cell r="J221">
            <v>0</v>
          </cell>
          <cell r="K221">
            <v>0</v>
          </cell>
          <cell r="L221">
            <v>0</v>
          </cell>
          <cell r="M221">
            <v>0</v>
          </cell>
          <cell r="N221">
            <v>0</v>
          </cell>
          <cell r="O221">
            <v>0</v>
          </cell>
          <cell r="P221">
            <v>0</v>
          </cell>
          <cell r="Q221">
            <v>42.599999999999994</v>
          </cell>
          <cell r="R221">
            <v>0</v>
          </cell>
          <cell r="S221">
            <v>0</v>
          </cell>
          <cell r="T221">
            <v>0</v>
          </cell>
          <cell r="U221">
            <v>56.79999999999999</v>
          </cell>
          <cell r="V221">
            <v>0</v>
          </cell>
          <cell r="W221">
            <v>0</v>
          </cell>
          <cell r="X221">
            <v>414.14773999999994</v>
          </cell>
          <cell r="Y221">
            <v>0</v>
          </cell>
          <cell r="Z221">
            <v>0</v>
          </cell>
          <cell r="AA221">
            <v>0</v>
          </cell>
          <cell r="AB221">
            <v>89.169480000000007</v>
          </cell>
          <cell r="AC221">
            <v>0</v>
          </cell>
          <cell r="AD221">
            <v>0</v>
          </cell>
          <cell r="AE221">
            <v>0</v>
          </cell>
          <cell r="AF221">
            <v>0</v>
          </cell>
          <cell r="AG221">
            <v>0</v>
          </cell>
          <cell r="AH221">
            <v>0</v>
          </cell>
          <cell r="AI221">
            <v>0</v>
          </cell>
          <cell r="AJ221">
            <v>368.99999999999989</v>
          </cell>
          <cell r="AK221">
            <v>0</v>
          </cell>
          <cell r="AL221">
            <v>0</v>
          </cell>
        </row>
        <row r="222">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row>
        <row r="223">
          <cell r="E223">
            <v>0</v>
          </cell>
          <cell r="F223">
            <v>0</v>
          </cell>
          <cell r="G223">
            <v>0</v>
          </cell>
          <cell r="H223">
            <v>0</v>
          </cell>
          <cell r="I223">
            <v>0</v>
          </cell>
          <cell r="J223">
            <v>0</v>
          </cell>
          <cell r="K223">
            <v>0</v>
          </cell>
          <cell r="L223">
            <v>0</v>
          </cell>
          <cell r="M223">
            <v>0</v>
          </cell>
          <cell r="N223">
            <v>0</v>
          </cell>
          <cell r="O223">
            <v>0</v>
          </cell>
          <cell r="P223">
            <v>0</v>
          </cell>
          <cell r="Q223" t="str">
            <v>SumTotal</v>
          </cell>
          <cell r="R223" t="str">
            <v>DmKW</v>
          </cell>
          <cell r="S223">
            <v>0</v>
          </cell>
          <cell r="T223">
            <v>0</v>
          </cell>
          <cell r="U223">
            <v>0</v>
          </cell>
          <cell r="V223">
            <v>0</v>
          </cell>
          <cell r="W223">
            <v>203.51999999999995</v>
          </cell>
          <cell r="X223">
            <v>0</v>
          </cell>
          <cell r="Y223">
            <v>0</v>
          </cell>
          <cell r="Z223">
            <v>0</v>
          </cell>
          <cell r="AA223">
            <v>0</v>
          </cell>
          <cell r="AB223" t="str">
            <v>DmKVar</v>
          </cell>
          <cell r="AC223">
            <v>0</v>
          </cell>
          <cell r="AD223">
            <v>0</v>
          </cell>
          <cell r="AE223">
            <v>0</v>
          </cell>
          <cell r="AF223">
            <v>0</v>
          </cell>
          <cell r="AG223">
            <v>0</v>
          </cell>
          <cell r="AH223">
            <v>271.36</v>
          </cell>
          <cell r="AI223">
            <v>0</v>
          </cell>
          <cell r="AJ223">
            <v>0</v>
          </cell>
          <cell r="AK223">
            <v>0</v>
          </cell>
          <cell r="AL223">
            <v>0</v>
          </cell>
        </row>
        <row r="224">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row>
        <row r="225">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row>
        <row r="226">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row>
        <row r="227">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row>
        <row r="228">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row>
        <row r="229">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row>
        <row r="230">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row>
        <row r="231">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row>
        <row r="232">
          <cell r="E232">
            <v>0</v>
          </cell>
          <cell r="F232">
            <v>0</v>
          </cell>
          <cell r="G232">
            <v>0</v>
          </cell>
          <cell r="H232">
            <v>0</v>
          </cell>
          <cell r="I232">
            <v>0</v>
          </cell>
          <cell r="J232">
            <v>0</v>
          </cell>
          <cell r="K232">
            <v>0</v>
          </cell>
          <cell r="L232">
            <v>0</v>
          </cell>
          <cell r="M232">
            <v>0</v>
          </cell>
          <cell r="N232">
            <v>0</v>
          </cell>
          <cell r="O232" t="str">
            <v>容量集計</v>
          </cell>
          <cell r="P232">
            <v>0</v>
          </cell>
          <cell r="Q232">
            <v>0</v>
          </cell>
          <cell r="R232">
            <v>0</v>
          </cell>
          <cell r="S232">
            <v>0</v>
          </cell>
          <cell r="T232">
            <v>0</v>
          </cell>
          <cell r="U232">
            <v>0</v>
          </cell>
          <cell r="V232" t="str">
            <v>盤リスト</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row>
        <row r="233">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row>
        <row r="234">
          <cell r="E234">
            <v>0</v>
          </cell>
          <cell r="F234">
            <v>0</v>
          </cell>
          <cell r="G234">
            <v>0</v>
          </cell>
          <cell r="H234">
            <v>0</v>
          </cell>
          <cell r="I234">
            <v>0</v>
          </cell>
          <cell r="J234">
            <v>0</v>
          </cell>
          <cell r="K234">
            <v>0</v>
          </cell>
          <cell r="L234" t="str">
            <v>数　　量</v>
          </cell>
          <cell r="M234">
            <v>0</v>
          </cell>
          <cell r="N234">
            <v>0</v>
          </cell>
          <cell r="O234">
            <v>0</v>
          </cell>
          <cell r="P234">
            <v>0</v>
          </cell>
          <cell r="Q234" t="str">
            <v>呼称</v>
          </cell>
          <cell r="R234">
            <v>0</v>
          </cell>
          <cell r="S234">
            <v>0</v>
          </cell>
          <cell r="T234" t="str">
            <v>単 価(円)</v>
          </cell>
          <cell r="U234">
            <v>0</v>
          </cell>
          <cell r="V234">
            <v>0</v>
          </cell>
          <cell r="W234">
            <v>0</v>
          </cell>
          <cell r="X234">
            <v>0</v>
          </cell>
          <cell r="Y234">
            <v>0</v>
          </cell>
          <cell r="Z234" t="str">
            <v>金　　額 (円)</v>
          </cell>
          <cell r="AA234">
            <v>0</v>
          </cell>
          <cell r="AB234">
            <v>0</v>
          </cell>
          <cell r="AC234">
            <v>0</v>
          </cell>
          <cell r="AD234">
            <v>0</v>
          </cell>
          <cell r="AE234">
            <v>0</v>
          </cell>
          <cell r="AF234">
            <v>0</v>
          </cell>
          <cell r="AG234">
            <v>0</v>
          </cell>
          <cell r="AH234">
            <v>12</v>
          </cell>
          <cell r="AI234" t="str">
            <v>歩掛</v>
          </cell>
          <cell r="AJ234">
            <v>0</v>
          </cell>
          <cell r="AK234">
            <v>0</v>
          </cell>
          <cell r="AL234">
            <v>0</v>
          </cell>
        </row>
        <row r="235">
          <cell r="E235">
            <v>0</v>
          </cell>
          <cell r="F235">
            <v>0</v>
          </cell>
          <cell r="G235">
            <v>0</v>
          </cell>
          <cell r="H235">
            <v>0</v>
          </cell>
          <cell r="I235">
            <v>0</v>
          </cell>
          <cell r="J235">
            <v>0</v>
          </cell>
          <cell r="K235">
            <v>0</v>
          </cell>
          <cell r="L235">
            <v>19177.800000000003</v>
          </cell>
          <cell r="M235">
            <v>0</v>
          </cell>
          <cell r="N235">
            <v>0</v>
          </cell>
          <cell r="O235">
            <v>0</v>
          </cell>
          <cell r="P235">
            <v>0</v>
          </cell>
          <cell r="Q235" t="str">
            <v>ｍ</v>
          </cell>
          <cell r="R235">
            <v>0</v>
          </cell>
          <cell r="S235">
            <v>0</v>
          </cell>
          <cell r="T235">
            <v>70</v>
          </cell>
          <cell r="U235">
            <v>0</v>
          </cell>
          <cell r="V235">
            <v>0</v>
          </cell>
          <cell r="W235">
            <v>0</v>
          </cell>
          <cell r="X235">
            <v>0</v>
          </cell>
          <cell r="Y235">
            <v>0</v>
          </cell>
          <cell r="Z235">
            <v>1342446</v>
          </cell>
          <cell r="AA235">
            <v>0</v>
          </cell>
          <cell r="AB235">
            <v>0</v>
          </cell>
          <cell r="AC235">
            <v>0</v>
          </cell>
          <cell r="AD235">
            <v>0</v>
          </cell>
          <cell r="AE235">
            <v>0</v>
          </cell>
          <cell r="AF235">
            <v>0</v>
          </cell>
          <cell r="AG235">
            <v>0</v>
          </cell>
          <cell r="AH235">
            <v>26</v>
          </cell>
          <cell r="AI235">
            <v>1.7000000000000001E-2</v>
          </cell>
          <cell r="AJ235">
            <v>0</v>
          </cell>
          <cell r="AK235">
            <v>0</v>
          </cell>
          <cell r="AL235">
            <v>0</v>
          </cell>
        </row>
        <row r="236">
          <cell r="E236">
            <v>0</v>
          </cell>
          <cell r="F236">
            <v>0</v>
          </cell>
          <cell r="G236">
            <v>0</v>
          </cell>
          <cell r="H236">
            <v>0</v>
          </cell>
          <cell r="I236">
            <v>0</v>
          </cell>
          <cell r="J236">
            <v>0</v>
          </cell>
          <cell r="K236">
            <v>0</v>
          </cell>
          <cell r="L236">
            <v>50512</v>
          </cell>
          <cell r="M236">
            <v>0</v>
          </cell>
          <cell r="N236">
            <v>0</v>
          </cell>
          <cell r="O236">
            <v>0</v>
          </cell>
          <cell r="P236">
            <v>0</v>
          </cell>
          <cell r="Q236" t="str">
            <v>ｍ</v>
          </cell>
          <cell r="R236">
            <v>0</v>
          </cell>
          <cell r="S236">
            <v>0</v>
          </cell>
          <cell r="T236">
            <v>117</v>
          </cell>
          <cell r="U236">
            <v>0</v>
          </cell>
          <cell r="V236">
            <v>0</v>
          </cell>
          <cell r="W236">
            <v>0</v>
          </cell>
          <cell r="X236">
            <v>0</v>
          </cell>
          <cell r="Y236">
            <v>0</v>
          </cell>
          <cell r="Z236">
            <v>5909904</v>
          </cell>
          <cell r="AA236">
            <v>0</v>
          </cell>
          <cell r="AB236">
            <v>0</v>
          </cell>
          <cell r="AC236">
            <v>0</v>
          </cell>
          <cell r="AD236">
            <v>0</v>
          </cell>
          <cell r="AE236">
            <v>0</v>
          </cell>
          <cell r="AF236">
            <v>0</v>
          </cell>
          <cell r="AG236">
            <v>0</v>
          </cell>
          <cell r="AH236">
            <v>0</v>
          </cell>
          <cell r="AI236">
            <v>2.1000000000000001E-2</v>
          </cell>
          <cell r="AJ236">
            <v>0</v>
          </cell>
          <cell r="AK236">
            <v>0</v>
          </cell>
          <cell r="AL236">
            <v>0</v>
          </cell>
        </row>
        <row r="237">
          <cell r="E237">
            <v>0</v>
          </cell>
          <cell r="F237">
            <v>0</v>
          </cell>
          <cell r="G237">
            <v>0</v>
          </cell>
          <cell r="H237">
            <v>0</v>
          </cell>
          <cell r="I237">
            <v>0</v>
          </cell>
          <cell r="J237">
            <v>0</v>
          </cell>
          <cell r="K237">
            <v>0</v>
          </cell>
          <cell r="L237">
            <v>22011</v>
          </cell>
          <cell r="M237">
            <v>0</v>
          </cell>
          <cell r="N237">
            <v>0</v>
          </cell>
          <cell r="O237">
            <v>0</v>
          </cell>
          <cell r="P237">
            <v>0</v>
          </cell>
          <cell r="Q237" t="str">
            <v>ｍ</v>
          </cell>
          <cell r="R237">
            <v>0</v>
          </cell>
          <cell r="S237">
            <v>0</v>
          </cell>
          <cell r="T237">
            <v>39</v>
          </cell>
          <cell r="U237">
            <v>0</v>
          </cell>
          <cell r="V237">
            <v>0</v>
          </cell>
          <cell r="W237">
            <v>0</v>
          </cell>
          <cell r="X237">
            <v>0</v>
          </cell>
          <cell r="Y237">
            <v>0</v>
          </cell>
          <cell r="Z237">
            <v>858429</v>
          </cell>
          <cell r="AA237">
            <v>0</v>
          </cell>
          <cell r="AB237">
            <v>0</v>
          </cell>
          <cell r="AC237">
            <v>0</v>
          </cell>
          <cell r="AD237">
            <v>0</v>
          </cell>
          <cell r="AE237">
            <v>0</v>
          </cell>
          <cell r="AF237">
            <v>0</v>
          </cell>
          <cell r="AG237">
            <v>0</v>
          </cell>
          <cell r="AH237">
            <v>0</v>
          </cell>
          <cell r="AI237">
            <v>1.2999999999999999E-2</v>
          </cell>
          <cell r="AJ237">
            <v>0</v>
          </cell>
          <cell r="AK237">
            <v>0</v>
          </cell>
          <cell r="AL237">
            <v>0</v>
          </cell>
        </row>
        <row r="238">
          <cell r="E238">
            <v>0</v>
          </cell>
          <cell r="F238">
            <v>0</v>
          </cell>
          <cell r="G238">
            <v>0</v>
          </cell>
          <cell r="H238">
            <v>0</v>
          </cell>
          <cell r="I238">
            <v>0</v>
          </cell>
          <cell r="J238">
            <v>0</v>
          </cell>
          <cell r="K238">
            <v>0</v>
          </cell>
          <cell r="L238">
            <v>2729.1000000000004</v>
          </cell>
          <cell r="M238">
            <v>0</v>
          </cell>
          <cell r="N238">
            <v>0</v>
          </cell>
          <cell r="O238">
            <v>0</v>
          </cell>
          <cell r="P238">
            <v>0</v>
          </cell>
          <cell r="Q238" t="str">
            <v>ｍ</v>
          </cell>
          <cell r="R238">
            <v>0</v>
          </cell>
          <cell r="S238">
            <v>0</v>
          </cell>
          <cell r="T238">
            <v>56</v>
          </cell>
          <cell r="U238">
            <v>0</v>
          </cell>
          <cell r="V238">
            <v>0</v>
          </cell>
          <cell r="W238">
            <v>0</v>
          </cell>
          <cell r="X238">
            <v>0</v>
          </cell>
          <cell r="Y238">
            <v>0</v>
          </cell>
          <cell r="Z238">
            <v>152829</v>
          </cell>
          <cell r="AA238">
            <v>0</v>
          </cell>
          <cell r="AB238">
            <v>0</v>
          </cell>
          <cell r="AC238">
            <v>0</v>
          </cell>
          <cell r="AD238">
            <v>0</v>
          </cell>
          <cell r="AE238">
            <v>0</v>
          </cell>
          <cell r="AF238">
            <v>0</v>
          </cell>
          <cell r="AG238">
            <v>0</v>
          </cell>
          <cell r="AH238">
            <v>0</v>
          </cell>
          <cell r="AI238">
            <v>3.1E-2</v>
          </cell>
          <cell r="AJ238">
            <v>0</v>
          </cell>
          <cell r="AK238">
            <v>0</v>
          </cell>
          <cell r="AL238">
            <v>0</v>
          </cell>
        </row>
        <row r="239">
          <cell r="E239">
            <v>0</v>
          </cell>
          <cell r="F239">
            <v>0</v>
          </cell>
          <cell r="G239">
            <v>0</v>
          </cell>
          <cell r="H239">
            <v>0</v>
          </cell>
          <cell r="I239">
            <v>0</v>
          </cell>
          <cell r="J239">
            <v>0</v>
          </cell>
          <cell r="K239">
            <v>0</v>
          </cell>
          <cell r="L239">
            <v>27526</v>
          </cell>
          <cell r="M239">
            <v>0</v>
          </cell>
          <cell r="N239">
            <v>0</v>
          </cell>
          <cell r="O239">
            <v>0</v>
          </cell>
          <cell r="P239">
            <v>0</v>
          </cell>
          <cell r="Q239" t="str">
            <v>ｍ</v>
          </cell>
          <cell r="R239">
            <v>0</v>
          </cell>
          <cell r="S239">
            <v>0</v>
          </cell>
          <cell r="T239">
            <v>24</v>
          </cell>
          <cell r="U239">
            <v>0</v>
          </cell>
          <cell r="V239">
            <v>0</v>
          </cell>
          <cell r="W239">
            <v>0</v>
          </cell>
          <cell r="X239">
            <v>0</v>
          </cell>
          <cell r="Y239">
            <v>0</v>
          </cell>
          <cell r="Z239">
            <v>660624</v>
          </cell>
          <cell r="AA239">
            <v>0</v>
          </cell>
          <cell r="AB239">
            <v>0</v>
          </cell>
          <cell r="AC239">
            <v>0</v>
          </cell>
          <cell r="AD239">
            <v>0</v>
          </cell>
          <cell r="AE239">
            <v>0</v>
          </cell>
          <cell r="AF239">
            <v>0</v>
          </cell>
          <cell r="AG239">
            <v>0</v>
          </cell>
          <cell r="AH239">
            <v>0</v>
          </cell>
          <cell r="AI239">
            <v>3.1E-2</v>
          </cell>
          <cell r="AJ239">
            <v>0</v>
          </cell>
          <cell r="AK239">
            <v>0</v>
          </cell>
          <cell r="AL239">
            <v>0</v>
          </cell>
        </row>
        <row r="240">
          <cell r="E240">
            <v>0</v>
          </cell>
          <cell r="F240">
            <v>0</v>
          </cell>
          <cell r="G240">
            <v>0</v>
          </cell>
          <cell r="H240">
            <v>0</v>
          </cell>
          <cell r="I240">
            <v>0</v>
          </cell>
          <cell r="J240">
            <v>0</v>
          </cell>
          <cell r="K240">
            <v>0</v>
          </cell>
          <cell r="L240" t="str">
            <v/>
          </cell>
          <cell r="M240">
            <v>0</v>
          </cell>
          <cell r="N240">
            <v>0</v>
          </cell>
          <cell r="O240">
            <v>0</v>
          </cell>
          <cell r="P240">
            <v>0</v>
          </cell>
          <cell r="Q240" t="str">
            <v/>
          </cell>
          <cell r="R240">
            <v>0</v>
          </cell>
          <cell r="S240">
            <v>0</v>
          </cell>
          <cell r="T240" t="str">
            <v/>
          </cell>
          <cell r="U240">
            <v>0</v>
          </cell>
          <cell r="V240">
            <v>0</v>
          </cell>
          <cell r="W240">
            <v>0</v>
          </cell>
          <cell r="X240">
            <v>0</v>
          </cell>
          <cell r="Y240">
            <v>0</v>
          </cell>
          <cell r="Z240" t="str">
            <v/>
          </cell>
          <cell r="AA240">
            <v>0</v>
          </cell>
          <cell r="AB240">
            <v>0</v>
          </cell>
          <cell r="AC240">
            <v>0</v>
          </cell>
          <cell r="AD240">
            <v>0</v>
          </cell>
          <cell r="AE240">
            <v>0</v>
          </cell>
          <cell r="AF240">
            <v>0</v>
          </cell>
          <cell r="AG240">
            <v>0</v>
          </cell>
          <cell r="AH240">
            <v>0</v>
          </cell>
          <cell r="AI240" t="str">
            <v/>
          </cell>
          <cell r="AJ240">
            <v>0</v>
          </cell>
          <cell r="AK240">
            <v>0</v>
          </cell>
          <cell r="AL240">
            <v>0</v>
          </cell>
        </row>
        <row r="241">
          <cell r="E241">
            <v>0</v>
          </cell>
          <cell r="F241">
            <v>0</v>
          </cell>
          <cell r="G241">
            <v>0</v>
          </cell>
          <cell r="H241">
            <v>0</v>
          </cell>
          <cell r="I241">
            <v>0</v>
          </cell>
          <cell r="J241">
            <v>0</v>
          </cell>
          <cell r="K241">
            <v>0</v>
          </cell>
          <cell r="L241" t="str">
            <v/>
          </cell>
          <cell r="M241">
            <v>0</v>
          </cell>
          <cell r="N241">
            <v>0</v>
          </cell>
          <cell r="O241">
            <v>0</v>
          </cell>
          <cell r="P241">
            <v>0</v>
          </cell>
          <cell r="Q241" t="str">
            <v/>
          </cell>
          <cell r="R241">
            <v>0</v>
          </cell>
          <cell r="S241">
            <v>0</v>
          </cell>
          <cell r="T241" t="str">
            <v/>
          </cell>
          <cell r="U241">
            <v>0</v>
          </cell>
          <cell r="V241">
            <v>0</v>
          </cell>
          <cell r="W241">
            <v>0</v>
          </cell>
          <cell r="X241">
            <v>0</v>
          </cell>
          <cell r="Y241">
            <v>0</v>
          </cell>
          <cell r="Z241" t="str">
            <v/>
          </cell>
          <cell r="AA241">
            <v>0</v>
          </cell>
          <cell r="AB241">
            <v>0</v>
          </cell>
          <cell r="AC241">
            <v>0</v>
          </cell>
          <cell r="AD241">
            <v>0</v>
          </cell>
          <cell r="AE241">
            <v>0</v>
          </cell>
          <cell r="AF241">
            <v>0</v>
          </cell>
          <cell r="AG241">
            <v>0</v>
          </cell>
          <cell r="AH241">
            <v>0</v>
          </cell>
          <cell r="AI241" t="str">
            <v/>
          </cell>
          <cell r="AJ241">
            <v>0</v>
          </cell>
          <cell r="AK241">
            <v>0</v>
          </cell>
          <cell r="AL241">
            <v>0</v>
          </cell>
        </row>
        <row r="242">
          <cell r="E242">
            <v>0</v>
          </cell>
          <cell r="F242">
            <v>0</v>
          </cell>
          <cell r="G242">
            <v>0</v>
          </cell>
          <cell r="H242">
            <v>0</v>
          </cell>
          <cell r="I242">
            <v>0</v>
          </cell>
          <cell r="J242">
            <v>0</v>
          </cell>
          <cell r="K242">
            <v>0</v>
          </cell>
          <cell r="L242" t="str">
            <v/>
          </cell>
          <cell r="M242">
            <v>0</v>
          </cell>
          <cell r="N242">
            <v>0</v>
          </cell>
          <cell r="O242">
            <v>0</v>
          </cell>
          <cell r="P242">
            <v>0</v>
          </cell>
          <cell r="Q242" t="str">
            <v/>
          </cell>
          <cell r="R242">
            <v>0</v>
          </cell>
          <cell r="S242">
            <v>0</v>
          </cell>
          <cell r="T242" t="str">
            <v/>
          </cell>
          <cell r="U242">
            <v>0</v>
          </cell>
          <cell r="V242">
            <v>0</v>
          </cell>
          <cell r="W242">
            <v>0</v>
          </cell>
          <cell r="X242">
            <v>0</v>
          </cell>
          <cell r="Y242">
            <v>0</v>
          </cell>
          <cell r="Z242" t="str">
            <v/>
          </cell>
          <cell r="AA242">
            <v>0</v>
          </cell>
          <cell r="AB242">
            <v>0</v>
          </cell>
          <cell r="AC242">
            <v>0</v>
          </cell>
          <cell r="AD242">
            <v>0</v>
          </cell>
          <cell r="AE242">
            <v>0</v>
          </cell>
          <cell r="AF242">
            <v>0</v>
          </cell>
          <cell r="AG242">
            <v>0</v>
          </cell>
          <cell r="AH242">
            <v>0</v>
          </cell>
          <cell r="AI242" t="str">
            <v/>
          </cell>
          <cell r="AJ242">
            <v>0</v>
          </cell>
          <cell r="AK242">
            <v>0</v>
          </cell>
          <cell r="AL242">
            <v>0</v>
          </cell>
        </row>
        <row r="243">
          <cell r="E243">
            <v>0</v>
          </cell>
          <cell r="F243">
            <v>0</v>
          </cell>
          <cell r="G243">
            <v>0</v>
          </cell>
          <cell r="H243">
            <v>0</v>
          </cell>
          <cell r="I243">
            <v>0</v>
          </cell>
          <cell r="J243">
            <v>0</v>
          </cell>
          <cell r="K243">
            <v>0</v>
          </cell>
          <cell r="L243" t="str">
            <v/>
          </cell>
          <cell r="M243">
            <v>0</v>
          </cell>
          <cell r="N243">
            <v>0</v>
          </cell>
          <cell r="O243">
            <v>0</v>
          </cell>
          <cell r="P243">
            <v>0</v>
          </cell>
          <cell r="Q243" t="str">
            <v/>
          </cell>
          <cell r="R243">
            <v>0</v>
          </cell>
          <cell r="S243">
            <v>0</v>
          </cell>
          <cell r="T243" t="str">
            <v/>
          </cell>
          <cell r="U243">
            <v>0</v>
          </cell>
          <cell r="V243">
            <v>0</v>
          </cell>
          <cell r="W243">
            <v>0</v>
          </cell>
          <cell r="X243">
            <v>0</v>
          </cell>
          <cell r="Y243">
            <v>0</v>
          </cell>
          <cell r="Z243" t="str">
            <v/>
          </cell>
          <cell r="AA243">
            <v>0</v>
          </cell>
          <cell r="AB243">
            <v>0</v>
          </cell>
          <cell r="AC243">
            <v>0</v>
          </cell>
          <cell r="AD243">
            <v>0</v>
          </cell>
          <cell r="AE243">
            <v>0</v>
          </cell>
          <cell r="AF243">
            <v>0</v>
          </cell>
          <cell r="AG243">
            <v>0</v>
          </cell>
          <cell r="AH243">
            <v>0</v>
          </cell>
          <cell r="AI243" t="str">
            <v/>
          </cell>
          <cell r="AJ243">
            <v>0</v>
          </cell>
          <cell r="AK243">
            <v>0</v>
          </cell>
          <cell r="AL243">
            <v>0</v>
          </cell>
        </row>
        <row r="244">
          <cell r="E244">
            <v>0</v>
          </cell>
          <cell r="F244">
            <v>0</v>
          </cell>
          <cell r="G244">
            <v>0</v>
          </cell>
          <cell r="H244">
            <v>0</v>
          </cell>
          <cell r="I244">
            <v>0</v>
          </cell>
          <cell r="J244">
            <v>0</v>
          </cell>
          <cell r="K244">
            <v>0</v>
          </cell>
          <cell r="L244" t="str">
            <v/>
          </cell>
          <cell r="M244">
            <v>0</v>
          </cell>
          <cell r="N244">
            <v>0</v>
          </cell>
          <cell r="O244">
            <v>0</v>
          </cell>
          <cell r="P244">
            <v>0</v>
          </cell>
          <cell r="Q244" t="str">
            <v/>
          </cell>
          <cell r="R244">
            <v>0</v>
          </cell>
          <cell r="S244">
            <v>0</v>
          </cell>
          <cell r="T244" t="str">
            <v/>
          </cell>
          <cell r="U244">
            <v>0</v>
          </cell>
          <cell r="V244">
            <v>0</v>
          </cell>
          <cell r="W244">
            <v>0</v>
          </cell>
          <cell r="X244">
            <v>0</v>
          </cell>
          <cell r="Y244">
            <v>0</v>
          </cell>
          <cell r="Z244" t="str">
            <v/>
          </cell>
          <cell r="AA244">
            <v>0</v>
          </cell>
          <cell r="AB244">
            <v>0</v>
          </cell>
          <cell r="AC244">
            <v>0</v>
          </cell>
          <cell r="AD244">
            <v>0</v>
          </cell>
          <cell r="AE244">
            <v>0</v>
          </cell>
          <cell r="AF244">
            <v>0</v>
          </cell>
          <cell r="AG244">
            <v>0</v>
          </cell>
          <cell r="AH244">
            <v>0</v>
          </cell>
          <cell r="AI244" t="str">
            <v/>
          </cell>
          <cell r="AJ244">
            <v>0</v>
          </cell>
          <cell r="AK244">
            <v>0</v>
          </cell>
          <cell r="AL244">
            <v>0</v>
          </cell>
        </row>
        <row r="245">
          <cell r="E245">
            <v>0</v>
          </cell>
          <cell r="F245">
            <v>0</v>
          </cell>
          <cell r="G245">
            <v>0</v>
          </cell>
          <cell r="H245">
            <v>0</v>
          </cell>
          <cell r="I245">
            <v>0</v>
          </cell>
          <cell r="J245">
            <v>0</v>
          </cell>
          <cell r="K245">
            <v>0</v>
          </cell>
          <cell r="L245">
            <v>393</v>
          </cell>
          <cell r="M245">
            <v>0</v>
          </cell>
          <cell r="N245">
            <v>0</v>
          </cell>
          <cell r="O245">
            <v>0</v>
          </cell>
          <cell r="P245">
            <v>0</v>
          </cell>
          <cell r="Q245" t="str">
            <v>組</v>
          </cell>
          <cell r="R245">
            <v>0</v>
          </cell>
          <cell r="S245">
            <v>0</v>
          </cell>
          <cell r="T245">
            <v>1000</v>
          </cell>
          <cell r="U245">
            <v>0</v>
          </cell>
          <cell r="V245">
            <v>0</v>
          </cell>
          <cell r="W245">
            <v>0</v>
          </cell>
          <cell r="X245">
            <v>0</v>
          </cell>
          <cell r="Y245">
            <v>0</v>
          </cell>
          <cell r="Z245">
            <v>393000</v>
          </cell>
          <cell r="AA245">
            <v>0</v>
          </cell>
          <cell r="AB245">
            <v>0</v>
          </cell>
          <cell r="AC245">
            <v>0</v>
          </cell>
          <cell r="AD245">
            <v>0</v>
          </cell>
          <cell r="AE245">
            <v>0</v>
          </cell>
          <cell r="AF245">
            <v>0</v>
          </cell>
          <cell r="AG245">
            <v>0</v>
          </cell>
          <cell r="AH245">
            <v>0</v>
          </cell>
          <cell r="AI245">
            <v>0.1</v>
          </cell>
          <cell r="AJ245">
            <v>0</v>
          </cell>
          <cell r="AK245">
            <v>0</v>
          </cell>
          <cell r="AL245">
            <v>0</v>
          </cell>
        </row>
        <row r="246">
          <cell r="E246">
            <v>0</v>
          </cell>
          <cell r="F246">
            <v>0</v>
          </cell>
          <cell r="G246">
            <v>0</v>
          </cell>
          <cell r="H246">
            <v>0</v>
          </cell>
          <cell r="I246">
            <v>0</v>
          </cell>
          <cell r="J246">
            <v>0</v>
          </cell>
          <cell r="K246">
            <v>0</v>
          </cell>
          <cell r="L246">
            <v>54</v>
          </cell>
          <cell r="M246">
            <v>0</v>
          </cell>
          <cell r="N246">
            <v>0</v>
          </cell>
          <cell r="O246">
            <v>0</v>
          </cell>
          <cell r="P246">
            <v>0</v>
          </cell>
          <cell r="Q246" t="str">
            <v>組</v>
          </cell>
          <cell r="R246">
            <v>0</v>
          </cell>
          <cell r="S246">
            <v>0</v>
          </cell>
          <cell r="T246">
            <v>8000</v>
          </cell>
          <cell r="U246">
            <v>0</v>
          </cell>
          <cell r="V246">
            <v>0</v>
          </cell>
          <cell r="W246">
            <v>0</v>
          </cell>
          <cell r="X246">
            <v>0</v>
          </cell>
          <cell r="Y246">
            <v>0</v>
          </cell>
          <cell r="Z246">
            <v>432000</v>
          </cell>
          <cell r="AA246">
            <v>0</v>
          </cell>
          <cell r="AB246">
            <v>0</v>
          </cell>
          <cell r="AC246">
            <v>0</v>
          </cell>
          <cell r="AD246">
            <v>0</v>
          </cell>
          <cell r="AE246">
            <v>0</v>
          </cell>
          <cell r="AF246">
            <v>0</v>
          </cell>
          <cell r="AG246">
            <v>0</v>
          </cell>
          <cell r="AH246">
            <v>0</v>
          </cell>
          <cell r="AI246">
            <v>0.1</v>
          </cell>
          <cell r="AJ246">
            <v>0</v>
          </cell>
          <cell r="AK246">
            <v>0</v>
          </cell>
          <cell r="AL246">
            <v>0</v>
          </cell>
        </row>
        <row r="247">
          <cell r="E247">
            <v>0</v>
          </cell>
          <cell r="F247">
            <v>0</v>
          </cell>
          <cell r="G247">
            <v>0</v>
          </cell>
          <cell r="H247">
            <v>0</v>
          </cell>
          <cell r="I247">
            <v>0</v>
          </cell>
          <cell r="J247">
            <v>0</v>
          </cell>
          <cell r="K247">
            <v>0</v>
          </cell>
          <cell r="L247">
            <v>1845</v>
          </cell>
          <cell r="M247">
            <v>0</v>
          </cell>
          <cell r="N247">
            <v>0</v>
          </cell>
          <cell r="O247">
            <v>0</v>
          </cell>
          <cell r="P247">
            <v>0</v>
          </cell>
          <cell r="Q247" t="str">
            <v>組</v>
          </cell>
          <cell r="R247">
            <v>0</v>
          </cell>
          <cell r="S247">
            <v>0</v>
          </cell>
          <cell r="T247">
            <v>800</v>
          </cell>
          <cell r="U247">
            <v>0</v>
          </cell>
          <cell r="V247">
            <v>0</v>
          </cell>
          <cell r="W247">
            <v>0</v>
          </cell>
          <cell r="X247">
            <v>0</v>
          </cell>
          <cell r="Y247">
            <v>0</v>
          </cell>
          <cell r="Z247">
            <v>1476000</v>
          </cell>
          <cell r="AA247">
            <v>0</v>
          </cell>
          <cell r="AB247">
            <v>0</v>
          </cell>
          <cell r="AC247">
            <v>0</v>
          </cell>
          <cell r="AD247">
            <v>0</v>
          </cell>
          <cell r="AE247">
            <v>0</v>
          </cell>
          <cell r="AF247">
            <v>0</v>
          </cell>
          <cell r="AG247">
            <v>0</v>
          </cell>
          <cell r="AH247">
            <v>0</v>
          </cell>
          <cell r="AI247">
            <v>0.1</v>
          </cell>
          <cell r="AJ247">
            <v>0</v>
          </cell>
          <cell r="AK247">
            <v>0</v>
          </cell>
          <cell r="AL247">
            <v>0</v>
          </cell>
        </row>
        <row r="248">
          <cell r="E248">
            <v>0</v>
          </cell>
          <cell r="F248">
            <v>0</v>
          </cell>
          <cell r="G248">
            <v>0</v>
          </cell>
          <cell r="H248">
            <v>0</v>
          </cell>
          <cell r="I248">
            <v>0</v>
          </cell>
          <cell r="J248">
            <v>0</v>
          </cell>
          <cell r="K248">
            <v>0</v>
          </cell>
          <cell r="L248">
            <v>335</v>
          </cell>
          <cell r="M248">
            <v>0</v>
          </cell>
          <cell r="N248">
            <v>0</v>
          </cell>
          <cell r="O248">
            <v>0</v>
          </cell>
          <cell r="P248">
            <v>0</v>
          </cell>
          <cell r="Q248" t="str">
            <v>組</v>
          </cell>
          <cell r="R248">
            <v>0</v>
          </cell>
          <cell r="S248">
            <v>0</v>
          </cell>
          <cell r="T248">
            <v>900</v>
          </cell>
          <cell r="U248">
            <v>0</v>
          </cell>
          <cell r="V248">
            <v>0</v>
          </cell>
          <cell r="W248">
            <v>0</v>
          </cell>
          <cell r="X248">
            <v>0</v>
          </cell>
          <cell r="Y248">
            <v>0</v>
          </cell>
          <cell r="Z248">
            <v>301500</v>
          </cell>
          <cell r="AA248">
            <v>0</v>
          </cell>
          <cell r="AB248">
            <v>0</v>
          </cell>
          <cell r="AC248">
            <v>0</v>
          </cell>
          <cell r="AD248">
            <v>0</v>
          </cell>
          <cell r="AE248">
            <v>0</v>
          </cell>
          <cell r="AF248">
            <v>0</v>
          </cell>
          <cell r="AG248">
            <v>0</v>
          </cell>
          <cell r="AH248">
            <v>0</v>
          </cell>
          <cell r="AI248">
            <v>0.1</v>
          </cell>
          <cell r="AJ248">
            <v>0</v>
          </cell>
          <cell r="AK248">
            <v>0</v>
          </cell>
          <cell r="AL248">
            <v>0</v>
          </cell>
        </row>
        <row r="249">
          <cell r="E249">
            <v>0</v>
          </cell>
          <cell r="F249">
            <v>0</v>
          </cell>
          <cell r="G249">
            <v>0</v>
          </cell>
          <cell r="H249">
            <v>0</v>
          </cell>
          <cell r="I249">
            <v>0</v>
          </cell>
          <cell r="J249">
            <v>0</v>
          </cell>
          <cell r="K249">
            <v>0</v>
          </cell>
          <cell r="L249" t="str">
            <v/>
          </cell>
          <cell r="M249">
            <v>0</v>
          </cell>
          <cell r="N249">
            <v>0</v>
          </cell>
          <cell r="O249">
            <v>0</v>
          </cell>
          <cell r="P249">
            <v>0</v>
          </cell>
          <cell r="Q249" t="str">
            <v/>
          </cell>
          <cell r="R249">
            <v>0</v>
          </cell>
          <cell r="S249">
            <v>0</v>
          </cell>
          <cell r="T249" t="str">
            <v/>
          </cell>
          <cell r="U249">
            <v>0</v>
          </cell>
          <cell r="V249">
            <v>0</v>
          </cell>
          <cell r="W249">
            <v>0</v>
          </cell>
          <cell r="X249">
            <v>0</v>
          </cell>
          <cell r="Y249">
            <v>0</v>
          </cell>
          <cell r="Z249" t="str">
            <v/>
          </cell>
          <cell r="AA249">
            <v>0</v>
          </cell>
          <cell r="AB249">
            <v>0</v>
          </cell>
          <cell r="AC249">
            <v>0</v>
          </cell>
          <cell r="AD249">
            <v>0</v>
          </cell>
          <cell r="AE249">
            <v>0</v>
          </cell>
          <cell r="AF249">
            <v>0</v>
          </cell>
          <cell r="AG249">
            <v>0</v>
          </cell>
          <cell r="AH249">
            <v>0</v>
          </cell>
          <cell r="AI249" t="str">
            <v/>
          </cell>
          <cell r="AJ249">
            <v>0</v>
          </cell>
          <cell r="AK249">
            <v>0</v>
          </cell>
          <cell r="AL249">
            <v>0</v>
          </cell>
        </row>
        <row r="250">
          <cell r="E250">
            <v>0</v>
          </cell>
          <cell r="F250">
            <v>0</v>
          </cell>
          <cell r="G250">
            <v>0</v>
          </cell>
          <cell r="H250">
            <v>0</v>
          </cell>
          <cell r="I250">
            <v>0</v>
          </cell>
          <cell r="J250">
            <v>0</v>
          </cell>
          <cell r="K250">
            <v>0</v>
          </cell>
          <cell r="L250">
            <v>204</v>
          </cell>
          <cell r="M250">
            <v>0</v>
          </cell>
          <cell r="N250">
            <v>0</v>
          </cell>
          <cell r="O250">
            <v>0</v>
          </cell>
          <cell r="P250">
            <v>0</v>
          </cell>
          <cell r="Q250" t="str">
            <v>台</v>
          </cell>
          <cell r="R250">
            <v>0</v>
          </cell>
          <cell r="S250">
            <v>0</v>
          </cell>
          <cell r="T250">
            <v>10000</v>
          </cell>
          <cell r="U250">
            <v>0</v>
          </cell>
          <cell r="V250">
            <v>0</v>
          </cell>
          <cell r="W250">
            <v>0</v>
          </cell>
          <cell r="X250">
            <v>0</v>
          </cell>
          <cell r="Y250">
            <v>0</v>
          </cell>
          <cell r="Z250">
            <v>2040000</v>
          </cell>
          <cell r="AA250">
            <v>0</v>
          </cell>
          <cell r="AB250">
            <v>0</v>
          </cell>
          <cell r="AC250">
            <v>0</v>
          </cell>
          <cell r="AD250">
            <v>0</v>
          </cell>
          <cell r="AE250">
            <v>0</v>
          </cell>
          <cell r="AF250">
            <v>0</v>
          </cell>
          <cell r="AG250">
            <v>0</v>
          </cell>
          <cell r="AH250">
            <v>0</v>
          </cell>
          <cell r="AI250">
            <v>0.39100000000000001</v>
          </cell>
          <cell r="AJ250">
            <v>0</v>
          </cell>
          <cell r="AK250">
            <v>0</v>
          </cell>
          <cell r="AL250">
            <v>0</v>
          </cell>
        </row>
        <row r="251">
          <cell r="E251">
            <v>0</v>
          </cell>
          <cell r="F251">
            <v>0</v>
          </cell>
          <cell r="G251">
            <v>0</v>
          </cell>
          <cell r="H251">
            <v>0</v>
          </cell>
          <cell r="I251">
            <v>0</v>
          </cell>
          <cell r="J251">
            <v>0</v>
          </cell>
          <cell r="K251">
            <v>0</v>
          </cell>
          <cell r="L251">
            <v>1384</v>
          </cell>
          <cell r="M251">
            <v>0</v>
          </cell>
          <cell r="N251">
            <v>0</v>
          </cell>
          <cell r="O251">
            <v>0</v>
          </cell>
          <cell r="P251">
            <v>0</v>
          </cell>
          <cell r="Q251" t="str">
            <v>台</v>
          </cell>
          <cell r="R251">
            <v>0</v>
          </cell>
          <cell r="S251">
            <v>0</v>
          </cell>
          <cell r="T251">
            <v>9280</v>
          </cell>
          <cell r="U251">
            <v>0</v>
          </cell>
          <cell r="V251">
            <v>0</v>
          </cell>
          <cell r="W251">
            <v>0</v>
          </cell>
          <cell r="X251">
            <v>0</v>
          </cell>
          <cell r="Y251">
            <v>0</v>
          </cell>
          <cell r="Z251">
            <v>12843520</v>
          </cell>
          <cell r="AA251">
            <v>0</v>
          </cell>
          <cell r="AB251">
            <v>0</v>
          </cell>
          <cell r="AC251">
            <v>0</v>
          </cell>
          <cell r="AD251">
            <v>0</v>
          </cell>
          <cell r="AE251">
            <v>0</v>
          </cell>
          <cell r="AF251">
            <v>0</v>
          </cell>
          <cell r="AG251">
            <v>0</v>
          </cell>
          <cell r="AH251">
            <v>0</v>
          </cell>
          <cell r="AI251">
            <v>0.313</v>
          </cell>
          <cell r="AJ251">
            <v>0</v>
          </cell>
          <cell r="AK251">
            <v>0</v>
          </cell>
          <cell r="AL251">
            <v>0</v>
          </cell>
        </row>
        <row r="252">
          <cell r="E252">
            <v>0</v>
          </cell>
          <cell r="F252">
            <v>0</v>
          </cell>
          <cell r="G252">
            <v>0</v>
          </cell>
          <cell r="H252">
            <v>0</v>
          </cell>
          <cell r="I252">
            <v>0</v>
          </cell>
          <cell r="J252">
            <v>0</v>
          </cell>
          <cell r="K252">
            <v>0</v>
          </cell>
          <cell r="L252">
            <v>942</v>
          </cell>
          <cell r="M252">
            <v>0</v>
          </cell>
          <cell r="N252">
            <v>0</v>
          </cell>
          <cell r="O252">
            <v>0</v>
          </cell>
          <cell r="P252">
            <v>0</v>
          </cell>
          <cell r="Q252" t="str">
            <v>台</v>
          </cell>
          <cell r="R252">
            <v>0</v>
          </cell>
          <cell r="S252">
            <v>0</v>
          </cell>
          <cell r="T252">
            <v>9310</v>
          </cell>
          <cell r="U252">
            <v>0</v>
          </cell>
          <cell r="V252">
            <v>0</v>
          </cell>
          <cell r="W252">
            <v>0</v>
          </cell>
          <cell r="X252">
            <v>0</v>
          </cell>
          <cell r="Y252">
            <v>0</v>
          </cell>
          <cell r="Z252">
            <v>8770020</v>
          </cell>
          <cell r="AA252">
            <v>0</v>
          </cell>
          <cell r="AB252">
            <v>0</v>
          </cell>
          <cell r="AC252">
            <v>0</v>
          </cell>
          <cell r="AD252">
            <v>0</v>
          </cell>
          <cell r="AE252">
            <v>0</v>
          </cell>
          <cell r="AF252">
            <v>0</v>
          </cell>
          <cell r="AG252">
            <v>0</v>
          </cell>
          <cell r="AH252">
            <v>0</v>
          </cell>
          <cell r="AI252">
            <v>0.20899999999999999</v>
          </cell>
          <cell r="AJ252">
            <v>0</v>
          </cell>
          <cell r="AK252">
            <v>0</v>
          </cell>
          <cell r="AL252">
            <v>0</v>
          </cell>
        </row>
        <row r="253">
          <cell r="E253">
            <v>0</v>
          </cell>
          <cell r="F253">
            <v>0</v>
          </cell>
          <cell r="G253">
            <v>0</v>
          </cell>
          <cell r="H253">
            <v>0</v>
          </cell>
          <cell r="I253">
            <v>0</v>
          </cell>
          <cell r="J253">
            <v>0</v>
          </cell>
          <cell r="K253">
            <v>0</v>
          </cell>
          <cell r="L253">
            <v>36</v>
          </cell>
          <cell r="M253">
            <v>0</v>
          </cell>
          <cell r="N253">
            <v>0</v>
          </cell>
          <cell r="O253">
            <v>0</v>
          </cell>
          <cell r="P253">
            <v>0</v>
          </cell>
          <cell r="Q253" t="str">
            <v>台</v>
          </cell>
          <cell r="R253">
            <v>0</v>
          </cell>
          <cell r="S253">
            <v>0</v>
          </cell>
          <cell r="T253">
            <v>6080</v>
          </cell>
          <cell r="U253">
            <v>0</v>
          </cell>
          <cell r="V253">
            <v>0</v>
          </cell>
          <cell r="W253">
            <v>0</v>
          </cell>
          <cell r="X253">
            <v>0</v>
          </cell>
          <cell r="Y253">
            <v>0</v>
          </cell>
          <cell r="Z253">
            <v>218880</v>
          </cell>
          <cell r="AA253">
            <v>0</v>
          </cell>
          <cell r="AB253">
            <v>0</v>
          </cell>
          <cell r="AC253">
            <v>0</v>
          </cell>
          <cell r="AD253">
            <v>0</v>
          </cell>
          <cell r="AE253">
            <v>0</v>
          </cell>
          <cell r="AF253">
            <v>0</v>
          </cell>
          <cell r="AG253">
            <v>0</v>
          </cell>
          <cell r="AH253">
            <v>0</v>
          </cell>
          <cell r="AI253">
            <v>0.26100000000000001</v>
          </cell>
          <cell r="AJ253">
            <v>0</v>
          </cell>
          <cell r="AK253">
            <v>0</v>
          </cell>
          <cell r="AL253">
            <v>0</v>
          </cell>
        </row>
        <row r="254">
          <cell r="E254">
            <v>0</v>
          </cell>
          <cell r="F254">
            <v>0</v>
          </cell>
          <cell r="G254">
            <v>0</v>
          </cell>
          <cell r="H254">
            <v>0</v>
          </cell>
          <cell r="I254">
            <v>0</v>
          </cell>
          <cell r="J254">
            <v>0</v>
          </cell>
          <cell r="K254">
            <v>0</v>
          </cell>
          <cell r="L254">
            <v>83</v>
          </cell>
          <cell r="M254">
            <v>0</v>
          </cell>
          <cell r="N254">
            <v>0</v>
          </cell>
          <cell r="O254">
            <v>0</v>
          </cell>
          <cell r="P254">
            <v>0</v>
          </cell>
          <cell r="Q254" t="str">
            <v>台</v>
          </cell>
          <cell r="R254">
            <v>0</v>
          </cell>
          <cell r="S254">
            <v>0</v>
          </cell>
          <cell r="T254">
            <v>4420</v>
          </cell>
          <cell r="U254">
            <v>0</v>
          </cell>
          <cell r="V254">
            <v>0</v>
          </cell>
          <cell r="W254">
            <v>0</v>
          </cell>
          <cell r="X254">
            <v>0</v>
          </cell>
          <cell r="Y254">
            <v>0</v>
          </cell>
          <cell r="Z254">
            <v>366860</v>
          </cell>
          <cell r="AA254">
            <v>0</v>
          </cell>
          <cell r="AB254">
            <v>0</v>
          </cell>
          <cell r="AC254">
            <v>0</v>
          </cell>
          <cell r="AD254">
            <v>0</v>
          </cell>
          <cell r="AE254">
            <v>0</v>
          </cell>
          <cell r="AF254">
            <v>0</v>
          </cell>
          <cell r="AG254">
            <v>0</v>
          </cell>
          <cell r="AH254">
            <v>0</v>
          </cell>
          <cell r="AI254">
            <v>0.20899999999999999</v>
          </cell>
          <cell r="AJ254">
            <v>0</v>
          </cell>
          <cell r="AK254">
            <v>0</v>
          </cell>
          <cell r="AL254">
            <v>0</v>
          </cell>
        </row>
        <row r="255">
          <cell r="E255">
            <v>0</v>
          </cell>
          <cell r="F255">
            <v>0</v>
          </cell>
          <cell r="G255">
            <v>0</v>
          </cell>
          <cell r="H255">
            <v>0</v>
          </cell>
          <cell r="I255">
            <v>0</v>
          </cell>
          <cell r="J255">
            <v>0</v>
          </cell>
          <cell r="K255">
            <v>0</v>
          </cell>
          <cell r="L255">
            <v>266</v>
          </cell>
          <cell r="M255">
            <v>0</v>
          </cell>
          <cell r="N255">
            <v>0</v>
          </cell>
          <cell r="O255">
            <v>0</v>
          </cell>
          <cell r="P255">
            <v>0</v>
          </cell>
          <cell r="Q255" t="str">
            <v>台</v>
          </cell>
          <cell r="R255">
            <v>0</v>
          </cell>
          <cell r="S255">
            <v>0</v>
          </cell>
          <cell r="T255">
            <v>26700</v>
          </cell>
          <cell r="U255">
            <v>0</v>
          </cell>
          <cell r="V255">
            <v>0</v>
          </cell>
          <cell r="W255">
            <v>0</v>
          </cell>
          <cell r="X255">
            <v>0</v>
          </cell>
          <cell r="Y255">
            <v>0</v>
          </cell>
          <cell r="Z255">
            <v>7102200</v>
          </cell>
          <cell r="AA255">
            <v>0</v>
          </cell>
          <cell r="AB255">
            <v>0</v>
          </cell>
          <cell r="AC255">
            <v>0</v>
          </cell>
          <cell r="AD255">
            <v>0</v>
          </cell>
          <cell r="AE255">
            <v>0</v>
          </cell>
          <cell r="AF255">
            <v>0</v>
          </cell>
          <cell r="AG255">
            <v>0</v>
          </cell>
          <cell r="AH255">
            <v>0</v>
          </cell>
          <cell r="AI255">
            <v>0.46100000000000002</v>
          </cell>
          <cell r="AJ255">
            <v>0</v>
          </cell>
          <cell r="AK255">
            <v>0</v>
          </cell>
          <cell r="AL255">
            <v>0</v>
          </cell>
        </row>
        <row r="256">
          <cell r="E256">
            <v>0</v>
          </cell>
          <cell r="F256">
            <v>0</v>
          </cell>
          <cell r="G256">
            <v>0</v>
          </cell>
          <cell r="H256">
            <v>0</v>
          </cell>
          <cell r="I256">
            <v>0</v>
          </cell>
          <cell r="J256">
            <v>0</v>
          </cell>
          <cell r="K256">
            <v>0</v>
          </cell>
          <cell r="L256">
            <v>60</v>
          </cell>
          <cell r="M256">
            <v>0</v>
          </cell>
          <cell r="N256">
            <v>0</v>
          </cell>
          <cell r="O256">
            <v>0</v>
          </cell>
          <cell r="P256">
            <v>0</v>
          </cell>
          <cell r="Q256" t="str">
            <v>台</v>
          </cell>
          <cell r="R256">
            <v>0</v>
          </cell>
          <cell r="S256">
            <v>0</v>
          </cell>
          <cell r="T256">
            <v>8390</v>
          </cell>
          <cell r="U256">
            <v>0</v>
          </cell>
          <cell r="V256">
            <v>0</v>
          </cell>
          <cell r="W256">
            <v>0</v>
          </cell>
          <cell r="X256">
            <v>0</v>
          </cell>
          <cell r="Y256">
            <v>0</v>
          </cell>
          <cell r="Z256">
            <v>503400</v>
          </cell>
          <cell r="AA256">
            <v>0</v>
          </cell>
          <cell r="AB256">
            <v>0</v>
          </cell>
          <cell r="AC256">
            <v>0</v>
          </cell>
          <cell r="AD256">
            <v>0</v>
          </cell>
          <cell r="AE256">
            <v>0</v>
          </cell>
          <cell r="AF256">
            <v>0</v>
          </cell>
          <cell r="AG256">
            <v>0</v>
          </cell>
          <cell r="AH256">
            <v>0</v>
          </cell>
          <cell r="AI256">
            <v>0.20899999999999999</v>
          </cell>
          <cell r="AJ256">
            <v>0</v>
          </cell>
          <cell r="AK256">
            <v>0</v>
          </cell>
          <cell r="AL256">
            <v>0</v>
          </cell>
        </row>
        <row r="257">
          <cell r="E257">
            <v>0</v>
          </cell>
          <cell r="F257">
            <v>0</v>
          </cell>
          <cell r="G257">
            <v>0</v>
          </cell>
          <cell r="H257">
            <v>0</v>
          </cell>
          <cell r="I257">
            <v>0</v>
          </cell>
          <cell r="J257">
            <v>0</v>
          </cell>
          <cell r="K257">
            <v>0</v>
          </cell>
          <cell r="L257">
            <v>399</v>
          </cell>
          <cell r="M257">
            <v>0</v>
          </cell>
          <cell r="N257">
            <v>0</v>
          </cell>
          <cell r="O257">
            <v>0</v>
          </cell>
          <cell r="P257">
            <v>0</v>
          </cell>
          <cell r="Q257" t="str">
            <v>台</v>
          </cell>
          <cell r="R257">
            <v>0</v>
          </cell>
          <cell r="S257">
            <v>0</v>
          </cell>
          <cell r="T257">
            <v>12700</v>
          </cell>
          <cell r="U257">
            <v>0</v>
          </cell>
          <cell r="V257">
            <v>0</v>
          </cell>
          <cell r="W257">
            <v>0</v>
          </cell>
          <cell r="X257">
            <v>0</v>
          </cell>
          <cell r="Y257">
            <v>0</v>
          </cell>
          <cell r="Z257">
            <v>5067300</v>
          </cell>
          <cell r="AA257">
            <v>0</v>
          </cell>
          <cell r="AB257">
            <v>0</v>
          </cell>
          <cell r="AC257">
            <v>0</v>
          </cell>
          <cell r="AD257">
            <v>0</v>
          </cell>
          <cell r="AE257">
            <v>0</v>
          </cell>
          <cell r="AF257">
            <v>0</v>
          </cell>
          <cell r="AG257">
            <v>0</v>
          </cell>
          <cell r="AH257">
            <v>0</v>
          </cell>
          <cell r="AI257">
            <v>0.26100000000000001</v>
          </cell>
          <cell r="AJ257">
            <v>0</v>
          </cell>
          <cell r="AK257">
            <v>0</v>
          </cell>
          <cell r="AL257">
            <v>0</v>
          </cell>
        </row>
        <row r="258">
          <cell r="E258">
            <v>0</v>
          </cell>
          <cell r="F258">
            <v>0</v>
          </cell>
          <cell r="G258">
            <v>0</v>
          </cell>
          <cell r="H258">
            <v>0</v>
          </cell>
          <cell r="I258">
            <v>0</v>
          </cell>
          <cell r="J258">
            <v>0</v>
          </cell>
          <cell r="K258">
            <v>0</v>
          </cell>
          <cell r="L258" t="str">
            <v/>
          </cell>
          <cell r="M258">
            <v>0</v>
          </cell>
          <cell r="N258">
            <v>0</v>
          </cell>
          <cell r="O258">
            <v>0</v>
          </cell>
          <cell r="P258">
            <v>0</v>
          </cell>
          <cell r="Q258" t="str">
            <v/>
          </cell>
          <cell r="R258">
            <v>0</v>
          </cell>
          <cell r="S258">
            <v>0</v>
          </cell>
          <cell r="T258" t="str">
            <v/>
          </cell>
          <cell r="U258">
            <v>0</v>
          </cell>
          <cell r="V258">
            <v>0</v>
          </cell>
          <cell r="W258">
            <v>0</v>
          </cell>
          <cell r="X258">
            <v>0</v>
          </cell>
          <cell r="Y258">
            <v>0</v>
          </cell>
          <cell r="Z258" t="str">
            <v/>
          </cell>
          <cell r="AA258">
            <v>0</v>
          </cell>
          <cell r="AB258">
            <v>0</v>
          </cell>
          <cell r="AC258">
            <v>0</v>
          </cell>
          <cell r="AD258">
            <v>0</v>
          </cell>
          <cell r="AE258">
            <v>0</v>
          </cell>
          <cell r="AF258">
            <v>0</v>
          </cell>
          <cell r="AG258">
            <v>0</v>
          </cell>
          <cell r="AH258">
            <v>0</v>
          </cell>
          <cell r="AI258" t="str">
            <v/>
          </cell>
          <cell r="AJ258">
            <v>0</v>
          </cell>
          <cell r="AK258">
            <v>0</v>
          </cell>
          <cell r="AL258">
            <v>0</v>
          </cell>
        </row>
        <row r="259">
          <cell r="E259">
            <v>0</v>
          </cell>
          <cell r="F259">
            <v>0</v>
          </cell>
          <cell r="G259">
            <v>0</v>
          </cell>
          <cell r="H259">
            <v>0</v>
          </cell>
          <cell r="I259">
            <v>0</v>
          </cell>
          <cell r="J259">
            <v>0</v>
          </cell>
          <cell r="K259">
            <v>0</v>
          </cell>
          <cell r="L259" t="str">
            <v/>
          </cell>
          <cell r="M259">
            <v>0</v>
          </cell>
          <cell r="N259">
            <v>0</v>
          </cell>
          <cell r="O259">
            <v>0</v>
          </cell>
          <cell r="P259">
            <v>0</v>
          </cell>
          <cell r="Q259" t="str">
            <v/>
          </cell>
          <cell r="R259">
            <v>0</v>
          </cell>
          <cell r="S259">
            <v>0</v>
          </cell>
          <cell r="T259" t="str">
            <v/>
          </cell>
          <cell r="U259">
            <v>0</v>
          </cell>
          <cell r="V259">
            <v>0</v>
          </cell>
          <cell r="W259">
            <v>0</v>
          </cell>
          <cell r="X259">
            <v>0</v>
          </cell>
          <cell r="Y259">
            <v>0</v>
          </cell>
          <cell r="Z259" t="str">
            <v/>
          </cell>
          <cell r="AA259">
            <v>0</v>
          </cell>
          <cell r="AB259">
            <v>0</v>
          </cell>
          <cell r="AC259">
            <v>0</v>
          </cell>
          <cell r="AD259">
            <v>0</v>
          </cell>
          <cell r="AE259">
            <v>0</v>
          </cell>
          <cell r="AF259">
            <v>0</v>
          </cell>
          <cell r="AG259">
            <v>0</v>
          </cell>
          <cell r="AH259">
            <v>0</v>
          </cell>
          <cell r="AI259" t="str">
            <v/>
          </cell>
          <cell r="AJ259">
            <v>0</v>
          </cell>
          <cell r="AK259">
            <v>0</v>
          </cell>
          <cell r="AL259">
            <v>0</v>
          </cell>
        </row>
        <row r="260">
          <cell r="E260">
            <v>0</v>
          </cell>
          <cell r="F260">
            <v>0</v>
          </cell>
          <cell r="G260">
            <v>0</v>
          </cell>
          <cell r="H260">
            <v>0</v>
          </cell>
          <cell r="I260">
            <v>0</v>
          </cell>
          <cell r="J260">
            <v>0</v>
          </cell>
          <cell r="K260">
            <v>0</v>
          </cell>
          <cell r="L260" t="str">
            <v/>
          </cell>
          <cell r="M260">
            <v>0</v>
          </cell>
          <cell r="N260">
            <v>0</v>
          </cell>
          <cell r="O260">
            <v>0</v>
          </cell>
          <cell r="P260">
            <v>0</v>
          </cell>
          <cell r="Q260" t="str">
            <v/>
          </cell>
          <cell r="R260">
            <v>0</v>
          </cell>
          <cell r="S260">
            <v>0</v>
          </cell>
          <cell r="T260" t="str">
            <v/>
          </cell>
          <cell r="U260">
            <v>0</v>
          </cell>
          <cell r="V260">
            <v>0</v>
          </cell>
          <cell r="W260">
            <v>0</v>
          </cell>
          <cell r="X260">
            <v>0</v>
          </cell>
          <cell r="Y260">
            <v>0</v>
          </cell>
          <cell r="Z260" t="str">
            <v/>
          </cell>
          <cell r="AA260">
            <v>0</v>
          </cell>
          <cell r="AB260">
            <v>0</v>
          </cell>
          <cell r="AC260">
            <v>0</v>
          </cell>
          <cell r="AD260">
            <v>0</v>
          </cell>
          <cell r="AE260">
            <v>0</v>
          </cell>
          <cell r="AF260">
            <v>0</v>
          </cell>
          <cell r="AG260">
            <v>0</v>
          </cell>
          <cell r="AH260">
            <v>0</v>
          </cell>
          <cell r="AI260" t="str">
            <v/>
          </cell>
          <cell r="AJ260">
            <v>0</v>
          </cell>
          <cell r="AK260">
            <v>0</v>
          </cell>
          <cell r="AL260">
            <v>0</v>
          </cell>
        </row>
        <row r="261">
          <cell r="E261">
            <v>0</v>
          </cell>
          <cell r="F261">
            <v>0</v>
          </cell>
          <cell r="G261">
            <v>0</v>
          </cell>
          <cell r="H261">
            <v>0</v>
          </cell>
          <cell r="I261">
            <v>0</v>
          </cell>
          <cell r="J261">
            <v>0</v>
          </cell>
          <cell r="K261">
            <v>0</v>
          </cell>
          <cell r="L261" t="str">
            <v/>
          </cell>
          <cell r="M261">
            <v>0</v>
          </cell>
          <cell r="N261">
            <v>0</v>
          </cell>
          <cell r="O261">
            <v>0</v>
          </cell>
          <cell r="P261">
            <v>0</v>
          </cell>
          <cell r="Q261" t="str">
            <v/>
          </cell>
          <cell r="R261">
            <v>0</v>
          </cell>
          <cell r="S261">
            <v>0</v>
          </cell>
          <cell r="T261" t="str">
            <v/>
          </cell>
          <cell r="U261">
            <v>0</v>
          </cell>
          <cell r="V261">
            <v>0</v>
          </cell>
          <cell r="W261">
            <v>0</v>
          </cell>
          <cell r="X261">
            <v>0</v>
          </cell>
          <cell r="Y261">
            <v>0</v>
          </cell>
          <cell r="Z261" t="str">
            <v/>
          </cell>
          <cell r="AA261">
            <v>0</v>
          </cell>
          <cell r="AB261">
            <v>0</v>
          </cell>
          <cell r="AC261">
            <v>0</v>
          </cell>
          <cell r="AD261">
            <v>0</v>
          </cell>
          <cell r="AE261">
            <v>0</v>
          </cell>
          <cell r="AF261">
            <v>0</v>
          </cell>
          <cell r="AG261">
            <v>0</v>
          </cell>
          <cell r="AH261">
            <v>0</v>
          </cell>
          <cell r="AI261" t="str">
            <v/>
          </cell>
          <cell r="AJ261">
            <v>0</v>
          </cell>
          <cell r="AK261">
            <v>0</v>
          </cell>
          <cell r="AL261">
            <v>0</v>
          </cell>
        </row>
        <row r="262">
          <cell r="E262">
            <v>0</v>
          </cell>
          <cell r="F262">
            <v>0</v>
          </cell>
          <cell r="G262">
            <v>0</v>
          </cell>
          <cell r="H262">
            <v>0</v>
          </cell>
          <cell r="I262">
            <v>0</v>
          </cell>
          <cell r="J262">
            <v>0</v>
          </cell>
          <cell r="K262">
            <v>0</v>
          </cell>
          <cell r="L262" t="str">
            <v/>
          </cell>
          <cell r="M262">
            <v>0</v>
          </cell>
          <cell r="N262">
            <v>0</v>
          </cell>
          <cell r="O262">
            <v>0</v>
          </cell>
          <cell r="P262">
            <v>0</v>
          </cell>
          <cell r="Q262" t="str">
            <v/>
          </cell>
          <cell r="R262">
            <v>0</v>
          </cell>
          <cell r="S262">
            <v>0</v>
          </cell>
          <cell r="T262" t="str">
            <v/>
          </cell>
          <cell r="U262">
            <v>0</v>
          </cell>
          <cell r="V262">
            <v>0</v>
          </cell>
          <cell r="W262">
            <v>0</v>
          </cell>
          <cell r="X262">
            <v>0</v>
          </cell>
          <cell r="Y262">
            <v>0</v>
          </cell>
          <cell r="Z262" t="str">
            <v/>
          </cell>
          <cell r="AA262">
            <v>0</v>
          </cell>
          <cell r="AB262">
            <v>0</v>
          </cell>
          <cell r="AC262">
            <v>0</v>
          </cell>
          <cell r="AD262">
            <v>0</v>
          </cell>
          <cell r="AE262">
            <v>0</v>
          </cell>
          <cell r="AF262">
            <v>0</v>
          </cell>
          <cell r="AG262">
            <v>0</v>
          </cell>
          <cell r="AH262">
            <v>0</v>
          </cell>
          <cell r="AI262" t="str">
            <v/>
          </cell>
          <cell r="AJ262">
            <v>0</v>
          </cell>
          <cell r="AK262">
            <v>0</v>
          </cell>
          <cell r="AL262">
            <v>0</v>
          </cell>
        </row>
        <row r="263">
          <cell r="E263">
            <v>0</v>
          </cell>
          <cell r="F263">
            <v>0</v>
          </cell>
          <cell r="G263">
            <v>0</v>
          </cell>
          <cell r="H263">
            <v>0</v>
          </cell>
          <cell r="I263">
            <v>0</v>
          </cell>
          <cell r="J263">
            <v>0</v>
          </cell>
          <cell r="K263">
            <v>0</v>
          </cell>
          <cell r="L263" t="str">
            <v/>
          </cell>
          <cell r="M263">
            <v>0</v>
          </cell>
          <cell r="N263">
            <v>0</v>
          </cell>
          <cell r="O263">
            <v>0</v>
          </cell>
          <cell r="P263">
            <v>0</v>
          </cell>
          <cell r="Q263" t="str">
            <v/>
          </cell>
          <cell r="R263">
            <v>0</v>
          </cell>
          <cell r="S263">
            <v>0</v>
          </cell>
          <cell r="T263" t="str">
            <v/>
          </cell>
          <cell r="U263">
            <v>0</v>
          </cell>
          <cell r="V263">
            <v>0</v>
          </cell>
          <cell r="W263">
            <v>0</v>
          </cell>
          <cell r="X263">
            <v>0</v>
          </cell>
          <cell r="Y263">
            <v>0</v>
          </cell>
          <cell r="Z263" t="str">
            <v/>
          </cell>
          <cell r="AA263">
            <v>0</v>
          </cell>
          <cell r="AB263">
            <v>0</v>
          </cell>
          <cell r="AC263">
            <v>0</v>
          </cell>
          <cell r="AD263">
            <v>0</v>
          </cell>
          <cell r="AE263">
            <v>0</v>
          </cell>
          <cell r="AF263">
            <v>0</v>
          </cell>
          <cell r="AG263">
            <v>0</v>
          </cell>
          <cell r="AH263">
            <v>0</v>
          </cell>
          <cell r="AI263" t="str">
            <v/>
          </cell>
          <cell r="AJ263">
            <v>0</v>
          </cell>
          <cell r="AK263">
            <v>0</v>
          </cell>
          <cell r="AL263">
            <v>0</v>
          </cell>
        </row>
        <row r="264">
          <cell r="E264">
            <v>0</v>
          </cell>
          <cell r="F264">
            <v>0</v>
          </cell>
          <cell r="G264">
            <v>0</v>
          </cell>
          <cell r="H264">
            <v>0</v>
          </cell>
          <cell r="I264">
            <v>0</v>
          </cell>
          <cell r="J264">
            <v>0</v>
          </cell>
          <cell r="K264">
            <v>0</v>
          </cell>
          <cell r="L264" t="str">
            <v/>
          </cell>
          <cell r="M264">
            <v>0</v>
          </cell>
          <cell r="N264">
            <v>0</v>
          </cell>
          <cell r="O264">
            <v>0</v>
          </cell>
          <cell r="P264">
            <v>0</v>
          </cell>
          <cell r="Q264" t="str">
            <v/>
          </cell>
          <cell r="R264">
            <v>0</v>
          </cell>
          <cell r="S264">
            <v>0</v>
          </cell>
          <cell r="T264" t="str">
            <v/>
          </cell>
          <cell r="U264">
            <v>0</v>
          </cell>
          <cell r="V264">
            <v>0</v>
          </cell>
          <cell r="W264">
            <v>0</v>
          </cell>
          <cell r="X264">
            <v>0</v>
          </cell>
          <cell r="Y264">
            <v>0</v>
          </cell>
          <cell r="Z264" t="str">
            <v/>
          </cell>
          <cell r="AA264">
            <v>0</v>
          </cell>
          <cell r="AB264">
            <v>0</v>
          </cell>
          <cell r="AC264">
            <v>0</v>
          </cell>
          <cell r="AD264">
            <v>0</v>
          </cell>
          <cell r="AE264">
            <v>0</v>
          </cell>
          <cell r="AF264">
            <v>0</v>
          </cell>
          <cell r="AG264">
            <v>0</v>
          </cell>
          <cell r="AH264">
            <v>0</v>
          </cell>
          <cell r="AI264" t="str">
            <v/>
          </cell>
          <cell r="AJ264">
            <v>0</v>
          </cell>
          <cell r="AK264">
            <v>0</v>
          </cell>
          <cell r="AL264">
            <v>0</v>
          </cell>
        </row>
        <row r="265">
          <cell r="E265">
            <v>0</v>
          </cell>
          <cell r="F265">
            <v>0</v>
          </cell>
          <cell r="G265">
            <v>0</v>
          </cell>
          <cell r="H265">
            <v>0</v>
          </cell>
          <cell r="I265">
            <v>0</v>
          </cell>
          <cell r="J265">
            <v>0</v>
          </cell>
          <cell r="K265">
            <v>0</v>
          </cell>
          <cell r="L265" t="str">
            <v/>
          </cell>
          <cell r="M265">
            <v>0</v>
          </cell>
          <cell r="N265">
            <v>0</v>
          </cell>
          <cell r="O265">
            <v>0</v>
          </cell>
          <cell r="P265">
            <v>0</v>
          </cell>
          <cell r="Q265" t="str">
            <v/>
          </cell>
          <cell r="R265">
            <v>0</v>
          </cell>
          <cell r="S265">
            <v>0</v>
          </cell>
          <cell r="T265" t="str">
            <v/>
          </cell>
          <cell r="U265">
            <v>0</v>
          </cell>
          <cell r="V265">
            <v>0</v>
          </cell>
          <cell r="W265">
            <v>0</v>
          </cell>
          <cell r="X265">
            <v>0</v>
          </cell>
          <cell r="Y265">
            <v>0</v>
          </cell>
          <cell r="Z265" t="str">
            <v/>
          </cell>
          <cell r="AA265">
            <v>0</v>
          </cell>
          <cell r="AB265">
            <v>0</v>
          </cell>
          <cell r="AC265">
            <v>0</v>
          </cell>
          <cell r="AD265">
            <v>0</v>
          </cell>
          <cell r="AE265">
            <v>0</v>
          </cell>
          <cell r="AF265">
            <v>0</v>
          </cell>
          <cell r="AG265">
            <v>0</v>
          </cell>
          <cell r="AH265">
            <v>0</v>
          </cell>
          <cell r="AI265" t="str">
            <v/>
          </cell>
          <cell r="AJ265">
            <v>0</v>
          </cell>
          <cell r="AK265">
            <v>0</v>
          </cell>
          <cell r="AL265">
            <v>0</v>
          </cell>
        </row>
        <row r="266">
          <cell r="E266">
            <v>0</v>
          </cell>
          <cell r="F266">
            <v>0</v>
          </cell>
          <cell r="G266">
            <v>0</v>
          </cell>
          <cell r="H266">
            <v>0</v>
          </cell>
          <cell r="I266">
            <v>0</v>
          </cell>
          <cell r="J266">
            <v>0</v>
          </cell>
          <cell r="K266">
            <v>0</v>
          </cell>
          <cell r="L266" t="str">
            <v/>
          </cell>
          <cell r="M266">
            <v>0</v>
          </cell>
          <cell r="N266">
            <v>0</v>
          </cell>
          <cell r="O266">
            <v>0</v>
          </cell>
          <cell r="P266">
            <v>0</v>
          </cell>
          <cell r="Q266" t="str">
            <v/>
          </cell>
          <cell r="R266">
            <v>0</v>
          </cell>
          <cell r="S266">
            <v>0</v>
          </cell>
          <cell r="T266" t="str">
            <v/>
          </cell>
          <cell r="U266">
            <v>0</v>
          </cell>
          <cell r="V266">
            <v>0</v>
          </cell>
          <cell r="W266">
            <v>0</v>
          </cell>
          <cell r="X266">
            <v>0</v>
          </cell>
          <cell r="Y266">
            <v>0</v>
          </cell>
          <cell r="Z266" t="str">
            <v/>
          </cell>
          <cell r="AA266">
            <v>0</v>
          </cell>
          <cell r="AB266">
            <v>0</v>
          </cell>
          <cell r="AC266">
            <v>0</v>
          </cell>
          <cell r="AD266">
            <v>0</v>
          </cell>
          <cell r="AE266">
            <v>0</v>
          </cell>
          <cell r="AF266">
            <v>0</v>
          </cell>
          <cell r="AG266">
            <v>0</v>
          </cell>
          <cell r="AH266">
            <v>0</v>
          </cell>
          <cell r="AI266" t="str">
            <v/>
          </cell>
          <cell r="AJ266">
            <v>0</v>
          </cell>
          <cell r="AK266">
            <v>0</v>
          </cell>
          <cell r="AL266">
            <v>0</v>
          </cell>
        </row>
        <row r="267">
          <cell r="E267">
            <v>0</v>
          </cell>
          <cell r="F267">
            <v>0</v>
          </cell>
          <cell r="G267">
            <v>0</v>
          </cell>
          <cell r="H267">
            <v>0</v>
          </cell>
          <cell r="I267">
            <v>0</v>
          </cell>
          <cell r="J267">
            <v>0</v>
          </cell>
          <cell r="K267">
            <v>0</v>
          </cell>
          <cell r="L267" t="str">
            <v/>
          </cell>
          <cell r="M267">
            <v>0</v>
          </cell>
          <cell r="N267">
            <v>0</v>
          </cell>
          <cell r="O267">
            <v>0</v>
          </cell>
          <cell r="P267">
            <v>0</v>
          </cell>
          <cell r="Q267" t="str">
            <v/>
          </cell>
          <cell r="R267">
            <v>0</v>
          </cell>
          <cell r="S267">
            <v>0</v>
          </cell>
          <cell r="T267" t="str">
            <v/>
          </cell>
          <cell r="U267">
            <v>0</v>
          </cell>
          <cell r="V267">
            <v>0</v>
          </cell>
          <cell r="W267">
            <v>0</v>
          </cell>
          <cell r="X267">
            <v>0</v>
          </cell>
          <cell r="Y267">
            <v>0</v>
          </cell>
          <cell r="Z267" t="str">
            <v/>
          </cell>
          <cell r="AA267">
            <v>0</v>
          </cell>
          <cell r="AB267">
            <v>0</v>
          </cell>
          <cell r="AC267">
            <v>0</v>
          </cell>
          <cell r="AD267">
            <v>0</v>
          </cell>
          <cell r="AE267">
            <v>0</v>
          </cell>
          <cell r="AF267">
            <v>0</v>
          </cell>
          <cell r="AG267">
            <v>0</v>
          </cell>
          <cell r="AH267">
            <v>0</v>
          </cell>
          <cell r="AI267" t="str">
            <v/>
          </cell>
          <cell r="AJ267">
            <v>0</v>
          </cell>
          <cell r="AK267">
            <v>0</v>
          </cell>
          <cell r="AL267">
            <v>0</v>
          </cell>
        </row>
        <row r="268">
          <cell r="E268">
            <v>0</v>
          </cell>
          <cell r="F268">
            <v>0</v>
          </cell>
          <cell r="G268">
            <v>0</v>
          </cell>
          <cell r="H268">
            <v>0</v>
          </cell>
          <cell r="I268">
            <v>0</v>
          </cell>
          <cell r="J268">
            <v>0</v>
          </cell>
          <cell r="K268">
            <v>0</v>
          </cell>
          <cell r="L268" t="str">
            <v/>
          </cell>
          <cell r="M268">
            <v>0</v>
          </cell>
          <cell r="N268">
            <v>0</v>
          </cell>
          <cell r="O268">
            <v>0</v>
          </cell>
          <cell r="P268">
            <v>0</v>
          </cell>
          <cell r="Q268" t="str">
            <v/>
          </cell>
          <cell r="R268">
            <v>0</v>
          </cell>
          <cell r="S268">
            <v>0</v>
          </cell>
          <cell r="T268" t="str">
            <v/>
          </cell>
          <cell r="U268">
            <v>0</v>
          </cell>
          <cell r="V268">
            <v>0</v>
          </cell>
          <cell r="W268">
            <v>0</v>
          </cell>
          <cell r="X268">
            <v>0</v>
          </cell>
          <cell r="Y268">
            <v>0</v>
          </cell>
          <cell r="Z268" t="str">
            <v/>
          </cell>
          <cell r="AA268">
            <v>0</v>
          </cell>
          <cell r="AB268">
            <v>0</v>
          </cell>
          <cell r="AC268">
            <v>0</v>
          </cell>
          <cell r="AD268">
            <v>0</v>
          </cell>
          <cell r="AE268">
            <v>0</v>
          </cell>
          <cell r="AF268">
            <v>0</v>
          </cell>
          <cell r="AG268">
            <v>0</v>
          </cell>
          <cell r="AH268">
            <v>0</v>
          </cell>
          <cell r="AI268" t="str">
            <v/>
          </cell>
          <cell r="AJ268">
            <v>0</v>
          </cell>
          <cell r="AK268">
            <v>0</v>
          </cell>
          <cell r="AL268">
            <v>0</v>
          </cell>
        </row>
        <row r="269">
          <cell r="E269">
            <v>0</v>
          </cell>
          <cell r="F269">
            <v>0</v>
          </cell>
          <cell r="G269">
            <v>0</v>
          </cell>
          <cell r="H269">
            <v>0</v>
          </cell>
          <cell r="I269">
            <v>0</v>
          </cell>
          <cell r="J269">
            <v>0</v>
          </cell>
          <cell r="K269">
            <v>0</v>
          </cell>
          <cell r="L269" t="str">
            <v/>
          </cell>
          <cell r="M269">
            <v>0</v>
          </cell>
          <cell r="N269">
            <v>0</v>
          </cell>
          <cell r="O269">
            <v>0</v>
          </cell>
          <cell r="P269">
            <v>0</v>
          </cell>
          <cell r="Q269" t="str">
            <v/>
          </cell>
          <cell r="R269">
            <v>0</v>
          </cell>
          <cell r="S269">
            <v>0</v>
          </cell>
          <cell r="T269" t="str">
            <v/>
          </cell>
          <cell r="U269">
            <v>0</v>
          </cell>
          <cell r="V269">
            <v>0</v>
          </cell>
          <cell r="W269">
            <v>0</v>
          </cell>
          <cell r="X269">
            <v>0</v>
          </cell>
          <cell r="Y269">
            <v>0</v>
          </cell>
          <cell r="Z269" t="str">
            <v/>
          </cell>
          <cell r="AA269">
            <v>0</v>
          </cell>
          <cell r="AB269">
            <v>0</v>
          </cell>
          <cell r="AC269">
            <v>0</v>
          </cell>
          <cell r="AD269">
            <v>0</v>
          </cell>
          <cell r="AE269">
            <v>0</v>
          </cell>
          <cell r="AF269">
            <v>0</v>
          </cell>
          <cell r="AG269">
            <v>0</v>
          </cell>
          <cell r="AH269">
            <v>0</v>
          </cell>
          <cell r="AI269" t="str">
            <v/>
          </cell>
          <cell r="AJ269">
            <v>0</v>
          </cell>
          <cell r="AK269">
            <v>0</v>
          </cell>
          <cell r="AL269">
            <v>0</v>
          </cell>
        </row>
        <row r="270">
          <cell r="E270">
            <v>0</v>
          </cell>
          <cell r="F270">
            <v>0</v>
          </cell>
          <cell r="G270">
            <v>0</v>
          </cell>
          <cell r="H270">
            <v>0</v>
          </cell>
          <cell r="I270">
            <v>0</v>
          </cell>
          <cell r="J270">
            <v>0</v>
          </cell>
          <cell r="K270">
            <v>0</v>
          </cell>
          <cell r="L270" t="str">
            <v/>
          </cell>
          <cell r="M270">
            <v>0</v>
          </cell>
          <cell r="N270">
            <v>0</v>
          </cell>
          <cell r="O270">
            <v>0</v>
          </cell>
          <cell r="P270">
            <v>0</v>
          </cell>
          <cell r="Q270" t="str">
            <v/>
          </cell>
          <cell r="R270">
            <v>0</v>
          </cell>
          <cell r="S270">
            <v>0</v>
          </cell>
          <cell r="T270" t="str">
            <v/>
          </cell>
          <cell r="U270">
            <v>0</v>
          </cell>
          <cell r="V270">
            <v>0</v>
          </cell>
          <cell r="W270">
            <v>0</v>
          </cell>
          <cell r="X270">
            <v>0</v>
          </cell>
          <cell r="Y270">
            <v>0</v>
          </cell>
          <cell r="Z270" t="str">
            <v/>
          </cell>
          <cell r="AA270">
            <v>0</v>
          </cell>
          <cell r="AB270">
            <v>0</v>
          </cell>
          <cell r="AC270">
            <v>0</v>
          </cell>
          <cell r="AD270">
            <v>0</v>
          </cell>
          <cell r="AE270">
            <v>0</v>
          </cell>
          <cell r="AF270">
            <v>0</v>
          </cell>
          <cell r="AG270">
            <v>0</v>
          </cell>
          <cell r="AH270">
            <v>0</v>
          </cell>
          <cell r="AI270" t="str">
            <v/>
          </cell>
          <cell r="AJ270">
            <v>0</v>
          </cell>
          <cell r="AK270">
            <v>0</v>
          </cell>
          <cell r="AL270">
            <v>0</v>
          </cell>
        </row>
        <row r="271">
          <cell r="E271">
            <v>0</v>
          </cell>
          <cell r="F271">
            <v>0</v>
          </cell>
          <cell r="G271">
            <v>0</v>
          </cell>
          <cell r="H271">
            <v>0</v>
          </cell>
          <cell r="I271">
            <v>0</v>
          </cell>
          <cell r="J271">
            <v>0</v>
          </cell>
          <cell r="K271">
            <v>0</v>
          </cell>
          <cell r="L271" t="str">
            <v/>
          </cell>
          <cell r="M271">
            <v>0</v>
          </cell>
          <cell r="N271">
            <v>0</v>
          </cell>
          <cell r="O271">
            <v>0</v>
          </cell>
          <cell r="P271">
            <v>0</v>
          </cell>
          <cell r="Q271" t="str">
            <v/>
          </cell>
          <cell r="R271">
            <v>0</v>
          </cell>
          <cell r="S271">
            <v>0</v>
          </cell>
          <cell r="T271" t="str">
            <v/>
          </cell>
          <cell r="U271">
            <v>0</v>
          </cell>
          <cell r="V271">
            <v>0</v>
          </cell>
          <cell r="W271">
            <v>0</v>
          </cell>
          <cell r="X271">
            <v>0</v>
          </cell>
          <cell r="Y271">
            <v>0</v>
          </cell>
          <cell r="Z271" t="str">
            <v/>
          </cell>
          <cell r="AA271">
            <v>0</v>
          </cell>
          <cell r="AB271">
            <v>0</v>
          </cell>
          <cell r="AC271">
            <v>0</v>
          </cell>
          <cell r="AD271">
            <v>0</v>
          </cell>
          <cell r="AE271">
            <v>0</v>
          </cell>
          <cell r="AF271">
            <v>0</v>
          </cell>
          <cell r="AG271">
            <v>0</v>
          </cell>
          <cell r="AH271">
            <v>0</v>
          </cell>
          <cell r="AI271" t="str">
            <v/>
          </cell>
          <cell r="AJ271">
            <v>0</v>
          </cell>
          <cell r="AK271">
            <v>0</v>
          </cell>
          <cell r="AL271">
            <v>0</v>
          </cell>
        </row>
        <row r="272">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row>
        <row r="273">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row>
        <row r="274">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row>
        <row r="275">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row>
        <row r="276">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row>
        <row r="277">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row>
        <row r="278">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row>
        <row r="279">
          <cell r="E279">
            <v>0</v>
          </cell>
          <cell r="F279">
            <v>0</v>
          </cell>
          <cell r="G279">
            <v>0</v>
          </cell>
          <cell r="H279">
            <v>0</v>
          </cell>
          <cell r="I279">
            <v>0</v>
          </cell>
          <cell r="J279">
            <v>0</v>
          </cell>
          <cell r="K279">
            <v>0</v>
          </cell>
          <cell r="L279">
            <v>0</v>
          </cell>
          <cell r="M279">
            <v>0</v>
          </cell>
          <cell r="N279">
            <v>0</v>
          </cell>
          <cell r="O279">
            <v>0</v>
          </cell>
          <cell r="P279" t="str">
            <v>容量集計</v>
          </cell>
          <cell r="Q279">
            <v>0</v>
          </cell>
          <cell r="R279">
            <v>0</v>
          </cell>
          <cell r="S279">
            <v>0</v>
          </cell>
          <cell r="T279">
            <v>0</v>
          </cell>
          <cell r="U279">
            <v>0</v>
          </cell>
          <cell r="V279">
            <v>0</v>
          </cell>
          <cell r="W279" t="str">
            <v>集計表</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row>
        <row r="280">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row>
        <row r="281">
          <cell r="E281">
            <v>0</v>
          </cell>
          <cell r="F281">
            <v>0</v>
          </cell>
          <cell r="G281" t="str">
            <v>面数</v>
          </cell>
          <cell r="H281">
            <v>0</v>
          </cell>
          <cell r="I281" t="str">
            <v>照明負荷／面</v>
          </cell>
          <cell r="J281">
            <v>0</v>
          </cell>
          <cell r="K281">
            <v>0</v>
          </cell>
          <cell r="L281">
            <v>0</v>
          </cell>
          <cell r="M281">
            <v>0</v>
          </cell>
          <cell r="N281">
            <v>0</v>
          </cell>
          <cell r="O281">
            <v>0</v>
          </cell>
          <cell r="P281">
            <v>0</v>
          </cell>
          <cell r="Q281">
            <v>0</v>
          </cell>
          <cell r="R281" t="str">
            <v>照明負荷／面</v>
          </cell>
          <cell r="S281">
            <v>0</v>
          </cell>
          <cell r="T281">
            <v>0</v>
          </cell>
          <cell r="U281">
            <v>0</v>
          </cell>
          <cell r="V281">
            <v>0</v>
          </cell>
          <cell r="W281">
            <v>0</v>
          </cell>
          <cell r="X281">
            <v>0</v>
          </cell>
          <cell r="Y281">
            <v>0</v>
          </cell>
          <cell r="Z281">
            <v>0</v>
          </cell>
          <cell r="AA281" t="str">
            <v>差込負荷／面</v>
          </cell>
          <cell r="AB281">
            <v>0</v>
          </cell>
          <cell r="AC281">
            <v>0</v>
          </cell>
          <cell r="AD281">
            <v>0</v>
          </cell>
          <cell r="AE281">
            <v>0</v>
          </cell>
          <cell r="AF281">
            <v>0</v>
          </cell>
          <cell r="AG281">
            <v>0</v>
          </cell>
          <cell r="AH281">
            <v>0</v>
          </cell>
          <cell r="AI281" t="str">
            <v>照明差込主幹開閉器</v>
          </cell>
          <cell r="AJ281">
            <v>0</v>
          </cell>
          <cell r="AK281">
            <v>0</v>
          </cell>
          <cell r="AL281">
            <v>0</v>
          </cell>
        </row>
        <row r="282">
          <cell r="E282">
            <v>0</v>
          </cell>
          <cell r="F282">
            <v>0</v>
          </cell>
          <cell r="G282">
            <v>0</v>
          </cell>
          <cell r="H282">
            <v>0</v>
          </cell>
          <cell r="I282" t="str">
            <v>設備 KVA</v>
          </cell>
          <cell r="J282">
            <v>0</v>
          </cell>
          <cell r="K282">
            <v>0</v>
          </cell>
          <cell r="L282">
            <v>0</v>
          </cell>
          <cell r="M282">
            <v>0</v>
          </cell>
          <cell r="N282">
            <v>0</v>
          </cell>
          <cell r="O282">
            <v>0</v>
          </cell>
          <cell r="P282">
            <v>0</v>
          </cell>
          <cell r="Q282">
            <v>0</v>
          </cell>
          <cell r="R282" t="str">
            <v>DmKVA</v>
          </cell>
          <cell r="S282">
            <v>0</v>
          </cell>
          <cell r="T282">
            <v>0</v>
          </cell>
          <cell r="U282">
            <v>0</v>
          </cell>
          <cell r="V282">
            <v>0</v>
          </cell>
          <cell r="W282">
            <v>0</v>
          </cell>
          <cell r="X282">
            <v>0</v>
          </cell>
          <cell r="Y282">
            <v>0</v>
          </cell>
          <cell r="Z282">
            <v>0</v>
          </cell>
          <cell r="AA282" t="str">
            <v>KVA</v>
          </cell>
          <cell r="AB282">
            <v>0</v>
          </cell>
          <cell r="AC282">
            <v>0</v>
          </cell>
          <cell r="AD282">
            <v>0</v>
          </cell>
          <cell r="AE282" t="str">
            <v>DmKVA</v>
          </cell>
          <cell r="AF282">
            <v>0</v>
          </cell>
          <cell r="AG282">
            <v>0</v>
          </cell>
          <cell r="AH282">
            <v>0</v>
          </cell>
          <cell r="AI282" t="str">
            <v>MCCB</v>
          </cell>
          <cell r="AJ282">
            <v>0</v>
          </cell>
          <cell r="AK282">
            <v>0</v>
          </cell>
          <cell r="AL282">
            <v>0</v>
          </cell>
        </row>
        <row r="283">
          <cell r="E283">
            <v>0</v>
          </cell>
          <cell r="F283">
            <v>0</v>
          </cell>
          <cell r="G283">
            <v>0</v>
          </cell>
          <cell r="H283">
            <v>0</v>
          </cell>
          <cell r="I283" t="str">
            <v>1φ200</v>
          </cell>
          <cell r="J283">
            <v>0</v>
          </cell>
          <cell r="K283">
            <v>0</v>
          </cell>
          <cell r="L283" t="str">
            <v>3φ400</v>
          </cell>
          <cell r="M283">
            <v>0</v>
          </cell>
          <cell r="N283">
            <v>0</v>
          </cell>
          <cell r="O283">
            <v>0</v>
          </cell>
          <cell r="P283">
            <v>0</v>
          </cell>
          <cell r="Q283">
            <v>0</v>
          </cell>
          <cell r="R283" t="str">
            <v>1φ200</v>
          </cell>
          <cell r="S283">
            <v>0</v>
          </cell>
          <cell r="T283">
            <v>0</v>
          </cell>
          <cell r="U283" t="str">
            <v>3φ400</v>
          </cell>
          <cell r="V283">
            <v>0</v>
          </cell>
          <cell r="W283">
            <v>0</v>
          </cell>
          <cell r="X283">
            <v>0</v>
          </cell>
          <cell r="Y283">
            <v>0</v>
          </cell>
          <cell r="Z283">
            <v>0</v>
          </cell>
          <cell r="AA283" t="str">
            <v>1φ200</v>
          </cell>
          <cell r="AB283">
            <v>0</v>
          </cell>
          <cell r="AC283">
            <v>0</v>
          </cell>
          <cell r="AD283">
            <v>0</v>
          </cell>
          <cell r="AE283" t="str">
            <v>1φ200</v>
          </cell>
          <cell r="AF283">
            <v>0</v>
          </cell>
          <cell r="AG283">
            <v>0</v>
          </cell>
          <cell r="AH283">
            <v>0</v>
          </cell>
          <cell r="AI283" t="str">
            <v>1φ3W-200V</v>
          </cell>
          <cell r="AJ283">
            <v>0</v>
          </cell>
          <cell r="AK283">
            <v>0</v>
          </cell>
          <cell r="AL283">
            <v>0</v>
          </cell>
        </row>
        <row r="284">
          <cell r="E284">
            <v>0</v>
          </cell>
          <cell r="F284">
            <v>0</v>
          </cell>
          <cell r="G284">
            <v>2</v>
          </cell>
          <cell r="H284">
            <v>0</v>
          </cell>
          <cell r="I284">
            <v>14.820547882104133</v>
          </cell>
          <cell r="J284">
            <v>0</v>
          </cell>
          <cell r="K284">
            <v>0</v>
          </cell>
          <cell r="L284" t="str">
            <v/>
          </cell>
          <cell r="M284">
            <v>0</v>
          </cell>
          <cell r="N284">
            <v>0</v>
          </cell>
          <cell r="O284">
            <v>0</v>
          </cell>
          <cell r="P284">
            <v>0</v>
          </cell>
          <cell r="Q284">
            <v>0</v>
          </cell>
          <cell r="R284">
            <v>13.338493093893719</v>
          </cell>
          <cell r="S284">
            <v>0</v>
          </cell>
          <cell r="T284">
            <v>0</v>
          </cell>
          <cell r="U284">
            <v>0</v>
          </cell>
          <cell r="V284">
            <v>0</v>
          </cell>
          <cell r="W284">
            <v>0</v>
          </cell>
          <cell r="X284">
            <v>0</v>
          </cell>
          <cell r="Y284">
            <v>0</v>
          </cell>
          <cell r="Z284">
            <v>0</v>
          </cell>
          <cell r="AA284">
            <v>37.599999999999994</v>
          </cell>
          <cell r="AB284">
            <v>0</v>
          </cell>
          <cell r="AC284">
            <v>0</v>
          </cell>
          <cell r="AD284">
            <v>0</v>
          </cell>
          <cell r="AE284">
            <v>11.28</v>
          </cell>
          <cell r="AF284">
            <v>0</v>
          </cell>
          <cell r="AG284">
            <v>0</v>
          </cell>
          <cell r="AH284">
            <v>0</v>
          </cell>
          <cell r="AI284" t="str">
            <v>225AF/125AT</v>
          </cell>
          <cell r="AJ284">
            <v>0</v>
          </cell>
          <cell r="AK284">
            <v>0</v>
          </cell>
          <cell r="AL284">
            <v>0</v>
          </cell>
        </row>
        <row r="285">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row>
        <row r="286">
          <cell r="E286">
            <v>0</v>
          </cell>
          <cell r="F286">
            <v>0</v>
          </cell>
          <cell r="G286" t="str">
            <v/>
          </cell>
          <cell r="H286">
            <v>0</v>
          </cell>
          <cell r="I286" t="str">
            <v/>
          </cell>
          <cell r="J286">
            <v>0</v>
          </cell>
          <cell r="K286">
            <v>0</v>
          </cell>
          <cell r="L286">
            <v>0</v>
          </cell>
          <cell r="M286">
            <v>0</v>
          </cell>
          <cell r="N286">
            <v>0</v>
          </cell>
          <cell r="O286">
            <v>0</v>
          </cell>
          <cell r="P286">
            <v>0</v>
          </cell>
          <cell r="Q286">
            <v>0</v>
          </cell>
          <cell r="R286" t="str">
            <v/>
          </cell>
          <cell r="S286">
            <v>0</v>
          </cell>
          <cell r="T286">
            <v>0</v>
          </cell>
          <cell r="U286">
            <v>0</v>
          </cell>
          <cell r="V286">
            <v>0</v>
          </cell>
          <cell r="W286">
            <v>0</v>
          </cell>
          <cell r="X286">
            <v>0</v>
          </cell>
          <cell r="Y286">
            <v>0</v>
          </cell>
          <cell r="Z286">
            <v>0</v>
          </cell>
          <cell r="AA286" t="str">
            <v/>
          </cell>
          <cell r="AB286">
            <v>0</v>
          </cell>
          <cell r="AC286">
            <v>0</v>
          </cell>
          <cell r="AD286">
            <v>0</v>
          </cell>
          <cell r="AE286" t="str">
            <v/>
          </cell>
          <cell r="AF286">
            <v>0</v>
          </cell>
          <cell r="AG286">
            <v>0</v>
          </cell>
          <cell r="AH286">
            <v>0</v>
          </cell>
          <cell r="AI286" t="str">
            <v/>
          </cell>
          <cell r="AJ286">
            <v>0</v>
          </cell>
          <cell r="AK286">
            <v>0</v>
          </cell>
          <cell r="AL286">
            <v>0</v>
          </cell>
        </row>
        <row r="287">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row>
        <row r="288">
          <cell r="E288">
            <v>0</v>
          </cell>
          <cell r="F288">
            <v>0</v>
          </cell>
          <cell r="G288">
            <v>1</v>
          </cell>
          <cell r="H288">
            <v>0</v>
          </cell>
          <cell r="I288">
            <v>9.1520669456274302</v>
          </cell>
          <cell r="J288">
            <v>0</v>
          </cell>
          <cell r="K288">
            <v>0</v>
          </cell>
          <cell r="L288" t="str">
            <v/>
          </cell>
          <cell r="M288">
            <v>0</v>
          </cell>
          <cell r="N288">
            <v>0</v>
          </cell>
          <cell r="O288">
            <v>0</v>
          </cell>
          <cell r="P288">
            <v>0</v>
          </cell>
          <cell r="Q288">
            <v>0</v>
          </cell>
          <cell r="R288">
            <v>8.2368602510646873</v>
          </cell>
          <cell r="S288">
            <v>0</v>
          </cell>
          <cell r="T288">
            <v>0</v>
          </cell>
          <cell r="U288">
            <v>0</v>
          </cell>
          <cell r="V288">
            <v>0</v>
          </cell>
          <cell r="W288">
            <v>0</v>
          </cell>
          <cell r="X288">
            <v>0</v>
          </cell>
          <cell r="Y288">
            <v>0</v>
          </cell>
          <cell r="Z288">
            <v>0</v>
          </cell>
          <cell r="AA288">
            <v>37.800000000000004</v>
          </cell>
          <cell r="AB288">
            <v>0</v>
          </cell>
          <cell r="AC288">
            <v>0</v>
          </cell>
          <cell r="AD288">
            <v>0</v>
          </cell>
          <cell r="AE288">
            <v>11.340000000000002</v>
          </cell>
          <cell r="AF288">
            <v>0</v>
          </cell>
          <cell r="AG288">
            <v>0</v>
          </cell>
          <cell r="AH288">
            <v>0</v>
          </cell>
          <cell r="AI288" t="str">
            <v>100AF/100AT</v>
          </cell>
          <cell r="AJ288">
            <v>0</v>
          </cell>
          <cell r="AK288">
            <v>0</v>
          </cell>
          <cell r="AL288">
            <v>0</v>
          </cell>
        </row>
        <row r="289">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row>
        <row r="290">
          <cell r="E290">
            <v>0</v>
          </cell>
          <cell r="F290">
            <v>0</v>
          </cell>
          <cell r="G290" t="str">
            <v/>
          </cell>
          <cell r="H290">
            <v>0</v>
          </cell>
          <cell r="I290" t="str">
            <v/>
          </cell>
          <cell r="J290">
            <v>0</v>
          </cell>
          <cell r="K290">
            <v>0</v>
          </cell>
          <cell r="L290">
            <v>0</v>
          </cell>
          <cell r="M290">
            <v>0</v>
          </cell>
          <cell r="N290">
            <v>0</v>
          </cell>
          <cell r="O290">
            <v>0</v>
          </cell>
          <cell r="P290">
            <v>0</v>
          </cell>
          <cell r="Q290">
            <v>0</v>
          </cell>
          <cell r="R290" t="str">
            <v/>
          </cell>
          <cell r="S290">
            <v>0</v>
          </cell>
          <cell r="T290">
            <v>0</v>
          </cell>
          <cell r="U290">
            <v>0</v>
          </cell>
          <cell r="V290">
            <v>0</v>
          </cell>
          <cell r="W290">
            <v>0</v>
          </cell>
          <cell r="X290">
            <v>0</v>
          </cell>
          <cell r="Y290">
            <v>0</v>
          </cell>
          <cell r="Z290">
            <v>0</v>
          </cell>
          <cell r="AA290" t="str">
            <v/>
          </cell>
          <cell r="AB290">
            <v>0</v>
          </cell>
          <cell r="AC290">
            <v>0</v>
          </cell>
          <cell r="AD290">
            <v>0</v>
          </cell>
          <cell r="AE290" t="str">
            <v/>
          </cell>
          <cell r="AF290">
            <v>0</v>
          </cell>
          <cell r="AG290">
            <v>0</v>
          </cell>
          <cell r="AH290">
            <v>0</v>
          </cell>
          <cell r="AI290" t="str">
            <v/>
          </cell>
          <cell r="AJ290">
            <v>0</v>
          </cell>
          <cell r="AK290">
            <v>0</v>
          </cell>
          <cell r="AL290">
            <v>0</v>
          </cell>
        </row>
        <row r="291">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row>
        <row r="292">
          <cell r="E292">
            <v>0</v>
          </cell>
          <cell r="F292">
            <v>0</v>
          </cell>
          <cell r="G292">
            <v>3</v>
          </cell>
          <cell r="H292">
            <v>0</v>
          </cell>
          <cell r="I292">
            <v>24.23829645101587</v>
          </cell>
          <cell r="J292">
            <v>0</v>
          </cell>
          <cell r="K292">
            <v>0</v>
          </cell>
          <cell r="L292" t="str">
            <v/>
          </cell>
          <cell r="M292">
            <v>0</v>
          </cell>
          <cell r="N292">
            <v>0</v>
          </cell>
          <cell r="O292">
            <v>0</v>
          </cell>
          <cell r="P292">
            <v>0</v>
          </cell>
          <cell r="Q292">
            <v>0</v>
          </cell>
          <cell r="R292">
            <v>21.814466805914282</v>
          </cell>
          <cell r="S292">
            <v>0</v>
          </cell>
          <cell r="T292">
            <v>0</v>
          </cell>
          <cell r="U292">
            <v>0</v>
          </cell>
          <cell r="V292">
            <v>0</v>
          </cell>
          <cell r="W292">
            <v>0</v>
          </cell>
          <cell r="X292">
            <v>0</v>
          </cell>
          <cell r="Y292">
            <v>0</v>
          </cell>
          <cell r="Z292">
            <v>0</v>
          </cell>
          <cell r="AA292">
            <v>39.266666666666666</v>
          </cell>
          <cell r="AB292">
            <v>0</v>
          </cell>
          <cell r="AC292">
            <v>0</v>
          </cell>
          <cell r="AD292">
            <v>0</v>
          </cell>
          <cell r="AE292">
            <v>11.780000000000001</v>
          </cell>
          <cell r="AF292">
            <v>0</v>
          </cell>
          <cell r="AG292">
            <v>0</v>
          </cell>
          <cell r="AH292">
            <v>0</v>
          </cell>
          <cell r="AI292" t="str">
            <v>255AF/175AT</v>
          </cell>
          <cell r="AJ292">
            <v>0</v>
          </cell>
          <cell r="AK292">
            <v>0</v>
          </cell>
          <cell r="AL292">
            <v>0</v>
          </cell>
        </row>
        <row r="293">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row>
        <row r="294">
          <cell r="E294">
            <v>0</v>
          </cell>
          <cell r="F294">
            <v>0</v>
          </cell>
          <cell r="G294" t="str">
            <v/>
          </cell>
          <cell r="H294">
            <v>0</v>
          </cell>
          <cell r="I294" t="str">
            <v/>
          </cell>
          <cell r="J294">
            <v>0</v>
          </cell>
          <cell r="K294">
            <v>0</v>
          </cell>
          <cell r="L294">
            <v>0</v>
          </cell>
          <cell r="M294">
            <v>0</v>
          </cell>
          <cell r="N294">
            <v>0</v>
          </cell>
          <cell r="O294">
            <v>0</v>
          </cell>
          <cell r="P294">
            <v>0</v>
          </cell>
          <cell r="Q294">
            <v>0</v>
          </cell>
          <cell r="R294" t="str">
            <v/>
          </cell>
          <cell r="S294">
            <v>0</v>
          </cell>
          <cell r="T294">
            <v>0</v>
          </cell>
          <cell r="U294">
            <v>0</v>
          </cell>
          <cell r="V294">
            <v>0</v>
          </cell>
          <cell r="W294">
            <v>0</v>
          </cell>
          <cell r="X294">
            <v>0</v>
          </cell>
          <cell r="Y294">
            <v>0</v>
          </cell>
          <cell r="Z294">
            <v>0</v>
          </cell>
          <cell r="AA294" t="str">
            <v/>
          </cell>
          <cell r="AB294">
            <v>0</v>
          </cell>
          <cell r="AC294">
            <v>0</v>
          </cell>
          <cell r="AD294">
            <v>0</v>
          </cell>
          <cell r="AE294" t="str">
            <v/>
          </cell>
          <cell r="AF294">
            <v>0</v>
          </cell>
          <cell r="AG294">
            <v>0</v>
          </cell>
          <cell r="AH294">
            <v>0</v>
          </cell>
          <cell r="AI294" t="str">
            <v/>
          </cell>
          <cell r="AJ294">
            <v>0</v>
          </cell>
          <cell r="AK294">
            <v>0</v>
          </cell>
          <cell r="AL294">
            <v>0</v>
          </cell>
        </row>
        <row r="295">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row>
        <row r="296">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row>
        <row r="297">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row>
        <row r="298">
          <cell r="E298">
            <v>0</v>
          </cell>
          <cell r="F298">
            <v>0</v>
          </cell>
          <cell r="G298" t="str">
            <v>面数</v>
          </cell>
          <cell r="H298">
            <v>0</v>
          </cell>
          <cell r="I298" t="str">
            <v>照明負荷／面</v>
          </cell>
          <cell r="J298">
            <v>0</v>
          </cell>
          <cell r="K298">
            <v>0</v>
          </cell>
          <cell r="L298">
            <v>0</v>
          </cell>
          <cell r="M298">
            <v>0</v>
          </cell>
          <cell r="N298">
            <v>0</v>
          </cell>
          <cell r="O298">
            <v>0</v>
          </cell>
          <cell r="P298">
            <v>0</v>
          </cell>
          <cell r="Q298">
            <v>0</v>
          </cell>
          <cell r="R298" t="str">
            <v>照明負荷／面</v>
          </cell>
          <cell r="S298">
            <v>0</v>
          </cell>
          <cell r="T298">
            <v>0</v>
          </cell>
          <cell r="U298">
            <v>0</v>
          </cell>
          <cell r="V298">
            <v>0</v>
          </cell>
          <cell r="W298">
            <v>0</v>
          </cell>
          <cell r="X298">
            <v>0</v>
          </cell>
          <cell r="Y298">
            <v>0</v>
          </cell>
          <cell r="Z298">
            <v>0</v>
          </cell>
          <cell r="AA298" t="str">
            <v>差込負荷</v>
          </cell>
          <cell r="AB298">
            <v>0</v>
          </cell>
          <cell r="AC298">
            <v>0</v>
          </cell>
          <cell r="AD298">
            <v>0</v>
          </cell>
          <cell r="AE298">
            <v>0</v>
          </cell>
          <cell r="AF298">
            <v>0</v>
          </cell>
          <cell r="AG298">
            <v>0</v>
          </cell>
          <cell r="AH298">
            <v>0</v>
          </cell>
          <cell r="AI298" t="str">
            <v>照明主幹開閉器</v>
          </cell>
          <cell r="AJ298">
            <v>0</v>
          </cell>
          <cell r="AK298">
            <v>0</v>
          </cell>
          <cell r="AL298">
            <v>0</v>
          </cell>
        </row>
        <row r="299">
          <cell r="E299">
            <v>0</v>
          </cell>
          <cell r="F299">
            <v>0</v>
          </cell>
          <cell r="G299">
            <v>0</v>
          </cell>
          <cell r="H299">
            <v>0</v>
          </cell>
          <cell r="I299" t="str">
            <v>設備 KVA</v>
          </cell>
          <cell r="J299">
            <v>0</v>
          </cell>
          <cell r="K299">
            <v>0</v>
          </cell>
          <cell r="L299">
            <v>0</v>
          </cell>
          <cell r="M299">
            <v>0</v>
          </cell>
          <cell r="N299">
            <v>0</v>
          </cell>
          <cell r="O299">
            <v>0</v>
          </cell>
          <cell r="P299">
            <v>0</v>
          </cell>
          <cell r="Q299">
            <v>0</v>
          </cell>
          <cell r="R299" t="str">
            <v>DmKVA</v>
          </cell>
          <cell r="S299">
            <v>0</v>
          </cell>
          <cell r="T299">
            <v>0</v>
          </cell>
          <cell r="U299">
            <v>0</v>
          </cell>
          <cell r="V299">
            <v>0</v>
          </cell>
          <cell r="W299">
            <v>0</v>
          </cell>
          <cell r="X299">
            <v>0</v>
          </cell>
          <cell r="Y299">
            <v>0</v>
          </cell>
          <cell r="Z299">
            <v>0</v>
          </cell>
          <cell r="AA299" t="str">
            <v>KVA</v>
          </cell>
          <cell r="AB299">
            <v>0</v>
          </cell>
          <cell r="AC299">
            <v>0</v>
          </cell>
          <cell r="AD299">
            <v>0</v>
          </cell>
          <cell r="AE299" t="str">
            <v>DmKVA</v>
          </cell>
          <cell r="AF299">
            <v>0</v>
          </cell>
          <cell r="AG299">
            <v>0</v>
          </cell>
          <cell r="AH299">
            <v>0</v>
          </cell>
          <cell r="AI299" t="str">
            <v>MCCB</v>
          </cell>
          <cell r="AJ299">
            <v>0</v>
          </cell>
          <cell r="AK299">
            <v>0</v>
          </cell>
          <cell r="AL299">
            <v>0</v>
          </cell>
        </row>
        <row r="300">
          <cell r="E300">
            <v>0</v>
          </cell>
          <cell r="F300">
            <v>0</v>
          </cell>
          <cell r="G300">
            <v>0</v>
          </cell>
          <cell r="H300">
            <v>0</v>
          </cell>
          <cell r="I300" t="str">
            <v>1φ200</v>
          </cell>
          <cell r="J300">
            <v>0</v>
          </cell>
          <cell r="K300">
            <v>0</v>
          </cell>
          <cell r="L300" t="str">
            <v>3φ400</v>
          </cell>
          <cell r="M300">
            <v>0</v>
          </cell>
          <cell r="N300">
            <v>0</v>
          </cell>
          <cell r="O300">
            <v>0</v>
          </cell>
          <cell r="P300">
            <v>0</v>
          </cell>
          <cell r="Q300">
            <v>0</v>
          </cell>
          <cell r="R300" t="str">
            <v>1φ200</v>
          </cell>
          <cell r="S300">
            <v>0</v>
          </cell>
          <cell r="T300">
            <v>0</v>
          </cell>
          <cell r="U300" t="str">
            <v>3φ400</v>
          </cell>
          <cell r="V300">
            <v>0</v>
          </cell>
          <cell r="W300">
            <v>0</v>
          </cell>
          <cell r="X300">
            <v>0</v>
          </cell>
          <cell r="Y300">
            <v>0</v>
          </cell>
          <cell r="Z300">
            <v>0</v>
          </cell>
          <cell r="AA300" t="str">
            <v>1φ200</v>
          </cell>
          <cell r="AB300">
            <v>0</v>
          </cell>
          <cell r="AC300">
            <v>0</v>
          </cell>
          <cell r="AD300">
            <v>0</v>
          </cell>
          <cell r="AE300" t="str">
            <v>1φ200</v>
          </cell>
          <cell r="AF300">
            <v>0</v>
          </cell>
          <cell r="AG300">
            <v>0</v>
          </cell>
          <cell r="AH300">
            <v>0</v>
          </cell>
          <cell r="AI300" t="str">
            <v>1φ3W-200V</v>
          </cell>
          <cell r="AJ300">
            <v>0</v>
          </cell>
          <cell r="AK300">
            <v>0</v>
          </cell>
          <cell r="AL300">
            <v>0</v>
          </cell>
        </row>
        <row r="301">
          <cell r="E301">
            <v>0</v>
          </cell>
          <cell r="F301">
            <v>0</v>
          </cell>
          <cell r="G301">
            <v>4</v>
          </cell>
          <cell r="H301">
            <v>0</v>
          </cell>
          <cell r="I301">
            <v>10.34457784862057</v>
          </cell>
          <cell r="J301">
            <v>0</v>
          </cell>
          <cell r="K301">
            <v>0</v>
          </cell>
          <cell r="L301" t="str">
            <v/>
          </cell>
          <cell r="M301">
            <v>0</v>
          </cell>
          <cell r="N301">
            <v>0</v>
          </cell>
          <cell r="O301">
            <v>0</v>
          </cell>
          <cell r="P301">
            <v>0</v>
          </cell>
          <cell r="Q301">
            <v>0</v>
          </cell>
          <cell r="R301">
            <v>23.275300159396281</v>
          </cell>
          <cell r="S301">
            <v>0</v>
          </cell>
          <cell r="T301">
            <v>0</v>
          </cell>
          <cell r="U301">
            <v>0</v>
          </cell>
          <cell r="V301">
            <v>0</v>
          </cell>
          <cell r="W301">
            <v>0</v>
          </cell>
          <cell r="X301">
            <v>0</v>
          </cell>
          <cell r="Y301">
            <v>0</v>
          </cell>
          <cell r="Z301">
            <v>0</v>
          </cell>
          <cell r="AA301">
            <v>17.380000000000003</v>
          </cell>
          <cell r="AB301">
            <v>0</v>
          </cell>
          <cell r="AC301">
            <v>0</v>
          </cell>
          <cell r="AD301">
            <v>0</v>
          </cell>
          <cell r="AE301">
            <v>5.2140000000000004</v>
          </cell>
          <cell r="AF301">
            <v>0</v>
          </cell>
          <cell r="AG301">
            <v>0</v>
          </cell>
          <cell r="AH301">
            <v>0</v>
          </cell>
          <cell r="AI301" t="str">
            <v>225AF/200AT</v>
          </cell>
          <cell r="AJ301">
            <v>0</v>
          </cell>
          <cell r="AK301">
            <v>0</v>
          </cell>
          <cell r="AL301">
            <v>0</v>
          </cell>
        </row>
        <row r="302">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row>
        <row r="303">
          <cell r="E303">
            <v>0</v>
          </cell>
          <cell r="F303">
            <v>0</v>
          </cell>
          <cell r="G303">
            <v>9</v>
          </cell>
          <cell r="H303">
            <v>0</v>
          </cell>
          <cell r="I303">
            <v>0.76626502582374589</v>
          </cell>
          <cell r="J303">
            <v>0</v>
          </cell>
          <cell r="K303">
            <v>0</v>
          </cell>
          <cell r="L303">
            <v>0</v>
          </cell>
          <cell r="M303">
            <v>0</v>
          </cell>
          <cell r="N303">
            <v>0</v>
          </cell>
          <cell r="O303">
            <v>0</v>
          </cell>
          <cell r="P303">
            <v>0</v>
          </cell>
          <cell r="Q303">
            <v>0</v>
          </cell>
          <cell r="R303">
            <v>0.6896385232413712</v>
          </cell>
          <cell r="S303">
            <v>0</v>
          </cell>
          <cell r="T303">
            <v>0</v>
          </cell>
          <cell r="U303">
            <v>0</v>
          </cell>
          <cell r="V303">
            <v>0</v>
          </cell>
          <cell r="W303">
            <v>0</v>
          </cell>
          <cell r="X303">
            <v>0</v>
          </cell>
          <cell r="Y303">
            <v>0</v>
          </cell>
          <cell r="Z303">
            <v>0</v>
          </cell>
          <cell r="AA303">
            <v>10.733339014283354</v>
          </cell>
          <cell r="AB303">
            <v>0</v>
          </cell>
          <cell r="AC303">
            <v>0</v>
          </cell>
          <cell r="AD303">
            <v>0</v>
          </cell>
          <cell r="AE303">
            <v>4.0984051128550192</v>
          </cell>
          <cell r="AF303">
            <v>0</v>
          </cell>
          <cell r="AG303">
            <v>0</v>
          </cell>
          <cell r="AH303">
            <v>0</v>
          </cell>
          <cell r="AI303" t="str">
            <v>225AF/125AT</v>
          </cell>
          <cell r="AJ303">
            <v>0</v>
          </cell>
          <cell r="AK303">
            <v>0</v>
          </cell>
          <cell r="AL303">
            <v>0</v>
          </cell>
        </row>
        <row r="304">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row>
        <row r="305">
          <cell r="E305">
            <v>0</v>
          </cell>
          <cell r="F305">
            <v>0</v>
          </cell>
          <cell r="G305">
            <v>3</v>
          </cell>
          <cell r="H305">
            <v>0</v>
          </cell>
          <cell r="I305">
            <v>24.23829645101587</v>
          </cell>
          <cell r="J305">
            <v>0</v>
          </cell>
          <cell r="K305">
            <v>0</v>
          </cell>
          <cell r="L305" t="str">
            <v/>
          </cell>
          <cell r="M305">
            <v>0</v>
          </cell>
          <cell r="N305">
            <v>0</v>
          </cell>
          <cell r="O305">
            <v>0</v>
          </cell>
          <cell r="P305">
            <v>0</v>
          </cell>
          <cell r="Q305">
            <v>0</v>
          </cell>
          <cell r="R305">
            <v>21.814466805914282</v>
          </cell>
          <cell r="S305">
            <v>0</v>
          </cell>
          <cell r="T305">
            <v>0</v>
          </cell>
          <cell r="U305">
            <v>0</v>
          </cell>
          <cell r="V305">
            <v>0</v>
          </cell>
          <cell r="W305">
            <v>0</v>
          </cell>
          <cell r="X305">
            <v>0</v>
          </cell>
          <cell r="Y305">
            <v>0</v>
          </cell>
          <cell r="Z305">
            <v>0</v>
          </cell>
          <cell r="AA305">
            <v>34.266666666666666</v>
          </cell>
          <cell r="AB305">
            <v>0</v>
          </cell>
          <cell r="AC305">
            <v>0</v>
          </cell>
          <cell r="AD305">
            <v>0</v>
          </cell>
          <cell r="AE305">
            <v>10.28</v>
          </cell>
          <cell r="AF305">
            <v>0</v>
          </cell>
          <cell r="AG305">
            <v>0</v>
          </cell>
          <cell r="AH305">
            <v>0</v>
          </cell>
          <cell r="AI305" t="str">
            <v>225AF/175AT</v>
          </cell>
          <cell r="AJ305">
            <v>0</v>
          </cell>
          <cell r="AK305">
            <v>0</v>
          </cell>
          <cell r="AL305">
            <v>0</v>
          </cell>
        </row>
        <row r="306">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row>
        <row r="307">
          <cell r="E307">
            <v>0</v>
          </cell>
          <cell r="F307">
            <v>0</v>
          </cell>
          <cell r="G307" t="str">
            <v/>
          </cell>
          <cell r="H307">
            <v>0</v>
          </cell>
          <cell r="I307" t="str">
            <v/>
          </cell>
          <cell r="J307">
            <v>0</v>
          </cell>
          <cell r="K307">
            <v>0</v>
          </cell>
          <cell r="L307">
            <v>0</v>
          </cell>
          <cell r="M307">
            <v>0</v>
          </cell>
          <cell r="N307">
            <v>0</v>
          </cell>
          <cell r="O307">
            <v>0</v>
          </cell>
          <cell r="P307">
            <v>0</v>
          </cell>
          <cell r="Q307">
            <v>0</v>
          </cell>
          <cell r="R307" t="str">
            <v/>
          </cell>
          <cell r="S307">
            <v>0</v>
          </cell>
          <cell r="T307">
            <v>0</v>
          </cell>
          <cell r="U307">
            <v>0</v>
          </cell>
          <cell r="V307">
            <v>0</v>
          </cell>
          <cell r="W307">
            <v>0</v>
          </cell>
          <cell r="X307">
            <v>0</v>
          </cell>
          <cell r="Y307">
            <v>0</v>
          </cell>
          <cell r="Z307">
            <v>0</v>
          </cell>
          <cell r="AA307" t="str">
            <v/>
          </cell>
          <cell r="AB307">
            <v>0</v>
          </cell>
          <cell r="AC307">
            <v>0</v>
          </cell>
          <cell r="AD307">
            <v>0</v>
          </cell>
          <cell r="AE307" t="str">
            <v/>
          </cell>
          <cell r="AF307">
            <v>0</v>
          </cell>
          <cell r="AG307">
            <v>0</v>
          </cell>
          <cell r="AH307">
            <v>0</v>
          </cell>
          <cell r="AI307" t="str">
            <v/>
          </cell>
          <cell r="AJ307">
            <v>0</v>
          </cell>
          <cell r="AK307">
            <v>0</v>
          </cell>
          <cell r="AL307">
            <v>0</v>
          </cell>
        </row>
        <row r="308">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row>
        <row r="309">
          <cell r="E309">
            <v>0</v>
          </cell>
          <cell r="F309">
            <v>0</v>
          </cell>
          <cell r="G309">
            <v>1</v>
          </cell>
          <cell r="H309">
            <v>0</v>
          </cell>
          <cell r="I309">
            <v>22.288881490186295</v>
          </cell>
          <cell r="J309">
            <v>0</v>
          </cell>
          <cell r="K309">
            <v>0</v>
          </cell>
          <cell r="L309" t="str">
            <v/>
          </cell>
          <cell r="M309">
            <v>0</v>
          </cell>
          <cell r="N309">
            <v>0</v>
          </cell>
          <cell r="O309">
            <v>0</v>
          </cell>
          <cell r="P309">
            <v>0</v>
          </cell>
          <cell r="Q309">
            <v>0</v>
          </cell>
          <cell r="R309">
            <v>20.059993341167665</v>
          </cell>
          <cell r="S309">
            <v>0</v>
          </cell>
          <cell r="T309">
            <v>0</v>
          </cell>
          <cell r="U309">
            <v>0</v>
          </cell>
          <cell r="V309">
            <v>0</v>
          </cell>
          <cell r="W309">
            <v>0</v>
          </cell>
          <cell r="X309">
            <v>0</v>
          </cell>
          <cell r="Y309">
            <v>0</v>
          </cell>
          <cell r="Z309">
            <v>0</v>
          </cell>
          <cell r="AA309">
            <v>32.800000000000004</v>
          </cell>
          <cell r="AB309">
            <v>0</v>
          </cell>
          <cell r="AC309">
            <v>0</v>
          </cell>
          <cell r="AD309">
            <v>0</v>
          </cell>
          <cell r="AE309">
            <v>9.84</v>
          </cell>
          <cell r="AF309">
            <v>0</v>
          </cell>
          <cell r="AG309">
            <v>0</v>
          </cell>
          <cell r="AH309">
            <v>0</v>
          </cell>
          <cell r="AI309" t="str">
            <v>225AF/175AT</v>
          </cell>
          <cell r="AJ309">
            <v>0</v>
          </cell>
          <cell r="AK309">
            <v>0</v>
          </cell>
          <cell r="AL309">
            <v>0</v>
          </cell>
        </row>
        <row r="310">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row>
        <row r="311">
          <cell r="E311">
            <v>0</v>
          </cell>
          <cell r="F311">
            <v>0</v>
          </cell>
          <cell r="G311" t="str">
            <v/>
          </cell>
          <cell r="H311">
            <v>0</v>
          </cell>
          <cell r="I311" t="str">
            <v/>
          </cell>
          <cell r="J311">
            <v>0</v>
          </cell>
          <cell r="K311">
            <v>0</v>
          </cell>
          <cell r="L311">
            <v>0</v>
          </cell>
          <cell r="M311">
            <v>0</v>
          </cell>
          <cell r="N311">
            <v>0</v>
          </cell>
          <cell r="O311">
            <v>0</v>
          </cell>
          <cell r="P311">
            <v>0</v>
          </cell>
          <cell r="Q311">
            <v>0</v>
          </cell>
          <cell r="R311" t="str">
            <v/>
          </cell>
          <cell r="S311">
            <v>0</v>
          </cell>
          <cell r="T311">
            <v>0</v>
          </cell>
          <cell r="U311">
            <v>0</v>
          </cell>
          <cell r="V311">
            <v>0</v>
          </cell>
          <cell r="W311">
            <v>0</v>
          </cell>
          <cell r="X311">
            <v>0</v>
          </cell>
          <cell r="Y311">
            <v>0</v>
          </cell>
          <cell r="Z311">
            <v>0</v>
          </cell>
          <cell r="AA311" t="str">
            <v/>
          </cell>
          <cell r="AB311">
            <v>0</v>
          </cell>
          <cell r="AC311">
            <v>0</v>
          </cell>
          <cell r="AD311">
            <v>0</v>
          </cell>
          <cell r="AE311" t="str">
            <v/>
          </cell>
          <cell r="AF311">
            <v>0</v>
          </cell>
          <cell r="AG311">
            <v>0</v>
          </cell>
          <cell r="AH311">
            <v>0</v>
          </cell>
          <cell r="AI311" t="str">
            <v/>
          </cell>
          <cell r="AJ311">
            <v>0</v>
          </cell>
          <cell r="AK311">
            <v>0</v>
          </cell>
          <cell r="AL311">
            <v>0</v>
          </cell>
        </row>
        <row r="312">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row>
        <row r="313">
          <cell r="E313">
            <v>0</v>
          </cell>
          <cell r="F313">
            <v>0</v>
          </cell>
          <cell r="G313">
            <v>1</v>
          </cell>
          <cell r="H313">
            <v>0</v>
          </cell>
          <cell r="I313">
            <v>22.288881490186295</v>
          </cell>
          <cell r="J313">
            <v>0</v>
          </cell>
          <cell r="K313">
            <v>0</v>
          </cell>
          <cell r="L313" t="str">
            <v/>
          </cell>
          <cell r="M313">
            <v>0</v>
          </cell>
          <cell r="N313">
            <v>0</v>
          </cell>
          <cell r="O313">
            <v>0</v>
          </cell>
          <cell r="P313">
            <v>0</v>
          </cell>
          <cell r="Q313">
            <v>0</v>
          </cell>
          <cell r="R313">
            <v>20.059993341167665</v>
          </cell>
          <cell r="S313">
            <v>0</v>
          </cell>
          <cell r="T313">
            <v>0</v>
          </cell>
          <cell r="U313">
            <v>0</v>
          </cell>
          <cell r="V313">
            <v>0</v>
          </cell>
          <cell r="W313">
            <v>0</v>
          </cell>
          <cell r="X313">
            <v>0</v>
          </cell>
          <cell r="Y313">
            <v>0</v>
          </cell>
          <cell r="Z313">
            <v>0</v>
          </cell>
          <cell r="AA313">
            <v>32.800000000000004</v>
          </cell>
          <cell r="AB313">
            <v>0</v>
          </cell>
          <cell r="AC313">
            <v>0</v>
          </cell>
          <cell r="AD313">
            <v>0</v>
          </cell>
          <cell r="AE313">
            <v>9.84</v>
          </cell>
          <cell r="AF313">
            <v>0</v>
          </cell>
          <cell r="AG313">
            <v>0</v>
          </cell>
          <cell r="AH313">
            <v>0</v>
          </cell>
          <cell r="AI313" t="str">
            <v>225AF/175AT</v>
          </cell>
          <cell r="AJ313">
            <v>0</v>
          </cell>
          <cell r="AK313">
            <v>0</v>
          </cell>
          <cell r="AL313">
            <v>0</v>
          </cell>
        </row>
        <row r="314">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row>
        <row r="315">
          <cell r="E315">
            <v>0</v>
          </cell>
          <cell r="F315">
            <v>0</v>
          </cell>
          <cell r="G315" t="str">
            <v/>
          </cell>
          <cell r="H315">
            <v>0</v>
          </cell>
          <cell r="I315" t="str">
            <v/>
          </cell>
          <cell r="J315">
            <v>0</v>
          </cell>
          <cell r="K315">
            <v>0</v>
          </cell>
          <cell r="L315">
            <v>0</v>
          </cell>
          <cell r="M315">
            <v>0</v>
          </cell>
          <cell r="N315">
            <v>0</v>
          </cell>
          <cell r="O315">
            <v>0</v>
          </cell>
          <cell r="P315">
            <v>0</v>
          </cell>
          <cell r="Q315">
            <v>0</v>
          </cell>
          <cell r="R315" t="str">
            <v/>
          </cell>
          <cell r="S315">
            <v>0</v>
          </cell>
          <cell r="T315">
            <v>0</v>
          </cell>
          <cell r="U315">
            <v>0</v>
          </cell>
          <cell r="V315">
            <v>0</v>
          </cell>
          <cell r="W315">
            <v>0</v>
          </cell>
          <cell r="X315">
            <v>0</v>
          </cell>
          <cell r="Y315">
            <v>0</v>
          </cell>
          <cell r="Z315">
            <v>0</v>
          </cell>
          <cell r="AA315" t="str">
            <v/>
          </cell>
          <cell r="AB315">
            <v>0</v>
          </cell>
          <cell r="AC315">
            <v>0</v>
          </cell>
          <cell r="AD315">
            <v>0</v>
          </cell>
          <cell r="AE315" t="str">
            <v/>
          </cell>
          <cell r="AF315">
            <v>0</v>
          </cell>
          <cell r="AG315">
            <v>0</v>
          </cell>
          <cell r="AH315">
            <v>0</v>
          </cell>
          <cell r="AI315" t="str">
            <v/>
          </cell>
          <cell r="AJ315">
            <v>0</v>
          </cell>
          <cell r="AK315">
            <v>0</v>
          </cell>
          <cell r="AL315">
            <v>0</v>
          </cell>
        </row>
        <row r="316">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row>
        <row r="317">
          <cell r="E317">
            <v>0</v>
          </cell>
          <cell r="F317">
            <v>0</v>
          </cell>
          <cell r="G317">
            <v>1</v>
          </cell>
          <cell r="H317">
            <v>0</v>
          </cell>
          <cell r="I317">
            <v>22.288881490186295</v>
          </cell>
          <cell r="J317">
            <v>0</v>
          </cell>
          <cell r="K317">
            <v>0</v>
          </cell>
          <cell r="L317" t="str">
            <v/>
          </cell>
          <cell r="M317">
            <v>0</v>
          </cell>
          <cell r="N317">
            <v>0</v>
          </cell>
          <cell r="O317">
            <v>0</v>
          </cell>
          <cell r="P317">
            <v>0</v>
          </cell>
          <cell r="Q317">
            <v>0</v>
          </cell>
          <cell r="R317">
            <v>20.059993341167665</v>
          </cell>
          <cell r="S317">
            <v>0</v>
          </cell>
          <cell r="T317">
            <v>0</v>
          </cell>
          <cell r="U317">
            <v>0</v>
          </cell>
          <cell r="V317">
            <v>0</v>
          </cell>
          <cell r="W317">
            <v>0</v>
          </cell>
          <cell r="X317">
            <v>0</v>
          </cell>
          <cell r="Y317">
            <v>0</v>
          </cell>
          <cell r="Z317">
            <v>0</v>
          </cell>
          <cell r="AA317">
            <v>32.800000000000004</v>
          </cell>
          <cell r="AB317">
            <v>0</v>
          </cell>
          <cell r="AC317">
            <v>0</v>
          </cell>
          <cell r="AD317">
            <v>0</v>
          </cell>
          <cell r="AE317">
            <v>9.84</v>
          </cell>
          <cell r="AF317">
            <v>0</v>
          </cell>
          <cell r="AG317">
            <v>0</v>
          </cell>
          <cell r="AH317">
            <v>0</v>
          </cell>
          <cell r="AI317" t="str">
            <v>225AF/175AT</v>
          </cell>
          <cell r="AJ317">
            <v>0</v>
          </cell>
          <cell r="AK317">
            <v>0</v>
          </cell>
          <cell r="AL317">
            <v>0</v>
          </cell>
        </row>
        <row r="318">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row>
        <row r="319">
          <cell r="E319">
            <v>0</v>
          </cell>
          <cell r="F319">
            <v>0</v>
          </cell>
          <cell r="G319" t="str">
            <v/>
          </cell>
          <cell r="H319">
            <v>0</v>
          </cell>
          <cell r="I319" t="str">
            <v/>
          </cell>
          <cell r="J319">
            <v>0</v>
          </cell>
          <cell r="K319">
            <v>0</v>
          </cell>
          <cell r="L319">
            <v>0</v>
          </cell>
          <cell r="M319">
            <v>0</v>
          </cell>
          <cell r="N319">
            <v>0</v>
          </cell>
          <cell r="O319">
            <v>0</v>
          </cell>
          <cell r="P319">
            <v>0</v>
          </cell>
          <cell r="Q319">
            <v>0</v>
          </cell>
          <cell r="R319" t="str">
            <v/>
          </cell>
          <cell r="S319">
            <v>0</v>
          </cell>
          <cell r="T319">
            <v>0</v>
          </cell>
          <cell r="U319">
            <v>0</v>
          </cell>
          <cell r="V319">
            <v>0</v>
          </cell>
          <cell r="W319">
            <v>0</v>
          </cell>
          <cell r="X319">
            <v>0</v>
          </cell>
          <cell r="Y319">
            <v>0</v>
          </cell>
          <cell r="Z319">
            <v>0</v>
          </cell>
          <cell r="AA319" t="str">
            <v/>
          </cell>
          <cell r="AB319">
            <v>0</v>
          </cell>
          <cell r="AC319">
            <v>0</v>
          </cell>
          <cell r="AD319">
            <v>0</v>
          </cell>
          <cell r="AE319" t="str">
            <v/>
          </cell>
          <cell r="AF319">
            <v>0</v>
          </cell>
          <cell r="AG319">
            <v>0</v>
          </cell>
          <cell r="AH319">
            <v>0</v>
          </cell>
          <cell r="AI319" t="str">
            <v/>
          </cell>
          <cell r="AJ319">
            <v>0</v>
          </cell>
          <cell r="AK319">
            <v>0</v>
          </cell>
          <cell r="AL319">
            <v>0</v>
          </cell>
        </row>
        <row r="320">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row>
        <row r="321">
          <cell r="E321">
            <v>0</v>
          </cell>
          <cell r="F321">
            <v>0</v>
          </cell>
          <cell r="G321">
            <v>1</v>
          </cell>
          <cell r="H321">
            <v>0</v>
          </cell>
          <cell r="I321">
            <v>22.288881490186295</v>
          </cell>
          <cell r="J321">
            <v>0</v>
          </cell>
          <cell r="K321">
            <v>0</v>
          </cell>
          <cell r="L321" t="str">
            <v/>
          </cell>
          <cell r="M321">
            <v>0</v>
          </cell>
          <cell r="N321">
            <v>0</v>
          </cell>
          <cell r="O321">
            <v>0</v>
          </cell>
          <cell r="P321">
            <v>0</v>
          </cell>
          <cell r="Q321">
            <v>0</v>
          </cell>
          <cell r="R321">
            <v>20.059993341167665</v>
          </cell>
          <cell r="S321">
            <v>0</v>
          </cell>
          <cell r="T321">
            <v>0</v>
          </cell>
          <cell r="U321">
            <v>0</v>
          </cell>
          <cell r="V321">
            <v>0</v>
          </cell>
          <cell r="W321">
            <v>0</v>
          </cell>
          <cell r="X321">
            <v>0</v>
          </cell>
          <cell r="Y321">
            <v>0</v>
          </cell>
          <cell r="Z321">
            <v>0</v>
          </cell>
          <cell r="AA321">
            <v>32.800000000000004</v>
          </cell>
          <cell r="AB321">
            <v>0</v>
          </cell>
          <cell r="AC321">
            <v>0</v>
          </cell>
          <cell r="AD321">
            <v>0</v>
          </cell>
          <cell r="AE321">
            <v>9.84</v>
          </cell>
          <cell r="AF321">
            <v>0</v>
          </cell>
          <cell r="AG321">
            <v>0</v>
          </cell>
          <cell r="AH321">
            <v>0</v>
          </cell>
          <cell r="AI321" t="str">
            <v>225AF/175AT</v>
          </cell>
          <cell r="AJ321">
            <v>0</v>
          </cell>
          <cell r="AK321">
            <v>0</v>
          </cell>
          <cell r="AL321">
            <v>0</v>
          </cell>
        </row>
        <row r="322">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row>
        <row r="323">
          <cell r="E323">
            <v>0</v>
          </cell>
          <cell r="F323">
            <v>0</v>
          </cell>
          <cell r="G323" t="str">
            <v/>
          </cell>
          <cell r="H323">
            <v>0</v>
          </cell>
          <cell r="I323" t="str">
            <v/>
          </cell>
          <cell r="J323">
            <v>0</v>
          </cell>
          <cell r="K323">
            <v>0</v>
          </cell>
          <cell r="L323">
            <v>0</v>
          </cell>
          <cell r="M323">
            <v>0</v>
          </cell>
          <cell r="N323">
            <v>0</v>
          </cell>
          <cell r="O323">
            <v>0</v>
          </cell>
          <cell r="P323">
            <v>0</v>
          </cell>
          <cell r="Q323">
            <v>0</v>
          </cell>
          <cell r="R323" t="str">
            <v/>
          </cell>
          <cell r="S323">
            <v>0</v>
          </cell>
          <cell r="T323">
            <v>0</v>
          </cell>
          <cell r="U323">
            <v>0</v>
          </cell>
          <cell r="V323">
            <v>0</v>
          </cell>
          <cell r="W323">
            <v>0</v>
          </cell>
          <cell r="X323">
            <v>0</v>
          </cell>
          <cell r="Y323">
            <v>0</v>
          </cell>
          <cell r="Z323">
            <v>0</v>
          </cell>
          <cell r="AA323" t="str">
            <v/>
          </cell>
          <cell r="AB323">
            <v>0</v>
          </cell>
          <cell r="AC323">
            <v>0</v>
          </cell>
          <cell r="AD323">
            <v>0</v>
          </cell>
          <cell r="AE323" t="str">
            <v/>
          </cell>
          <cell r="AF323">
            <v>0</v>
          </cell>
          <cell r="AG323">
            <v>0</v>
          </cell>
          <cell r="AH323">
            <v>0</v>
          </cell>
          <cell r="AI323" t="str">
            <v/>
          </cell>
          <cell r="AJ323">
            <v>0</v>
          </cell>
          <cell r="AK323">
            <v>0</v>
          </cell>
          <cell r="AL323">
            <v>0</v>
          </cell>
        </row>
        <row r="324">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row>
        <row r="325">
          <cell r="E325">
            <v>0</v>
          </cell>
          <cell r="F325">
            <v>0</v>
          </cell>
          <cell r="G325">
            <v>1</v>
          </cell>
          <cell r="H325">
            <v>0</v>
          </cell>
          <cell r="I325">
            <v>22.288881490186295</v>
          </cell>
          <cell r="J325">
            <v>0</v>
          </cell>
          <cell r="K325">
            <v>0</v>
          </cell>
          <cell r="L325">
            <v>22.288881490186295</v>
          </cell>
          <cell r="M325">
            <v>0</v>
          </cell>
          <cell r="N325">
            <v>0</v>
          </cell>
          <cell r="O325">
            <v>0</v>
          </cell>
          <cell r="P325">
            <v>0</v>
          </cell>
          <cell r="Q325">
            <v>0</v>
          </cell>
          <cell r="R325">
            <v>20.059993341167665</v>
          </cell>
          <cell r="S325">
            <v>0</v>
          </cell>
          <cell r="T325">
            <v>0</v>
          </cell>
          <cell r="U325">
            <v>20.059993341167665</v>
          </cell>
          <cell r="V325">
            <v>0</v>
          </cell>
          <cell r="W325">
            <v>0</v>
          </cell>
          <cell r="X325">
            <v>0</v>
          </cell>
          <cell r="Y325">
            <v>0</v>
          </cell>
          <cell r="Z325">
            <v>0</v>
          </cell>
          <cell r="AA325">
            <v>32.800000000000004</v>
          </cell>
          <cell r="AB325">
            <v>0</v>
          </cell>
          <cell r="AC325">
            <v>0</v>
          </cell>
          <cell r="AD325">
            <v>0</v>
          </cell>
          <cell r="AE325">
            <v>9.84</v>
          </cell>
          <cell r="AF325">
            <v>0</v>
          </cell>
          <cell r="AG325">
            <v>0</v>
          </cell>
          <cell r="AH325">
            <v>0</v>
          </cell>
          <cell r="AI325" t="str">
            <v/>
          </cell>
          <cell r="AJ325">
            <v>0</v>
          </cell>
          <cell r="AK325">
            <v>0</v>
          </cell>
          <cell r="AL325">
            <v>0</v>
          </cell>
        </row>
        <row r="326">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row>
        <row r="327">
          <cell r="E327">
            <v>0</v>
          </cell>
          <cell r="F327">
            <v>0</v>
          </cell>
          <cell r="G327" t="str">
            <v/>
          </cell>
          <cell r="H327">
            <v>0</v>
          </cell>
          <cell r="I327" t="str">
            <v/>
          </cell>
          <cell r="J327">
            <v>0</v>
          </cell>
          <cell r="K327">
            <v>0</v>
          </cell>
          <cell r="L327">
            <v>0</v>
          </cell>
          <cell r="M327">
            <v>0</v>
          </cell>
          <cell r="N327">
            <v>0</v>
          </cell>
          <cell r="O327">
            <v>0</v>
          </cell>
          <cell r="P327">
            <v>0</v>
          </cell>
          <cell r="Q327">
            <v>0</v>
          </cell>
          <cell r="R327" t="str">
            <v/>
          </cell>
          <cell r="S327">
            <v>0</v>
          </cell>
          <cell r="T327">
            <v>0</v>
          </cell>
          <cell r="U327">
            <v>0</v>
          </cell>
          <cell r="V327">
            <v>0</v>
          </cell>
          <cell r="W327">
            <v>0</v>
          </cell>
          <cell r="X327">
            <v>0</v>
          </cell>
          <cell r="Y327">
            <v>0</v>
          </cell>
          <cell r="Z327">
            <v>0</v>
          </cell>
          <cell r="AA327" t="str">
            <v/>
          </cell>
          <cell r="AB327">
            <v>0</v>
          </cell>
          <cell r="AC327">
            <v>0</v>
          </cell>
          <cell r="AD327">
            <v>0</v>
          </cell>
          <cell r="AE327" t="str">
            <v/>
          </cell>
          <cell r="AF327">
            <v>0</v>
          </cell>
          <cell r="AG327">
            <v>0</v>
          </cell>
          <cell r="AH327">
            <v>0</v>
          </cell>
          <cell r="AI327" t="str">
            <v/>
          </cell>
          <cell r="AJ327">
            <v>0</v>
          </cell>
          <cell r="AK327">
            <v>0</v>
          </cell>
          <cell r="AL327">
            <v>0</v>
          </cell>
        </row>
        <row r="328">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row>
        <row r="329">
          <cell r="E329">
            <v>0</v>
          </cell>
          <cell r="F329">
            <v>0</v>
          </cell>
          <cell r="G329">
            <v>1</v>
          </cell>
          <cell r="H329">
            <v>0</v>
          </cell>
          <cell r="I329">
            <v>22.288881490186295</v>
          </cell>
          <cell r="J329">
            <v>0</v>
          </cell>
          <cell r="K329">
            <v>0</v>
          </cell>
          <cell r="L329">
            <v>22.288881490186295</v>
          </cell>
          <cell r="M329">
            <v>0</v>
          </cell>
          <cell r="N329">
            <v>0</v>
          </cell>
          <cell r="O329">
            <v>0</v>
          </cell>
          <cell r="P329">
            <v>0</v>
          </cell>
          <cell r="Q329">
            <v>0</v>
          </cell>
          <cell r="R329">
            <v>20.059993341167665</v>
          </cell>
          <cell r="S329">
            <v>0</v>
          </cell>
          <cell r="T329">
            <v>0</v>
          </cell>
          <cell r="U329">
            <v>20.059993341167665</v>
          </cell>
          <cell r="V329">
            <v>0</v>
          </cell>
          <cell r="W329">
            <v>0</v>
          </cell>
          <cell r="X329">
            <v>0</v>
          </cell>
          <cell r="Y329">
            <v>0</v>
          </cell>
          <cell r="Z329">
            <v>0</v>
          </cell>
          <cell r="AA329">
            <v>32.800000000000004</v>
          </cell>
          <cell r="AB329">
            <v>0</v>
          </cell>
          <cell r="AC329">
            <v>0</v>
          </cell>
          <cell r="AD329">
            <v>0</v>
          </cell>
          <cell r="AE329">
            <v>9.84</v>
          </cell>
          <cell r="AF329">
            <v>0</v>
          </cell>
          <cell r="AG329">
            <v>0</v>
          </cell>
          <cell r="AH329">
            <v>0</v>
          </cell>
          <cell r="AI329" t="str">
            <v/>
          </cell>
          <cell r="AJ329">
            <v>0</v>
          </cell>
          <cell r="AK329">
            <v>0</v>
          </cell>
          <cell r="AL329">
            <v>0</v>
          </cell>
        </row>
        <row r="330">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row>
        <row r="331">
          <cell r="E331">
            <v>0</v>
          </cell>
          <cell r="F331">
            <v>0</v>
          </cell>
          <cell r="G331" t="str">
            <v/>
          </cell>
          <cell r="H331">
            <v>0</v>
          </cell>
          <cell r="I331" t="str">
            <v/>
          </cell>
          <cell r="J331">
            <v>0</v>
          </cell>
          <cell r="K331">
            <v>0</v>
          </cell>
          <cell r="L331">
            <v>0</v>
          </cell>
          <cell r="M331">
            <v>0</v>
          </cell>
          <cell r="N331">
            <v>0</v>
          </cell>
          <cell r="O331">
            <v>0</v>
          </cell>
          <cell r="P331">
            <v>0</v>
          </cell>
          <cell r="Q331">
            <v>0</v>
          </cell>
          <cell r="R331" t="str">
            <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t="str">
            <v/>
          </cell>
          <cell r="AJ331">
            <v>0</v>
          </cell>
          <cell r="AK331">
            <v>0</v>
          </cell>
          <cell r="AL331">
            <v>0</v>
          </cell>
        </row>
        <row r="332">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row>
        <row r="333">
          <cell r="E333">
            <v>0</v>
          </cell>
          <cell r="F333">
            <v>0</v>
          </cell>
          <cell r="G333">
            <v>1</v>
          </cell>
          <cell r="H333">
            <v>0</v>
          </cell>
          <cell r="I333">
            <v>22.288881490186295</v>
          </cell>
          <cell r="J333">
            <v>0</v>
          </cell>
          <cell r="K333">
            <v>0</v>
          </cell>
          <cell r="L333">
            <v>22.288881490186295</v>
          </cell>
          <cell r="M333">
            <v>0</v>
          </cell>
          <cell r="N333">
            <v>0</v>
          </cell>
          <cell r="O333">
            <v>0</v>
          </cell>
          <cell r="P333">
            <v>0</v>
          </cell>
          <cell r="Q333">
            <v>0</v>
          </cell>
          <cell r="R333">
            <v>20.059993341167665</v>
          </cell>
          <cell r="S333">
            <v>0</v>
          </cell>
          <cell r="T333">
            <v>0</v>
          </cell>
          <cell r="U333">
            <v>20.059993341167665</v>
          </cell>
          <cell r="V333">
            <v>0</v>
          </cell>
          <cell r="W333">
            <v>0</v>
          </cell>
          <cell r="X333">
            <v>0</v>
          </cell>
          <cell r="Y333">
            <v>0</v>
          </cell>
          <cell r="Z333">
            <v>0</v>
          </cell>
          <cell r="AA333">
            <v>32.800000000000004</v>
          </cell>
          <cell r="AB333">
            <v>0</v>
          </cell>
          <cell r="AC333">
            <v>0</v>
          </cell>
          <cell r="AD333">
            <v>0</v>
          </cell>
          <cell r="AE333">
            <v>9.84</v>
          </cell>
          <cell r="AF333">
            <v>0</v>
          </cell>
          <cell r="AG333">
            <v>0</v>
          </cell>
          <cell r="AH333">
            <v>0</v>
          </cell>
          <cell r="AI333" t="str">
            <v/>
          </cell>
          <cell r="AJ333">
            <v>0</v>
          </cell>
          <cell r="AK333">
            <v>0</v>
          </cell>
          <cell r="AL333">
            <v>0</v>
          </cell>
        </row>
        <row r="334">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row>
        <row r="335">
          <cell r="E335">
            <v>0</v>
          </cell>
          <cell r="F335">
            <v>0</v>
          </cell>
          <cell r="G335" t="str">
            <v/>
          </cell>
          <cell r="H335">
            <v>0</v>
          </cell>
          <cell r="I335" t="str">
            <v/>
          </cell>
          <cell r="J335">
            <v>0</v>
          </cell>
          <cell r="K335">
            <v>0</v>
          </cell>
          <cell r="L335">
            <v>0</v>
          </cell>
          <cell r="M335">
            <v>0</v>
          </cell>
          <cell r="N335">
            <v>0</v>
          </cell>
          <cell r="O335">
            <v>0</v>
          </cell>
          <cell r="P335">
            <v>0</v>
          </cell>
          <cell r="Q335">
            <v>0</v>
          </cell>
          <cell r="R335" t="str">
            <v/>
          </cell>
          <cell r="S335">
            <v>0</v>
          </cell>
          <cell r="T335">
            <v>0</v>
          </cell>
          <cell r="U335">
            <v>0</v>
          </cell>
          <cell r="V335">
            <v>0</v>
          </cell>
          <cell r="W335">
            <v>0</v>
          </cell>
          <cell r="X335">
            <v>0</v>
          </cell>
          <cell r="Y335">
            <v>0</v>
          </cell>
          <cell r="Z335">
            <v>0</v>
          </cell>
          <cell r="AA335" t="str">
            <v/>
          </cell>
          <cell r="AB335">
            <v>0</v>
          </cell>
          <cell r="AC335">
            <v>0</v>
          </cell>
          <cell r="AD335">
            <v>0</v>
          </cell>
          <cell r="AE335" t="str">
            <v/>
          </cell>
          <cell r="AF335">
            <v>0</v>
          </cell>
          <cell r="AG335">
            <v>0</v>
          </cell>
          <cell r="AH335">
            <v>0</v>
          </cell>
          <cell r="AI335" t="str">
            <v/>
          </cell>
          <cell r="AJ335">
            <v>0</v>
          </cell>
          <cell r="AK335">
            <v>0</v>
          </cell>
          <cell r="AL335">
            <v>0</v>
          </cell>
        </row>
        <row r="336">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row>
        <row r="337">
          <cell r="E337">
            <v>0</v>
          </cell>
          <cell r="F337">
            <v>0</v>
          </cell>
          <cell r="G337">
            <v>1</v>
          </cell>
          <cell r="H337">
            <v>0</v>
          </cell>
          <cell r="I337">
            <v>22.288881490186295</v>
          </cell>
          <cell r="J337">
            <v>0</v>
          </cell>
          <cell r="K337">
            <v>0</v>
          </cell>
          <cell r="L337">
            <v>22.288881490186295</v>
          </cell>
          <cell r="M337">
            <v>0</v>
          </cell>
          <cell r="N337">
            <v>0</v>
          </cell>
          <cell r="O337">
            <v>0</v>
          </cell>
          <cell r="P337">
            <v>0</v>
          </cell>
          <cell r="Q337">
            <v>0</v>
          </cell>
          <cell r="R337">
            <v>20.059993341167665</v>
          </cell>
          <cell r="S337">
            <v>0</v>
          </cell>
          <cell r="T337">
            <v>0</v>
          </cell>
          <cell r="U337">
            <v>20.059993341167665</v>
          </cell>
          <cell r="V337">
            <v>0</v>
          </cell>
          <cell r="W337">
            <v>0</v>
          </cell>
          <cell r="X337">
            <v>0</v>
          </cell>
          <cell r="Y337">
            <v>0</v>
          </cell>
          <cell r="Z337">
            <v>0</v>
          </cell>
          <cell r="AA337">
            <v>32.800000000000004</v>
          </cell>
          <cell r="AB337">
            <v>0</v>
          </cell>
          <cell r="AC337">
            <v>0</v>
          </cell>
          <cell r="AD337">
            <v>0</v>
          </cell>
          <cell r="AE337">
            <v>9.84</v>
          </cell>
          <cell r="AF337">
            <v>0</v>
          </cell>
          <cell r="AG337">
            <v>0</v>
          </cell>
          <cell r="AH337">
            <v>0</v>
          </cell>
          <cell r="AI337" t="str">
            <v/>
          </cell>
          <cell r="AJ337">
            <v>0</v>
          </cell>
          <cell r="AK337">
            <v>0</v>
          </cell>
          <cell r="AL337">
            <v>0</v>
          </cell>
        </row>
        <row r="338">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row>
        <row r="339">
          <cell r="E339">
            <v>0</v>
          </cell>
          <cell r="F339">
            <v>0</v>
          </cell>
          <cell r="G339" t="str">
            <v/>
          </cell>
          <cell r="H339">
            <v>0</v>
          </cell>
          <cell r="I339" t="str">
            <v/>
          </cell>
          <cell r="J339">
            <v>0</v>
          </cell>
          <cell r="K339">
            <v>0</v>
          </cell>
          <cell r="L339">
            <v>0</v>
          </cell>
          <cell r="M339">
            <v>0</v>
          </cell>
          <cell r="N339">
            <v>0</v>
          </cell>
          <cell r="O339">
            <v>0</v>
          </cell>
          <cell r="P339">
            <v>0</v>
          </cell>
          <cell r="Q339">
            <v>0</v>
          </cell>
          <cell r="R339" t="str">
            <v/>
          </cell>
          <cell r="S339">
            <v>0</v>
          </cell>
          <cell r="T339">
            <v>0</v>
          </cell>
          <cell r="U339">
            <v>0</v>
          </cell>
          <cell r="V339">
            <v>0</v>
          </cell>
          <cell r="W339">
            <v>0</v>
          </cell>
          <cell r="X339">
            <v>0</v>
          </cell>
          <cell r="Y339">
            <v>0</v>
          </cell>
          <cell r="Z339">
            <v>0</v>
          </cell>
          <cell r="AA339" t="str">
            <v/>
          </cell>
          <cell r="AB339">
            <v>0</v>
          </cell>
          <cell r="AC339">
            <v>0</v>
          </cell>
          <cell r="AD339">
            <v>0</v>
          </cell>
          <cell r="AE339" t="str">
            <v/>
          </cell>
          <cell r="AF339">
            <v>0</v>
          </cell>
          <cell r="AG339">
            <v>0</v>
          </cell>
          <cell r="AH339">
            <v>0</v>
          </cell>
          <cell r="AI339" t="str">
            <v/>
          </cell>
          <cell r="AJ339">
            <v>0</v>
          </cell>
          <cell r="AK339">
            <v>0</v>
          </cell>
          <cell r="AL339">
            <v>0</v>
          </cell>
        </row>
        <row r="340">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row>
        <row r="341">
          <cell r="E341">
            <v>0</v>
          </cell>
          <cell r="F341">
            <v>0</v>
          </cell>
          <cell r="G341">
            <v>2</v>
          </cell>
          <cell r="H341">
            <v>0</v>
          </cell>
          <cell r="I341">
            <v>6.2823264536503824</v>
          </cell>
          <cell r="J341">
            <v>0</v>
          </cell>
          <cell r="K341">
            <v>0</v>
          </cell>
          <cell r="L341" t="str">
            <v/>
          </cell>
          <cell r="M341">
            <v>0</v>
          </cell>
          <cell r="N341">
            <v>0</v>
          </cell>
          <cell r="O341">
            <v>0</v>
          </cell>
          <cell r="P341">
            <v>0</v>
          </cell>
          <cell r="Q341">
            <v>0</v>
          </cell>
          <cell r="R341">
            <v>14.135234520713363</v>
          </cell>
          <cell r="S341">
            <v>0</v>
          </cell>
          <cell r="T341">
            <v>0</v>
          </cell>
          <cell r="U341">
            <v>0</v>
          </cell>
          <cell r="V341">
            <v>0</v>
          </cell>
          <cell r="W341">
            <v>0</v>
          </cell>
          <cell r="X341">
            <v>0</v>
          </cell>
          <cell r="Y341">
            <v>0</v>
          </cell>
          <cell r="Z341">
            <v>0</v>
          </cell>
          <cell r="AA341">
            <v>10.999999999999998</v>
          </cell>
          <cell r="AB341">
            <v>0</v>
          </cell>
          <cell r="AC341">
            <v>0</v>
          </cell>
          <cell r="AD341">
            <v>0</v>
          </cell>
          <cell r="AE341">
            <v>3.3</v>
          </cell>
          <cell r="AF341">
            <v>0</v>
          </cell>
          <cell r="AG341">
            <v>0</v>
          </cell>
          <cell r="AH341">
            <v>0</v>
          </cell>
          <cell r="AI341" t="str">
            <v>225AF/125AT</v>
          </cell>
          <cell r="AJ341">
            <v>0</v>
          </cell>
          <cell r="AK341">
            <v>0</v>
          </cell>
          <cell r="AL341">
            <v>0</v>
          </cell>
        </row>
        <row r="342">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row>
        <row r="343">
          <cell r="E343">
            <v>0</v>
          </cell>
          <cell r="F343">
            <v>0</v>
          </cell>
          <cell r="G343">
            <v>3</v>
          </cell>
          <cell r="H343">
            <v>0</v>
          </cell>
          <cell r="I343">
            <v>2.0941088178834613</v>
          </cell>
          <cell r="J343">
            <v>0</v>
          </cell>
          <cell r="K343">
            <v>0</v>
          </cell>
          <cell r="L343">
            <v>0</v>
          </cell>
          <cell r="M343">
            <v>0</v>
          </cell>
          <cell r="N343">
            <v>0</v>
          </cell>
          <cell r="O343">
            <v>0</v>
          </cell>
          <cell r="P343">
            <v>0</v>
          </cell>
          <cell r="Q343">
            <v>0</v>
          </cell>
          <cell r="R343">
            <v>1.8846979360951153</v>
          </cell>
          <cell r="S343">
            <v>0</v>
          </cell>
          <cell r="T343">
            <v>0</v>
          </cell>
          <cell r="U343">
            <v>0</v>
          </cell>
          <cell r="V343">
            <v>0</v>
          </cell>
          <cell r="W343">
            <v>0</v>
          </cell>
          <cell r="X343">
            <v>0</v>
          </cell>
          <cell r="Y343">
            <v>0</v>
          </cell>
          <cell r="Z343">
            <v>0</v>
          </cell>
          <cell r="AA343">
            <v>10.133360052737222</v>
          </cell>
          <cell r="AB343">
            <v>0</v>
          </cell>
          <cell r="AC343">
            <v>0</v>
          </cell>
          <cell r="AD343">
            <v>0</v>
          </cell>
          <cell r="AE343">
            <v>3.840024047463499</v>
          </cell>
          <cell r="AF343">
            <v>0</v>
          </cell>
          <cell r="AG343">
            <v>0</v>
          </cell>
          <cell r="AH343">
            <v>0</v>
          </cell>
          <cell r="AI343" t="str">
            <v>225AF/125AT</v>
          </cell>
          <cell r="AJ343">
            <v>0</v>
          </cell>
          <cell r="AK343">
            <v>0</v>
          </cell>
          <cell r="AL343">
            <v>0</v>
          </cell>
        </row>
        <row r="344">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row>
        <row r="345">
          <cell r="E345">
            <v>0</v>
          </cell>
          <cell r="F345">
            <v>0</v>
          </cell>
          <cell r="G345">
            <v>1</v>
          </cell>
          <cell r="H345">
            <v>0</v>
          </cell>
          <cell r="I345">
            <v>2.8667299559881814</v>
          </cell>
          <cell r="J345">
            <v>0</v>
          </cell>
          <cell r="K345">
            <v>0</v>
          </cell>
          <cell r="L345" t="str">
            <v/>
          </cell>
          <cell r="M345">
            <v>0</v>
          </cell>
          <cell r="N345">
            <v>0</v>
          </cell>
          <cell r="O345">
            <v>0</v>
          </cell>
          <cell r="P345">
            <v>0</v>
          </cell>
          <cell r="Q345">
            <v>0</v>
          </cell>
          <cell r="R345">
            <v>2.5800569603893635</v>
          </cell>
          <cell r="S345">
            <v>0</v>
          </cell>
          <cell r="T345">
            <v>0</v>
          </cell>
          <cell r="U345">
            <v>0</v>
          </cell>
          <cell r="V345">
            <v>0</v>
          </cell>
          <cell r="W345">
            <v>0</v>
          </cell>
          <cell r="X345">
            <v>0</v>
          </cell>
          <cell r="Y345">
            <v>0</v>
          </cell>
          <cell r="Z345">
            <v>0</v>
          </cell>
          <cell r="AA345">
            <v>8.6</v>
          </cell>
          <cell r="AB345">
            <v>0</v>
          </cell>
          <cell r="AC345">
            <v>0</v>
          </cell>
          <cell r="AD345">
            <v>0</v>
          </cell>
          <cell r="AE345">
            <v>2.58</v>
          </cell>
          <cell r="AF345">
            <v>0</v>
          </cell>
          <cell r="AG345">
            <v>0</v>
          </cell>
          <cell r="AH345">
            <v>0</v>
          </cell>
          <cell r="AI345" t="str">
            <v>50AF/30AT</v>
          </cell>
          <cell r="AJ345">
            <v>0</v>
          </cell>
          <cell r="AK345">
            <v>0</v>
          </cell>
          <cell r="AL345">
            <v>0</v>
          </cell>
        </row>
        <row r="346">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row>
        <row r="347">
          <cell r="E347">
            <v>0</v>
          </cell>
          <cell r="F347">
            <v>0</v>
          </cell>
          <cell r="G347" t="str">
            <v/>
          </cell>
          <cell r="H347">
            <v>0</v>
          </cell>
          <cell r="I347" t="str">
            <v/>
          </cell>
          <cell r="J347">
            <v>0</v>
          </cell>
          <cell r="K347">
            <v>0</v>
          </cell>
          <cell r="L347">
            <v>0</v>
          </cell>
          <cell r="M347">
            <v>0</v>
          </cell>
          <cell r="N347">
            <v>0</v>
          </cell>
          <cell r="O347">
            <v>0</v>
          </cell>
          <cell r="P347">
            <v>0</v>
          </cell>
          <cell r="Q347">
            <v>0</v>
          </cell>
          <cell r="R347" t="str">
            <v/>
          </cell>
          <cell r="S347">
            <v>0</v>
          </cell>
          <cell r="T347">
            <v>0</v>
          </cell>
          <cell r="U347">
            <v>0</v>
          </cell>
          <cell r="V347">
            <v>0</v>
          </cell>
          <cell r="W347">
            <v>0</v>
          </cell>
          <cell r="X347">
            <v>0</v>
          </cell>
          <cell r="Y347">
            <v>0</v>
          </cell>
          <cell r="Z347">
            <v>0</v>
          </cell>
          <cell r="AA347" t="str">
            <v/>
          </cell>
          <cell r="AB347">
            <v>0</v>
          </cell>
          <cell r="AC347">
            <v>0</v>
          </cell>
          <cell r="AD347">
            <v>0</v>
          </cell>
          <cell r="AE347" t="str">
            <v/>
          </cell>
          <cell r="AF347">
            <v>0</v>
          </cell>
          <cell r="AG347">
            <v>0</v>
          </cell>
          <cell r="AH347">
            <v>0</v>
          </cell>
          <cell r="AI347" t="str">
            <v/>
          </cell>
          <cell r="AJ347">
            <v>0</v>
          </cell>
          <cell r="AK347">
            <v>0</v>
          </cell>
          <cell r="AL347">
            <v>0</v>
          </cell>
        </row>
        <row r="348">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row>
        <row r="349">
          <cell r="E349">
            <v>0</v>
          </cell>
          <cell r="F349">
            <v>0</v>
          </cell>
          <cell r="G349">
            <v>1</v>
          </cell>
          <cell r="H349">
            <v>0</v>
          </cell>
          <cell r="I349">
            <v>2.8667299559881814</v>
          </cell>
          <cell r="J349">
            <v>0</v>
          </cell>
          <cell r="K349">
            <v>0</v>
          </cell>
          <cell r="L349" t="str">
            <v/>
          </cell>
          <cell r="M349">
            <v>0</v>
          </cell>
          <cell r="N349">
            <v>0</v>
          </cell>
          <cell r="O349">
            <v>0</v>
          </cell>
          <cell r="P349">
            <v>0</v>
          </cell>
          <cell r="Q349">
            <v>0</v>
          </cell>
          <cell r="R349">
            <v>2.5800569603893635</v>
          </cell>
          <cell r="S349">
            <v>0</v>
          </cell>
          <cell r="T349">
            <v>0</v>
          </cell>
          <cell r="U349">
            <v>0</v>
          </cell>
          <cell r="V349">
            <v>0</v>
          </cell>
          <cell r="W349">
            <v>0</v>
          </cell>
          <cell r="X349">
            <v>0</v>
          </cell>
          <cell r="Y349">
            <v>0</v>
          </cell>
          <cell r="Z349">
            <v>0</v>
          </cell>
          <cell r="AA349">
            <v>8.6</v>
          </cell>
          <cell r="AB349">
            <v>0</v>
          </cell>
          <cell r="AC349">
            <v>0</v>
          </cell>
          <cell r="AD349">
            <v>0</v>
          </cell>
          <cell r="AE349">
            <v>2.58</v>
          </cell>
          <cell r="AF349">
            <v>0</v>
          </cell>
          <cell r="AG349">
            <v>0</v>
          </cell>
          <cell r="AH349">
            <v>0</v>
          </cell>
          <cell r="AI349" t="str">
            <v>50AF/30AT</v>
          </cell>
          <cell r="AJ349">
            <v>0</v>
          </cell>
          <cell r="AK349">
            <v>0</v>
          </cell>
          <cell r="AL349">
            <v>0</v>
          </cell>
        </row>
        <row r="350">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row>
        <row r="351">
          <cell r="E351">
            <v>0</v>
          </cell>
          <cell r="F351">
            <v>0</v>
          </cell>
          <cell r="G351" t="str">
            <v/>
          </cell>
          <cell r="H351">
            <v>0</v>
          </cell>
          <cell r="I351" t="str">
            <v/>
          </cell>
          <cell r="J351">
            <v>0</v>
          </cell>
          <cell r="K351">
            <v>0</v>
          </cell>
          <cell r="L351">
            <v>0</v>
          </cell>
          <cell r="M351">
            <v>0</v>
          </cell>
          <cell r="N351">
            <v>0</v>
          </cell>
          <cell r="O351">
            <v>0</v>
          </cell>
          <cell r="P351">
            <v>0</v>
          </cell>
          <cell r="Q351">
            <v>0</v>
          </cell>
          <cell r="R351" t="str">
            <v/>
          </cell>
          <cell r="S351">
            <v>0</v>
          </cell>
          <cell r="T351">
            <v>0</v>
          </cell>
          <cell r="U351">
            <v>0</v>
          </cell>
          <cell r="V351">
            <v>0</v>
          </cell>
          <cell r="W351">
            <v>0</v>
          </cell>
          <cell r="X351">
            <v>0</v>
          </cell>
          <cell r="Y351">
            <v>0</v>
          </cell>
          <cell r="Z351">
            <v>0</v>
          </cell>
          <cell r="AA351" t="str">
            <v/>
          </cell>
          <cell r="AB351">
            <v>0</v>
          </cell>
          <cell r="AC351">
            <v>0</v>
          </cell>
          <cell r="AD351">
            <v>0</v>
          </cell>
          <cell r="AE351" t="str">
            <v/>
          </cell>
          <cell r="AF351">
            <v>0</v>
          </cell>
          <cell r="AG351">
            <v>0</v>
          </cell>
          <cell r="AH351">
            <v>0</v>
          </cell>
          <cell r="AI351" t="str">
            <v/>
          </cell>
          <cell r="AJ351">
            <v>0</v>
          </cell>
          <cell r="AK351">
            <v>0</v>
          </cell>
          <cell r="AL351">
            <v>0</v>
          </cell>
        </row>
        <row r="352">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row>
        <row r="353">
          <cell r="E353">
            <v>0</v>
          </cell>
          <cell r="F353">
            <v>0</v>
          </cell>
          <cell r="G353" t="str">
            <v/>
          </cell>
          <cell r="H353">
            <v>0</v>
          </cell>
          <cell r="I353" t="str">
            <v/>
          </cell>
          <cell r="J353">
            <v>0</v>
          </cell>
          <cell r="K353">
            <v>0</v>
          </cell>
          <cell r="L353" t="str">
            <v/>
          </cell>
          <cell r="M353">
            <v>0</v>
          </cell>
          <cell r="N353">
            <v>0</v>
          </cell>
          <cell r="O353">
            <v>0</v>
          </cell>
          <cell r="P353">
            <v>0</v>
          </cell>
          <cell r="Q353">
            <v>0</v>
          </cell>
          <cell r="R353" t="str">
            <v/>
          </cell>
          <cell r="S353">
            <v>0</v>
          </cell>
          <cell r="T353">
            <v>0</v>
          </cell>
          <cell r="U353" t="str">
            <v/>
          </cell>
          <cell r="V353">
            <v>0</v>
          </cell>
          <cell r="W353">
            <v>0</v>
          </cell>
          <cell r="X353">
            <v>0</v>
          </cell>
          <cell r="Y353">
            <v>0</v>
          </cell>
          <cell r="Z353">
            <v>0</v>
          </cell>
          <cell r="AA353" t="str">
            <v/>
          </cell>
          <cell r="AB353">
            <v>0</v>
          </cell>
          <cell r="AC353">
            <v>0</v>
          </cell>
          <cell r="AD353">
            <v>0</v>
          </cell>
          <cell r="AE353" t="str">
            <v/>
          </cell>
          <cell r="AF353">
            <v>0</v>
          </cell>
          <cell r="AG353">
            <v>0</v>
          </cell>
          <cell r="AH353">
            <v>0</v>
          </cell>
          <cell r="AI353" t="str">
            <v/>
          </cell>
          <cell r="AJ353">
            <v>0</v>
          </cell>
          <cell r="AK353">
            <v>0</v>
          </cell>
          <cell r="AL353">
            <v>0</v>
          </cell>
        </row>
        <row r="354">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row>
        <row r="355">
          <cell r="E355">
            <v>0</v>
          </cell>
          <cell r="F355">
            <v>0</v>
          </cell>
          <cell r="G355" t="str">
            <v/>
          </cell>
          <cell r="H355">
            <v>0</v>
          </cell>
          <cell r="I355" t="str">
            <v/>
          </cell>
          <cell r="J355">
            <v>0</v>
          </cell>
          <cell r="K355">
            <v>0</v>
          </cell>
          <cell r="L355">
            <v>0</v>
          </cell>
          <cell r="M355">
            <v>0</v>
          </cell>
          <cell r="N355">
            <v>0</v>
          </cell>
          <cell r="O355">
            <v>0</v>
          </cell>
          <cell r="P355">
            <v>0</v>
          </cell>
          <cell r="Q355">
            <v>0</v>
          </cell>
          <cell r="R355" t="str">
            <v/>
          </cell>
          <cell r="S355">
            <v>0</v>
          </cell>
          <cell r="T355">
            <v>0</v>
          </cell>
          <cell r="U355">
            <v>0</v>
          </cell>
          <cell r="V355">
            <v>0</v>
          </cell>
          <cell r="W355">
            <v>0</v>
          </cell>
          <cell r="X355">
            <v>0</v>
          </cell>
          <cell r="Y355">
            <v>0</v>
          </cell>
          <cell r="Z355">
            <v>0</v>
          </cell>
          <cell r="AA355" t="str">
            <v/>
          </cell>
          <cell r="AB355">
            <v>0</v>
          </cell>
          <cell r="AC355">
            <v>0</v>
          </cell>
          <cell r="AD355">
            <v>0</v>
          </cell>
          <cell r="AE355" t="str">
            <v/>
          </cell>
          <cell r="AF355">
            <v>0</v>
          </cell>
          <cell r="AG355">
            <v>0</v>
          </cell>
          <cell r="AH355">
            <v>0</v>
          </cell>
          <cell r="AI355" t="str">
            <v/>
          </cell>
          <cell r="AJ355">
            <v>0</v>
          </cell>
          <cell r="AK355">
            <v>0</v>
          </cell>
          <cell r="AL355">
            <v>0</v>
          </cell>
        </row>
        <row r="356">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row>
        <row r="357">
          <cell r="E357">
            <v>0</v>
          </cell>
          <cell r="F357">
            <v>0</v>
          </cell>
          <cell r="G357" t="str">
            <v/>
          </cell>
          <cell r="H357">
            <v>0</v>
          </cell>
          <cell r="I357" t="str">
            <v/>
          </cell>
          <cell r="J357">
            <v>0</v>
          </cell>
          <cell r="K357">
            <v>0</v>
          </cell>
          <cell r="L357" t="str">
            <v/>
          </cell>
          <cell r="M357">
            <v>0</v>
          </cell>
          <cell r="N357">
            <v>0</v>
          </cell>
          <cell r="O357">
            <v>0</v>
          </cell>
          <cell r="P357">
            <v>0</v>
          </cell>
          <cell r="Q357">
            <v>0</v>
          </cell>
          <cell r="R357" t="str">
            <v/>
          </cell>
          <cell r="S357">
            <v>0</v>
          </cell>
          <cell r="T357">
            <v>0</v>
          </cell>
          <cell r="U357" t="str">
            <v/>
          </cell>
          <cell r="V357">
            <v>0</v>
          </cell>
          <cell r="W357">
            <v>0</v>
          </cell>
          <cell r="X357">
            <v>0</v>
          </cell>
          <cell r="Y357">
            <v>0</v>
          </cell>
          <cell r="Z357">
            <v>0</v>
          </cell>
          <cell r="AA357" t="str">
            <v/>
          </cell>
          <cell r="AB357">
            <v>0</v>
          </cell>
          <cell r="AC357">
            <v>0</v>
          </cell>
          <cell r="AD357">
            <v>0</v>
          </cell>
          <cell r="AE357" t="str">
            <v/>
          </cell>
          <cell r="AF357">
            <v>0</v>
          </cell>
          <cell r="AG357">
            <v>0</v>
          </cell>
          <cell r="AH357">
            <v>0</v>
          </cell>
          <cell r="AI357" t="str">
            <v/>
          </cell>
          <cell r="AJ357">
            <v>0</v>
          </cell>
          <cell r="AK357">
            <v>0</v>
          </cell>
          <cell r="AL357">
            <v>0</v>
          </cell>
        </row>
        <row r="358">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row>
        <row r="359">
          <cell r="E359">
            <v>0</v>
          </cell>
          <cell r="F359">
            <v>0</v>
          </cell>
          <cell r="G359" t="str">
            <v/>
          </cell>
          <cell r="H359">
            <v>0</v>
          </cell>
          <cell r="I359" t="str">
            <v/>
          </cell>
          <cell r="J359">
            <v>0</v>
          </cell>
          <cell r="K359">
            <v>0</v>
          </cell>
          <cell r="L359">
            <v>0</v>
          </cell>
          <cell r="M359">
            <v>0</v>
          </cell>
          <cell r="N359">
            <v>0</v>
          </cell>
          <cell r="O359">
            <v>0</v>
          </cell>
          <cell r="P359">
            <v>0</v>
          </cell>
          <cell r="Q359">
            <v>0</v>
          </cell>
          <cell r="R359" t="str">
            <v/>
          </cell>
          <cell r="S359">
            <v>0</v>
          </cell>
          <cell r="T359">
            <v>0</v>
          </cell>
          <cell r="U359">
            <v>0</v>
          </cell>
          <cell r="V359">
            <v>0</v>
          </cell>
          <cell r="W359">
            <v>0</v>
          </cell>
          <cell r="X359">
            <v>0</v>
          </cell>
          <cell r="Y359">
            <v>0</v>
          </cell>
          <cell r="Z359">
            <v>0</v>
          </cell>
          <cell r="AA359" t="str">
            <v/>
          </cell>
          <cell r="AB359">
            <v>0</v>
          </cell>
          <cell r="AC359">
            <v>0</v>
          </cell>
          <cell r="AD359">
            <v>0</v>
          </cell>
          <cell r="AE359" t="str">
            <v/>
          </cell>
          <cell r="AF359">
            <v>0</v>
          </cell>
          <cell r="AG359">
            <v>0</v>
          </cell>
          <cell r="AH359">
            <v>0</v>
          </cell>
          <cell r="AI359" t="str">
            <v/>
          </cell>
          <cell r="AJ359">
            <v>0</v>
          </cell>
          <cell r="AK359">
            <v>0</v>
          </cell>
          <cell r="AL359">
            <v>0</v>
          </cell>
        </row>
        <row r="360">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row>
        <row r="361">
          <cell r="E361">
            <v>0</v>
          </cell>
          <cell r="F361">
            <v>0</v>
          </cell>
          <cell r="G361" t="str">
            <v/>
          </cell>
          <cell r="H361">
            <v>0</v>
          </cell>
          <cell r="I361" t="str">
            <v/>
          </cell>
          <cell r="J361">
            <v>0</v>
          </cell>
          <cell r="K361">
            <v>0</v>
          </cell>
          <cell r="L361" t="str">
            <v/>
          </cell>
          <cell r="M361">
            <v>0</v>
          </cell>
          <cell r="N361">
            <v>0</v>
          </cell>
          <cell r="O361">
            <v>0</v>
          </cell>
          <cell r="P361">
            <v>0</v>
          </cell>
          <cell r="Q361">
            <v>0</v>
          </cell>
          <cell r="R361" t="str">
            <v/>
          </cell>
          <cell r="S361">
            <v>0</v>
          </cell>
          <cell r="T361">
            <v>0</v>
          </cell>
          <cell r="U361" t="str">
            <v/>
          </cell>
          <cell r="V361">
            <v>0</v>
          </cell>
          <cell r="W361">
            <v>0</v>
          </cell>
          <cell r="X361">
            <v>0</v>
          </cell>
          <cell r="Y361">
            <v>0</v>
          </cell>
          <cell r="Z361">
            <v>0</v>
          </cell>
          <cell r="AA361" t="str">
            <v/>
          </cell>
          <cell r="AB361">
            <v>0</v>
          </cell>
          <cell r="AC361">
            <v>0</v>
          </cell>
          <cell r="AD361">
            <v>0</v>
          </cell>
          <cell r="AE361" t="str">
            <v/>
          </cell>
          <cell r="AF361">
            <v>0</v>
          </cell>
          <cell r="AG361">
            <v>0</v>
          </cell>
          <cell r="AH361">
            <v>0</v>
          </cell>
          <cell r="AI361" t="str">
            <v/>
          </cell>
          <cell r="AJ361">
            <v>0</v>
          </cell>
          <cell r="AK361">
            <v>0</v>
          </cell>
          <cell r="AL361">
            <v>0</v>
          </cell>
        </row>
        <row r="362">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row>
        <row r="363">
          <cell r="E363">
            <v>0</v>
          </cell>
          <cell r="F363">
            <v>0</v>
          </cell>
          <cell r="G363" t="str">
            <v/>
          </cell>
          <cell r="H363">
            <v>0</v>
          </cell>
          <cell r="I363" t="str">
            <v/>
          </cell>
          <cell r="J363">
            <v>0</v>
          </cell>
          <cell r="K363">
            <v>0</v>
          </cell>
          <cell r="L363">
            <v>0</v>
          </cell>
          <cell r="M363">
            <v>0</v>
          </cell>
          <cell r="N363">
            <v>0</v>
          </cell>
          <cell r="O363">
            <v>0</v>
          </cell>
          <cell r="P363">
            <v>0</v>
          </cell>
          <cell r="Q363">
            <v>0</v>
          </cell>
          <cell r="R363" t="str">
            <v/>
          </cell>
          <cell r="S363">
            <v>0</v>
          </cell>
          <cell r="T363">
            <v>0</v>
          </cell>
          <cell r="U363">
            <v>0</v>
          </cell>
          <cell r="V363">
            <v>0</v>
          </cell>
          <cell r="W363">
            <v>0</v>
          </cell>
          <cell r="X363">
            <v>0</v>
          </cell>
          <cell r="Y363">
            <v>0</v>
          </cell>
          <cell r="Z363">
            <v>0</v>
          </cell>
          <cell r="AA363" t="str">
            <v/>
          </cell>
          <cell r="AB363">
            <v>0</v>
          </cell>
          <cell r="AC363">
            <v>0</v>
          </cell>
          <cell r="AD363">
            <v>0</v>
          </cell>
          <cell r="AE363" t="str">
            <v/>
          </cell>
          <cell r="AF363">
            <v>0</v>
          </cell>
          <cell r="AG363">
            <v>0</v>
          </cell>
          <cell r="AH363">
            <v>0</v>
          </cell>
          <cell r="AI363" t="str">
            <v/>
          </cell>
          <cell r="AJ363">
            <v>0</v>
          </cell>
          <cell r="AK363">
            <v>0</v>
          </cell>
          <cell r="AL363">
            <v>0</v>
          </cell>
        </row>
        <row r="364">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row>
        <row r="365">
          <cell r="E365">
            <v>0</v>
          </cell>
          <cell r="F365">
            <v>0</v>
          </cell>
          <cell r="G365" t="str">
            <v/>
          </cell>
          <cell r="H365">
            <v>0</v>
          </cell>
          <cell r="I365" t="str">
            <v/>
          </cell>
          <cell r="J365">
            <v>0</v>
          </cell>
          <cell r="K365">
            <v>0</v>
          </cell>
          <cell r="L365" t="str">
            <v/>
          </cell>
          <cell r="M365">
            <v>0</v>
          </cell>
          <cell r="N365">
            <v>0</v>
          </cell>
          <cell r="O365">
            <v>0</v>
          </cell>
          <cell r="P365">
            <v>0</v>
          </cell>
          <cell r="Q365">
            <v>0</v>
          </cell>
          <cell r="R365" t="str">
            <v/>
          </cell>
          <cell r="S365">
            <v>0</v>
          </cell>
          <cell r="T365">
            <v>0</v>
          </cell>
          <cell r="U365" t="str">
            <v/>
          </cell>
          <cell r="V365">
            <v>0</v>
          </cell>
          <cell r="W365">
            <v>0</v>
          </cell>
          <cell r="X365">
            <v>0</v>
          </cell>
          <cell r="Y365">
            <v>0</v>
          </cell>
          <cell r="Z365">
            <v>0</v>
          </cell>
          <cell r="AA365" t="str">
            <v/>
          </cell>
          <cell r="AB365">
            <v>0</v>
          </cell>
          <cell r="AC365">
            <v>0</v>
          </cell>
          <cell r="AD365">
            <v>0</v>
          </cell>
          <cell r="AE365" t="str">
            <v/>
          </cell>
          <cell r="AF365">
            <v>0</v>
          </cell>
          <cell r="AG365">
            <v>0</v>
          </cell>
          <cell r="AH365">
            <v>0</v>
          </cell>
          <cell r="AI365" t="str">
            <v/>
          </cell>
          <cell r="AJ365">
            <v>0</v>
          </cell>
          <cell r="AK365">
            <v>0</v>
          </cell>
          <cell r="AL365">
            <v>0</v>
          </cell>
        </row>
        <row r="366">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row>
        <row r="367">
          <cell r="E367">
            <v>0</v>
          </cell>
          <cell r="F367">
            <v>0</v>
          </cell>
          <cell r="G367" t="str">
            <v/>
          </cell>
          <cell r="H367">
            <v>0</v>
          </cell>
          <cell r="I367" t="str">
            <v/>
          </cell>
          <cell r="J367">
            <v>0</v>
          </cell>
          <cell r="K367">
            <v>0</v>
          </cell>
          <cell r="L367">
            <v>0</v>
          </cell>
          <cell r="M367">
            <v>0</v>
          </cell>
          <cell r="N367">
            <v>0</v>
          </cell>
          <cell r="O367">
            <v>0</v>
          </cell>
          <cell r="P367">
            <v>0</v>
          </cell>
          <cell r="Q367">
            <v>0</v>
          </cell>
          <cell r="R367" t="str">
            <v/>
          </cell>
          <cell r="S367">
            <v>0</v>
          </cell>
          <cell r="T367">
            <v>0</v>
          </cell>
          <cell r="U367">
            <v>0</v>
          </cell>
          <cell r="V367">
            <v>0</v>
          </cell>
          <cell r="W367">
            <v>0</v>
          </cell>
          <cell r="X367">
            <v>0</v>
          </cell>
          <cell r="Y367">
            <v>0</v>
          </cell>
          <cell r="Z367">
            <v>0</v>
          </cell>
          <cell r="AA367" t="str">
            <v/>
          </cell>
          <cell r="AB367">
            <v>0</v>
          </cell>
          <cell r="AC367">
            <v>0</v>
          </cell>
          <cell r="AD367">
            <v>0</v>
          </cell>
          <cell r="AE367" t="str">
            <v/>
          </cell>
          <cell r="AF367">
            <v>0</v>
          </cell>
          <cell r="AG367">
            <v>0</v>
          </cell>
          <cell r="AH367">
            <v>0</v>
          </cell>
          <cell r="AI367" t="str">
            <v/>
          </cell>
          <cell r="AJ367">
            <v>0</v>
          </cell>
          <cell r="AK367">
            <v>0</v>
          </cell>
          <cell r="AL367">
            <v>0</v>
          </cell>
        </row>
        <row r="368">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row>
        <row r="369">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row>
        <row r="370">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row>
        <row r="371">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row>
        <row r="372">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row>
        <row r="373">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row>
        <row r="374">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row>
        <row r="375">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row>
        <row r="376">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row>
        <row r="377">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row>
        <row r="378">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row>
        <row r="379">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row>
        <row r="380">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row>
        <row r="381">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row>
        <row r="382">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row>
        <row r="383">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row>
        <row r="384">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row>
        <row r="385">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row>
        <row r="386">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row>
        <row r="387">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row>
        <row r="388">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row>
        <row r="389">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row>
        <row r="390">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row>
        <row r="391">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68"/>
  <sheetViews>
    <sheetView tabSelected="1" view="pageBreakPreview" zoomScaleSheetLayoutView="100" workbookViewId="0">
      <selection activeCell="C31" sqref="C31:C33"/>
    </sheetView>
  </sheetViews>
  <sheetFormatPr defaultRowHeight="13.5"/>
  <cols>
    <col min="1" max="1" width="1.25" style="1" customWidth="1"/>
    <col min="2" max="2" width="15.625" style="1" customWidth="1"/>
    <col min="3" max="3" width="13.75" style="1" customWidth="1"/>
    <col min="4" max="4" width="1" style="1" customWidth="1"/>
    <col min="5" max="5" width="8.875" style="1" customWidth="1"/>
    <col min="6" max="6" width="5" style="1" customWidth="1"/>
    <col min="7" max="23" width="8.875" style="1" customWidth="1"/>
    <col min="24" max="24" width="1.125" style="1" customWidth="1"/>
    <col min="25" max="256" width="9" style="1"/>
    <col min="257" max="257" width="1.25" style="1" customWidth="1"/>
    <col min="258" max="258" width="15.625" style="1" customWidth="1"/>
    <col min="259" max="259" width="13.75" style="1" customWidth="1"/>
    <col min="260" max="260" width="1.25" style="1" customWidth="1"/>
    <col min="261" max="261" width="8.875" style="1" customWidth="1"/>
    <col min="262" max="262" width="5" style="1" customWidth="1"/>
    <col min="263" max="279" width="8.875" style="1" customWidth="1"/>
    <col min="280" max="280" width="1.25" style="1" customWidth="1"/>
    <col min="281" max="512" width="9" style="1"/>
    <col min="513" max="513" width="1.25" style="1" customWidth="1"/>
    <col min="514" max="514" width="15.625" style="1" customWidth="1"/>
    <col min="515" max="515" width="13.75" style="1" customWidth="1"/>
    <col min="516" max="516" width="1.25" style="1" customWidth="1"/>
    <col min="517" max="517" width="8.875" style="1" customWidth="1"/>
    <col min="518" max="518" width="5" style="1" customWidth="1"/>
    <col min="519" max="535" width="8.875" style="1" customWidth="1"/>
    <col min="536" max="536" width="1.25" style="1" customWidth="1"/>
    <col min="537" max="768" width="9" style="1"/>
    <col min="769" max="769" width="1.25" style="1" customWidth="1"/>
    <col min="770" max="770" width="15.625" style="1" customWidth="1"/>
    <col min="771" max="771" width="13.75" style="1" customWidth="1"/>
    <col min="772" max="772" width="1.25" style="1" customWidth="1"/>
    <col min="773" max="773" width="8.875" style="1" customWidth="1"/>
    <col min="774" max="774" width="5" style="1" customWidth="1"/>
    <col min="775" max="791" width="8.875" style="1" customWidth="1"/>
    <col min="792" max="792" width="1.25" style="1" customWidth="1"/>
    <col min="793" max="1024" width="9" style="1"/>
    <col min="1025" max="1025" width="1.25" style="1" customWidth="1"/>
    <col min="1026" max="1026" width="15.625" style="1" customWidth="1"/>
    <col min="1027" max="1027" width="13.75" style="1" customWidth="1"/>
    <col min="1028" max="1028" width="1.25" style="1" customWidth="1"/>
    <col min="1029" max="1029" width="8.875" style="1" customWidth="1"/>
    <col min="1030" max="1030" width="5" style="1" customWidth="1"/>
    <col min="1031" max="1047" width="8.875" style="1" customWidth="1"/>
    <col min="1048" max="1048" width="1.25" style="1" customWidth="1"/>
    <col min="1049" max="1280" width="9" style="1"/>
    <col min="1281" max="1281" width="1.25" style="1" customWidth="1"/>
    <col min="1282" max="1282" width="15.625" style="1" customWidth="1"/>
    <col min="1283" max="1283" width="13.75" style="1" customWidth="1"/>
    <col min="1284" max="1284" width="1.25" style="1" customWidth="1"/>
    <col min="1285" max="1285" width="8.875" style="1" customWidth="1"/>
    <col min="1286" max="1286" width="5" style="1" customWidth="1"/>
    <col min="1287" max="1303" width="8.875" style="1" customWidth="1"/>
    <col min="1304" max="1304" width="1.25" style="1" customWidth="1"/>
    <col min="1305" max="1536" width="9" style="1"/>
    <col min="1537" max="1537" width="1.25" style="1" customWidth="1"/>
    <col min="1538" max="1538" width="15.625" style="1" customWidth="1"/>
    <col min="1539" max="1539" width="13.75" style="1" customWidth="1"/>
    <col min="1540" max="1540" width="1.25" style="1" customWidth="1"/>
    <col min="1541" max="1541" width="8.875" style="1" customWidth="1"/>
    <col min="1542" max="1542" width="5" style="1" customWidth="1"/>
    <col min="1543" max="1559" width="8.875" style="1" customWidth="1"/>
    <col min="1560" max="1560" width="1.25" style="1" customWidth="1"/>
    <col min="1561" max="1792" width="9" style="1"/>
    <col min="1793" max="1793" width="1.25" style="1" customWidth="1"/>
    <col min="1794" max="1794" width="15.625" style="1" customWidth="1"/>
    <col min="1795" max="1795" width="13.75" style="1" customWidth="1"/>
    <col min="1796" max="1796" width="1.25" style="1" customWidth="1"/>
    <col min="1797" max="1797" width="8.875" style="1" customWidth="1"/>
    <col min="1798" max="1798" width="5" style="1" customWidth="1"/>
    <col min="1799" max="1815" width="8.875" style="1" customWidth="1"/>
    <col min="1816" max="1816" width="1.25" style="1" customWidth="1"/>
    <col min="1817" max="2048" width="9" style="1"/>
    <col min="2049" max="2049" width="1.25" style="1" customWidth="1"/>
    <col min="2050" max="2050" width="15.625" style="1" customWidth="1"/>
    <col min="2051" max="2051" width="13.75" style="1" customWidth="1"/>
    <col min="2052" max="2052" width="1.25" style="1" customWidth="1"/>
    <col min="2053" max="2053" width="8.875" style="1" customWidth="1"/>
    <col min="2054" max="2054" width="5" style="1" customWidth="1"/>
    <col min="2055" max="2071" width="8.875" style="1" customWidth="1"/>
    <col min="2072" max="2072" width="1.25" style="1" customWidth="1"/>
    <col min="2073" max="2304" width="9" style="1"/>
    <col min="2305" max="2305" width="1.25" style="1" customWidth="1"/>
    <col min="2306" max="2306" width="15.625" style="1" customWidth="1"/>
    <col min="2307" max="2307" width="13.75" style="1" customWidth="1"/>
    <col min="2308" max="2308" width="1.25" style="1" customWidth="1"/>
    <col min="2309" max="2309" width="8.875" style="1" customWidth="1"/>
    <col min="2310" max="2310" width="5" style="1" customWidth="1"/>
    <col min="2311" max="2327" width="8.875" style="1" customWidth="1"/>
    <col min="2328" max="2328" width="1.25" style="1" customWidth="1"/>
    <col min="2329" max="2560" width="9" style="1"/>
    <col min="2561" max="2561" width="1.25" style="1" customWidth="1"/>
    <col min="2562" max="2562" width="15.625" style="1" customWidth="1"/>
    <col min="2563" max="2563" width="13.75" style="1" customWidth="1"/>
    <col min="2564" max="2564" width="1.25" style="1" customWidth="1"/>
    <col min="2565" max="2565" width="8.875" style="1" customWidth="1"/>
    <col min="2566" max="2566" width="5" style="1" customWidth="1"/>
    <col min="2567" max="2583" width="8.875" style="1" customWidth="1"/>
    <col min="2584" max="2584" width="1.25" style="1" customWidth="1"/>
    <col min="2585" max="2816" width="9" style="1"/>
    <col min="2817" max="2817" width="1.25" style="1" customWidth="1"/>
    <col min="2818" max="2818" width="15.625" style="1" customWidth="1"/>
    <col min="2819" max="2819" width="13.75" style="1" customWidth="1"/>
    <col min="2820" max="2820" width="1.25" style="1" customWidth="1"/>
    <col min="2821" max="2821" width="8.875" style="1" customWidth="1"/>
    <col min="2822" max="2822" width="5" style="1" customWidth="1"/>
    <col min="2823" max="2839" width="8.875" style="1" customWidth="1"/>
    <col min="2840" max="2840" width="1.25" style="1" customWidth="1"/>
    <col min="2841" max="3072" width="9" style="1"/>
    <col min="3073" max="3073" width="1.25" style="1" customWidth="1"/>
    <col min="3074" max="3074" width="15.625" style="1" customWidth="1"/>
    <col min="3075" max="3075" width="13.75" style="1" customWidth="1"/>
    <col min="3076" max="3076" width="1.25" style="1" customWidth="1"/>
    <col min="3077" max="3077" width="8.875" style="1" customWidth="1"/>
    <col min="3078" max="3078" width="5" style="1" customWidth="1"/>
    <col min="3079" max="3095" width="8.875" style="1" customWidth="1"/>
    <col min="3096" max="3096" width="1.25" style="1" customWidth="1"/>
    <col min="3097" max="3328" width="9" style="1"/>
    <col min="3329" max="3329" width="1.25" style="1" customWidth="1"/>
    <col min="3330" max="3330" width="15.625" style="1" customWidth="1"/>
    <col min="3331" max="3331" width="13.75" style="1" customWidth="1"/>
    <col min="3332" max="3332" width="1.25" style="1" customWidth="1"/>
    <col min="3333" max="3333" width="8.875" style="1" customWidth="1"/>
    <col min="3334" max="3334" width="5" style="1" customWidth="1"/>
    <col min="3335" max="3351" width="8.875" style="1" customWidth="1"/>
    <col min="3352" max="3352" width="1.25" style="1" customWidth="1"/>
    <col min="3353" max="3584" width="9" style="1"/>
    <col min="3585" max="3585" width="1.25" style="1" customWidth="1"/>
    <col min="3586" max="3586" width="15.625" style="1" customWidth="1"/>
    <col min="3587" max="3587" width="13.75" style="1" customWidth="1"/>
    <col min="3588" max="3588" width="1.25" style="1" customWidth="1"/>
    <col min="3589" max="3589" width="8.875" style="1" customWidth="1"/>
    <col min="3590" max="3590" width="5" style="1" customWidth="1"/>
    <col min="3591" max="3607" width="8.875" style="1" customWidth="1"/>
    <col min="3608" max="3608" width="1.25" style="1" customWidth="1"/>
    <col min="3609" max="3840" width="9" style="1"/>
    <col min="3841" max="3841" width="1.25" style="1" customWidth="1"/>
    <col min="3842" max="3842" width="15.625" style="1" customWidth="1"/>
    <col min="3843" max="3843" width="13.75" style="1" customWidth="1"/>
    <col min="3844" max="3844" width="1.25" style="1" customWidth="1"/>
    <col min="3845" max="3845" width="8.875" style="1" customWidth="1"/>
    <col min="3846" max="3846" width="5" style="1" customWidth="1"/>
    <col min="3847" max="3863" width="8.875" style="1" customWidth="1"/>
    <col min="3864" max="3864" width="1.25" style="1" customWidth="1"/>
    <col min="3865" max="4096" width="9" style="1"/>
    <col min="4097" max="4097" width="1.25" style="1" customWidth="1"/>
    <col min="4098" max="4098" width="15.625" style="1" customWidth="1"/>
    <col min="4099" max="4099" width="13.75" style="1" customWidth="1"/>
    <col min="4100" max="4100" width="1.25" style="1" customWidth="1"/>
    <col min="4101" max="4101" width="8.875" style="1" customWidth="1"/>
    <col min="4102" max="4102" width="5" style="1" customWidth="1"/>
    <col min="4103" max="4119" width="8.875" style="1" customWidth="1"/>
    <col min="4120" max="4120" width="1.25" style="1" customWidth="1"/>
    <col min="4121" max="4352" width="9" style="1"/>
    <col min="4353" max="4353" width="1.25" style="1" customWidth="1"/>
    <col min="4354" max="4354" width="15.625" style="1" customWidth="1"/>
    <col min="4355" max="4355" width="13.75" style="1" customWidth="1"/>
    <col min="4356" max="4356" width="1.25" style="1" customWidth="1"/>
    <col min="4357" max="4357" width="8.875" style="1" customWidth="1"/>
    <col min="4358" max="4358" width="5" style="1" customWidth="1"/>
    <col min="4359" max="4375" width="8.875" style="1" customWidth="1"/>
    <col min="4376" max="4376" width="1.25" style="1" customWidth="1"/>
    <col min="4377" max="4608" width="9" style="1"/>
    <col min="4609" max="4609" width="1.25" style="1" customWidth="1"/>
    <col min="4610" max="4610" width="15.625" style="1" customWidth="1"/>
    <col min="4611" max="4611" width="13.75" style="1" customWidth="1"/>
    <col min="4612" max="4612" width="1.25" style="1" customWidth="1"/>
    <col min="4613" max="4613" width="8.875" style="1" customWidth="1"/>
    <col min="4614" max="4614" width="5" style="1" customWidth="1"/>
    <col min="4615" max="4631" width="8.875" style="1" customWidth="1"/>
    <col min="4632" max="4632" width="1.25" style="1" customWidth="1"/>
    <col min="4633" max="4864" width="9" style="1"/>
    <col min="4865" max="4865" width="1.25" style="1" customWidth="1"/>
    <col min="4866" max="4866" width="15.625" style="1" customWidth="1"/>
    <col min="4867" max="4867" width="13.75" style="1" customWidth="1"/>
    <col min="4868" max="4868" width="1.25" style="1" customWidth="1"/>
    <col min="4869" max="4869" width="8.875" style="1" customWidth="1"/>
    <col min="4870" max="4870" width="5" style="1" customWidth="1"/>
    <col min="4871" max="4887" width="8.875" style="1" customWidth="1"/>
    <col min="4888" max="4888" width="1.25" style="1" customWidth="1"/>
    <col min="4889" max="5120" width="9" style="1"/>
    <col min="5121" max="5121" width="1.25" style="1" customWidth="1"/>
    <col min="5122" max="5122" width="15.625" style="1" customWidth="1"/>
    <col min="5123" max="5123" width="13.75" style="1" customWidth="1"/>
    <col min="5124" max="5124" width="1.25" style="1" customWidth="1"/>
    <col min="5125" max="5125" width="8.875" style="1" customWidth="1"/>
    <col min="5126" max="5126" width="5" style="1" customWidth="1"/>
    <col min="5127" max="5143" width="8.875" style="1" customWidth="1"/>
    <col min="5144" max="5144" width="1.25" style="1" customWidth="1"/>
    <col min="5145" max="5376" width="9" style="1"/>
    <col min="5377" max="5377" width="1.25" style="1" customWidth="1"/>
    <col min="5378" max="5378" width="15.625" style="1" customWidth="1"/>
    <col min="5379" max="5379" width="13.75" style="1" customWidth="1"/>
    <col min="5380" max="5380" width="1.25" style="1" customWidth="1"/>
    <col min="5381" max="5381" width="8.875" style="1" customWidth="1"/>
    <col min="5382" max="5382" width="5" style="1" customWidth="1"/>
    <col min="5383" max="5399" width="8.875" style="1" customWidth="1"/>
    <col min="5400" max="5400" width="1.25" style="1" customWidth="1"/>
    <col min="5401" max="5632" width="9" style="1"/>
    <col min="5633" max="5633" width="1.25" style="1" customWidth="1"/>
    <col min="5634" max="5634" width="15.625" style="1" customWidth="1"/>
    <col min="5635" max="5635" width="13.75" style="1" customWidth="1"/>
    <col min="5636" max="5636" width="1.25" style="1" customWidth="1"/>
    <col min="5637" max="5637" width="8.875" style="1" customWidth="1"/>
    <col min="5638" max="5638" width="5" style="1" customWidth="1"/>
    <col min="5639" max="5655" width="8.875" style="1" customWidth="1"/>
    <col min="5656" max="5656" width="1.25" style="1" customWidth="1"/>
    <col min="5657" max="5888" width="9" style="1"/>
    <col min="5889" max="5889" width="1.25" style="1" customWidth="1"/>
    <col min="5890" max="5890" width="15.625" style="1" customWidth="1"/>
    <col min="5891" max="5891" width="13.75" style="1" customWidth="1"/>
    <col min="5892" max="5892" width="1.25" style="1" customWidth="1"/>
    <col min="5893" max="5893" width="8.875" style="1" customWidth="1"/>
    <col min="5894" max="5894" width="5" style="1" customWidth="1"/>
    <col min="5895" max="5911" width="8.875" style="1" customWidth="1"/>
    <col min="5912" max="5912" width="1.25" style="1" customWidth="1"/>
    <col min="5913" max="6144" width="9" style="1"/>
    <col min="6145" max="6145" width="1.25" style="1" customWidth="1"/>
    <col min="6146" max="6146" width="15.625" style="1" customWidth="1"/>
    <col min="6147" max="6147" width="13.75" style="1" customWidth="1"/>
    <col min="6148" max="6148" width="1.25" style="1" customWidth="1"/>
    <col min="6149" max="6149" width="8.875" style="1" customWidth="1"/>
    <col min="6150" max="6150" width="5" style="1" customWidth="1"/>
    <col min="6151" max="6167" width="8.875" style="1" customWidth="1"/>
    <col min="6168" max="6168" width="1.25" style="1" customWidth="1"/>
    <col min="6169" max="6400" width="9" style="1"/>
    <col min="6401" max="6401" width="1.25" style="1" customWidth="1"/>
    <col min="6402" max="6402" width="15.625" style="1" customWidth="1"/>
    <col min="6403" max="6403" width="13.75" style="1" customWidth="1"/>
    <col min="6404" max="6404" width="1.25" style="1" customWidth="1"/>
    <col min="6405" max="6405" width="8.875" style="1" customWidth="1"/>
    <col min="6406" max="6406" width="5" style="1" customWidth="1"/>
    <col min="6407" max="6423" width="8.875" style="1" customWidth="1"/>
    <col min="6424" max="6424" width="1.25" style="1" customWidth="1"/>
    <col min="6425" max="6656" width="9" style="1"/>
    <col min="6657" max="6657" width="1.25" style="1" customWidth="1"/>
    <col min="6658" max="6658" width="15.625" style="1" customWidth="1"/>
    <col min="6659" max="6659" width="13.75" style="1" customWidth="1"/>
    <col min="6660" max="6660" width="1.25" style="1" customWidth="1"/>
    <col min="6661" max="6661" width="8.875" style="1" customWidth="1"/>
    <col min="6662" max="6662" width="5" style="1" customWidth="1"/>
    <col min="6663" max="6679" width="8.875" style="1" customWidth="1"/>
    <col min="6680" max="6680" width="1.25" style="1" customWidth="1"/>
    <col min="6681" max="6912" width="9" style="1"/>
    <col min="6913" max="6913" width="1.25" style="1" customWidth="1"/>
    <col min="6914" max="6914" width="15.625" style="1" customWidth="1"/>
    <col min="6915" max="6915" width="13.75" style="1" customWidth="1"/>
    <col min="6916" max="6916" width="1.25" style="1" customWidth="1"/>
    <col min="6917" max="6917" width="8.875" style="1" customWidth="1"/>
    <col min="6918" max="6918" width="5" style="1" customWidth="1"/>
    <col min="6919" max="6935" width="8.875" style="1" customWidth="1"/>
    <col min="6936" max="6936" width="1.25" style="1" customWidth="1"/>
    <col min="6937" max="7168" width="9" style="1"/>
    <col min="7169" max="7169" width="1.25" style="1" customWidth="1"/>
    <col min="7170" max="7170" width="15.625" style="1" customWidth="1"/>
    <col min="7171" max="7171" width="13.75" style="1" customWidth="1"/>
    <col min="7172" max="7172" width="1.25" style="1" customWidth="1"/>
    <col min="7173" max="7173" width="8.875" style="1" customWidth="1"/>
    <col min="7174" max="7174" width="5" style="1" customWidth="1"/>
    <col min="7175" max="7191" width="8.875" style="1" customWidth="1"/>
    <col min="7192" max="7192" width="1.25" style="1" customWidth="1"/>
    <col min="7193" max="7424" width="9" style="1"/>
    <col min="7425" max="7425" width="1.25" style="1" customWidth="1"/>
    <col min="7426" max="7426" width="15.625" style="1" customWidth="1"/>
    <col min="7427" max="7427" width="13.75" style="1" customWidth="1"/>
    <col min="7428" max="7428" width="1.25" style="1" customWidth="1"/>
    <col min="7429" max="7429" width="8.875" style="1" customWidth="1"/>
    <col min="7430" max="7430" width="5" style="1" customWidth="1"/>
    <col min="7431" max="7447" width="8.875" style="1" customWidth="1"/>
    <col min="7448" max="7448" width="1.25" style="1" customWidth="1"/>
    <col min="7449" max="7680" width="9" style="1"/>
    <col min="7681" max="7681" width="1.25" style="1" customWidth="1"/>
    <col min="7682" max="7682" width="15.625" style="1" customWidth="1"/>
    <col min="7683" max="7683" width="13.75" style="1" customWidth="1"/>
    <col min="7684" max="7684" width="1.25" style="1" customWidth="1"/>
    <col min="7685" max="7685" width="8.875" style="1" customWidth="1"/>
    <col min="7686" max="7686" width="5" style="1" customWidth="1"/>
    <col min="7687" max="7703" width="8.875" style="1" customWidth="1"/>
    <col min="7704" max="7704" width="1.25" style="1" customWidth="1"/>
    <col min="7705" max="7936" width="9" style="1"/>
    <col min="7937" max="7937" width="1.25" style="1" customWidth="1"/>
    <col min="7938" max="7938" width="15.625" style="1" customWidth="1"/>
    <col min="7939" max="7939" width="13.75" style="1" customWidth="1"/>
    <col min="7940" max="7940" width="1.25" style="1" customWidth="1"/>
    <col min="7941" max="7941" width="8.875" style="1" customWidth="1"/>
    <col min="7942" max="7942" width="5" style="1" customWidth="1"/>
    <col min="7943" max="7959" width="8.875" style="1" customWidth="1"/>
    <col min="7960" max="7960" width="1.25" style="1" customWidth="1"/>
    <col min="7961" max="8192" width="9" style="1"/>
    <col min="8193" max="8193" width="1.25" style="1" customWidth="1"/>
    <col min="8194" max="8194" width="15.625" style="1" customWidth="1"/>
    <col min="8195" max="8195" width="13.75" style="1" customWidth="1"/>
    <col min="8196" max="8196" width="1.25" style="1" customWidth="1"/>
    <col min="8197" max="8197" width="8.875" style="1" customWidth="1"/>
    <col min="8198" max="8198" width="5" style="1" customWidth="1"/>
    <col min="8199" max="8215" width="8.875" style="1" customWidth="1"/>
    <col min="8216" max="8216" width="1.25" style="1" customWidth="1"/>
    <col min="8217" max="8448" width="9" style="1"/>
    <col min="8449" max="8449" width="1.25" style="1" customWidth="1"/>
    <col min="8450" max="8450" width="15.625" style="1" customWidth="1"/>
    <col min="8451" max="8451" width="13.75" style="1" customWidth="1"/>
    <col min="8452" max="8452" width="1.25" style="1" customWidth="1"/>
    <col min="8453" max="8453" width="8.875" style="1" customWidth="1"/>
    <col min="8454" max="8454" width="5" style="1" customWidth="1"/>
    <col min="8455" max="8471" width="8.875" style="1" customWidth="1"/>
    <col min="8472" max="8472" width="1.25" style="1" customWidth="1"/>
    <col min="8473" max="8704" width="9" style="1"/>
    <col min="8705" max="8705" width="1.25" style="1" customWidth="1"/>
    <col min="8706" max="8706" width="15.625" style="1" customWidth="1"/>
    <col min="8707" max="8707" width="13.75" style="1" customWidth="1"/>
    <col min="8708" max="8708" width="1.25" style="1" customWidth="1"/>
    <col min="8709" max="8709" width="8.875" style="1" customWidth="1"/>
    <col min="8710" max="8710" width="5" style="1" customWidth="1"/>
    <col min="8711" max="8727" width="8.875" style="1" customWidth="1"/>
    <col min="8728" max="8728" width="1.25" style="1" customWidth="1"/>
    <col min="8729" max="8960" width="9" style="1"/>
    <col min="8961" max="8961" width="1.25" style="1" customWidth="1"/>
    <col min="8962" max="8962" width="15.625" style="1" customWidth="1"/>
    <col min="8963" max="8963" width="13.75" style="1" customWidth="1"/>
    <col min="8964" max="8964" width="1.25" style="1" customWidth="1"/>
    <col min="8965" max="8965" width="8.875" style="1" customWidth="1"/>
    <col min="8966" max="8966" width="5" style="1" customWidth="1"/>
    <col min="8967" max="8983" width="8.875" style="1" customWidth="1"/>
    <col min="8984" max="8984" width="1.25" style="1" customWidth="1"/>
    <col min="8985" max="9216" width="9" style="1"/>
    <col min="9217" max="9217" width="1.25" style="1" customWidth="1"/>
    <col min="9218" max="9218" width="15.625" style="1" customWidth="1"/>
    <col min="9219" max="9219" width="13.75" style="1" customWidth="1"/>
    <col min="9220" max="9220" width="1.25" style="1" customWidth="1"/>
    <col min="9221" max="9221" width="8.875" style="1" customWidth="1"/>
    <col min="9222" max="9222" width="5" style="1" customWidth="1"/>
    <col min="9223" max="9239" width="8.875" style="1" customWidth="1"/>
    <col min="9240" max="9240" width="1.25" style="1" customWidth="1"/>
    <col min="9241" max="9472" width="9" style="1"/>
    <col min="9473" max="9473" width="1.25" style="1" customWidth="1"/>
    <col min="9474" max="9474" width="15.625" style="1" customWidth="1"/>
    <col min="9475" max="9475" width="13.75" style="1" customWidth="1"/>
    <col min="9476" max="9476" width="1.25" style="1" customWidth="1"/>
    <col min="9477" max="9477" width="8.875" style="1" customWidth="1"/>
    <col min="9478" max="9478" width="5" style="1" customWidth="1"/>
    <col min="9479" max="9495" width="8.875" style="1" customWidth="1"/>
    <col min="9496" max="9496" width="1.25" style="1" customWidth="1"/>
    <col min="9497" max="9728" width="9" style="1"/>
    <col min="9729" max="9729" width="1.25" style="1" customWidth="1"/>
    <col min="9730" max="9730" width="15.625" style="1" customWidth="1"/>
    <col min="9731" max="9731" width="13.75" style="1" customWidth="1"/>
    <col min="9732" max="9732" width="1.25" style="1" customWidth="1"/>
    <col min="9733" max="9733" width="8.875" style="1" customWidth="1"/>
    <col min="9734" max="9734" width="5" style="1" customWidth="1"/>
    <col min="9735" max="9751" width="8.875" style="1" customWidth="1"/>
    <col min="9752" max="9752" width="1.25" style="1" customWidth="1"/>
    <col min="9753" max="9984" width="9" style="1"/>
    <col min="9985" max="9985" width="1.25" style="1" customWidth="1"/>
    <col min="9986" max="9986" width="15.625" style="1" customWidth="1"/>
    <col min="9987" max="9987" width="13.75" style="1" customWidth="1"/>
    <col min="9988" max="9988" width="1.25" style="1" customWidth="1"/>
    <col min="9989" max="9989" width="8.875" style="1" customWidth="1"/>
    <col min="9990" max="9990" width="5" style="1" customWidth="1"/>
    <col min="9991" max="10007" width="8.875" style="1" customWidth="1"/>
    <col min="10008" max="10008" width="1.25" style="1" customWidth="1"/>
    <col min="10009" max="10240" width="9" style="1"/>
    <col min="10241" max="10241" width="1.25" style="1" customWidth="1"/>
    <col min="10242" max="10242" width="15.625" style="1" customWidth="1"/>
    <col min="10243" max="10243" width="13.75" style="1" customWidth="1"/>
    <col min="10244" max="10244" width="1.25" style="1" customWidth="1"/>
    <col min="10245" max="10245" width="8.875" style="1" customWidth="1"/>
    <col min="10246" max="10246" width="5" style="1" customWidth="1"/>
    <col min="10247" max="10263" width="8.875" style="1" customWidth="1"/>
    <col min="10264" max="10264" width="1.25" style="1" customWidth="1"/>
    <col min="10265" max="10496" width="9" style="1"/>
    <col min="10497" max="10497" width="1.25" style="1" customWidth="1"/>
    <col min="10498" max="10498" width="15.625" style="1" customWidth="1"/>
    <col min="10499" max="10499" width="13.75" style="1" customWidth="1"/>
    <col min="10500" max="10500" width="1.25" style="1" customWidth="1"/>
    <col min="10501" max="10501" width="8.875" style="1" customWidth="1"/>
    <col min="10502" max="10502" width="5" style="1" customWidth="1"/>
    <col min="10503" max="10519" width="8.875" style="1" customWidth="1"/>
    <col min="10520" max="10520" width="1.25" style="1" customWidth="1"/>
    <col min="10521" max="10752" width="9" style="1"/>
    <col min="10753" max="10753" width="1.25" style="1" customWidth="1"/>
    <col min="10754" max="10754" width="15.625" style="1" customWidth="1"/>
    <col min="10755" max="10755" width="13.75" style="1" customWidth="1"/>
    <col min="10756" max="10756" width="1.25" style="1" customWidth="1"/>
    <col min="10757" max="10757" width="8.875" style="1" customWidth="1"/>
    <col min="10758" max="10758" width="5" style="1" customWidth="1"/>
    <col min="10759" max="10775" width="8.875" style="1" customWidth="1"/>
    <col min="10776" max="10776" width="1.25" style="1" customWidth="1"/>
    <col min="10777" max="11008" width="9" style="1"/>
    <col min="11009" max="11009" width="1.25" style="1" customWidth="1"/>
    <col min="11010" max="11010" width="15.625" style="1" customWidth="1"/>
    <col min="11011" max="11011" width="13.75" style="1" customWidth="1"/>
    <col min="11012" max="11012" width="1.25" style="1" customWidth="1"/>
    <col min="11013" max="11013" width="8.875" style="1" customWidth="1"/>
    <col min="11014" max="11014" width="5" style="1" customWidth="1"/>
    <col min="11015" max="11031" width="8.875" style="1" customWidth="1"/>
    <col min="11032" max="11032" width="1.25" style="1" customWidth="1"/>
    <col min="11033" max="11264" width="9" style="1"/>
    <col min="11265" max="11265" width="1.25" style="1" customWidth="1"/>
    <col min="11266" max="11266" width="15.625" style="1" customWidth="1"/>
    <col min="11267" max="11267" width="13.75" style="1" customWidth="1"/>
    <col min="11268" max="11268" width="1.25" style="1" customWidth="1"/>
    <col min="11269" max="11269" width="8.875" style="1" customWidth="1"/>
    <col min="11270" max="11270" width="5" style="1" customWidth="1"/>
    <col min="11271" max="11287" width="8.875" style="1" customWidth="1"/>
    <col min="11288" max="11288" width="1.25" style="1" customWidth="1"/>
    <col min="11289" max="11520" width="9" style="1"/>
    <col min="11521" max="11521" width="1.25" style="1" customWidth="1"/>
    <col min="11522" max="11522" width="15.625" style="1" customWidth="1"/>
    <col min="11523" max="11523" width="13.75" style="1" customWidth="1"/>
    <col min="11524" max="11524" width="1.25" style="1" customWidth="1"/>
    <col min="11525" max="11525" width="8.875" style="1" customWidth="1"/>
    <col min="11526" max="11526" width="5" style="1" customWidth="1"/>
    <col min="11527" max="11543" width="8.875" style="1" customWidth="1"/>
    <col min="11544" max="11544" width="1.25" style="1" customWidth="1"/>
    <col min="11545" max="11776" width="9" style="1"/>
    <col min="11777" max="11777" width="1.25" style="1" customWidth="1"/>
    <col min="11778" max="11778" width="15.625" style="1" customWidth="1"/>
    <col min="11779" max="11779" width="13.75" style="1" customWidth="1"/>
    <col min="11780" max="11780" width="1.25" style="1" customWidth="1"/>
    <col min="11781" max="11781" width="8.875" style="1" customWidth="1"/>
    <col min="11782" max="11782" width="5" style="1" customWidth="1"/>
    <col min="11783" max="11799" width="8.875" style="1" customWidth="1"/>
    <col min="11800" max="11800" width="1.25" style="1" customWidth="1"/>
    <col min="11801" max="12032" width="9" style="1"/>
    <col min="12033" max="12033" width="1.25" style="1" customWidth="1"/>
    <col min="12034" max="12034" width="15.625" style="1" customWidth="1"/>
    <col min="12035" max="12035" width="13.75" style="1" customWidth="1"/>
    <col min="12036" max="12036" width="1.25" style="1" customWidth="1"/>
    <col min="12037" max="12037" width="8.875" style="1" customWidth="1"/>
    <col min="12038" max="12038" width="5" style="1" customWidth="1"/>
    <col min="12039" max="12055" width="8.875" style="1" customWidth="1"/>
    <col min="12056" max="12056" width="1.25" style="1" customWidth="1"/>
    <col min="12057" max="12288" width="9" style="1"/>
    <col min="12289" max="12289" width="1.25" style="1" customWidth="1"/>
    <col min="12290" max="12290" width="15.625" style="1" customWidth="1"/>
    <col min="12291" max="12291" width="13.75" style="1" customWidth="1"/>
    <col min="12292" max="12292" width="1.25" style="1" customWidth="1"/>
    <col min="12293" max="12293" width="8.875" style="1" customWidth="1"/>
    <col min="12294" max="12294" width="5" style="1" customWidth="1"/>
    <col min="12295" max="12311" width="8.875" style="1" customWidth="1"/>
    <col min="12312" max="12312" width="1.25" style="1" customWidth="1"/>
    <col min="12313" max="12544" width="9" style="1"/>
    <col min="12545" max="12545" width="1.25" style="1" customWidth="1"/>
    <col min="12546" max="12546" width="15.625" style="1" customWidth="1"/>
    <col min="12547" max="12547" width="13.75" style="1" customWidth="1"/>
    <col min="12548" max="12548" width="1.25" style="1" customWidth="1"/>
    <col min="12549" max="12549" width="8.875" style="1" customWidth="1"/>
    <col min="12550" max="12550" width="5" style="1" customWidth="1"/>
    <col min="12551" max="12567" width="8.875" style="1" customWidth="1"/>
    <col min="12568" max="12568" width="1.25" style="1" customWidth="1"/>
    <col min="12569" max="12800" width="9" style="1"/>
    <col min="12801" max="12801" width="1.25" style="1" customWidth="1"/>
    <col min="12802" max="12802" width="15.625" style="1" customWidth="1"/>
    <col min="12803" max="12803" width="13.75" style="1" customWidth="1"/>
    <col min="12804" max="12804" width="1.25" style="1" customWidth="1"/>
    <col min="12805" max="12805" width="8.875" style="1" customWidth="1"/>
    <col min="12806" max="12806" width="5" style="1" customWidth="1"/>
    <col min="12807" max="12823" width="8.875" style="1" customWidth="1"/>
    <col min="12824" max="12824" width="1.25" style="1" customWidth="1"/>
    <col min="12825" max="13056" width="9" style="1"/>
    <col min="13057" max="13057" width="1.25" style="1" customWidth="1"/>
    <col min="13058" max="13058" width="15.625" style="1" customWidth="1"/>
    <col min="13059" max="13059" width="13.75" style="1" customWidth="1"/>
    <col min="13060" max="13060" width="1.25" style="1" customWidth="1"/>
    <col min="13061" max="13061" width="8.875" style="1" customWidth="1"/>
    <col min="13062" max="13062" width="5" style="1" customWidth="1"/>
    <col min="13063" max="13079" width="8.875" style="1" customWidth="1"/>
    <col min="13080" max="13080" width="1.25" style="1" customWidth="1"/>
    <col min="13081" max="13312" width="9" style="1"/>
    <col min="13313" max="13313" width="1.25" style="1" customWidth="1"/>
    <col min="13314" max="13314" width="15.625" style="1" customWidth="1"/>
    <col min="13315" max="13315" width="13.75" style="1" customWidth="1"/>
    <col min="13316" max="13316" width="1.25" style="1" customWidth="1"/>
    <col min="13317" max="13317" width="8.875" style="1" customWidth="1"/>
    <col min="13318" max="13318" width="5" style="1" customWidth="1"/>
    <col min="13319" max="13335" width="8.875" style="1" customWidth="1"/>
    <col min="13336" max="13336" width="1.25" style="1" customWidth="1"/>
    <col min="13337" max="13568" width="9" style="1"/>
    <col min="13569" max="13569" width="1.25" style="1" customWidth="1"/>
    <col min="13570" max="13570" width="15.625" style="1" customWidth="1"/>
    <col min="13571" max="13571" width="13.75" style="1" customWidth="1"/>
    <col min="13572" max="13572" width="1.25" style="1" customWidth="1"/>
    <col min="13573" max="13573" width="8.875" style="1" customWidth="1"/>
    <col min="13574" max="13574" width="5" style="1" customWidth="1"/>
    <col min="13575" max="13591" width="8.875" style="1" customWidth="1"/>
    <col min="13592" max="13592" width="1.25" style="1" customWidth="1"/>
    <col min="13593" max="13824" width="9" style="1"/>
    <col min="13825" max="13825" width="1.25" style="1" customWidth="1"/>
    <col min="13826" max="13826" width="15.625" style="1" customWidth="1"/>
    <col min="13827" max="13827" width="13.75" style="1" customWidth="1"/>
    <col min="13828" max="13828" width="1.25" style="1" customWidth="1"/>
    <col min="13829" max="13829" width="8.875" style="1" customWidth="1"/>
    <col min="13830" max="13830" width="5" style="1" customWidth="1"/>
    <col min="13831" max="13847" width="8.875" style="1" customWidth="1"/>
    <col min="13848" max="13848" width="1.25" style="1" customWidth="1"/>
    <col min="13849" max="14080" width="9" style="1"/>
    <col min="14081" max="14081" width="1.25" style="1" customWidth="1"/>
    <col min="14082" max="14082" width="15.625" style="1" customWidth="1"/>
    <col min="14083" max="14083" width="13.75" style="1" customWidth="1"/>
    <col min="14084" max="14084" width="1.25" style="1" customWidth="1"/>
    <col min="14085" max="14085" width="8.875" style="1" customWidth="1"/>
    <col min="14086" max="14086" width="5" style="1" customWidth="1"/>
    <col min="14087" max="14103" width="8.875" style="1" customWidth="1"/>
    <col min="14104" max="14104" width="1.25" style="1" customWidth="1"/>
    <col min="14105" max="14336" width="9" style="1"/>
    <col min="14337" max="14337" width="1.25" style="1" customWidth="1"/>
    <col min="14338" max="14338" width="15.625" style="1" customWidth="1"/>
    <col min="14339" max="14339" width="13.75" style="1" customWidth="1"/>
    <col min="14340" max="14340" width="1.25" style="1" customWidth="1"/>
    <col min="14341" max="14341" width="8.875" style="1" customWidth="1"/>
    <col min="14342" max="14342" width="5" style="1" customWidth="1"/>
    <col min="14343" max="14359" width="8.875" style="1" customWidth="1"/>
    <col min="14360" max="14360" width="1.25" style="1" customWidth="1"/>
    <col min="14361" max="14592" width="9" style="1"/>
    <col min="14593" max="14593" width="1.25" style="1" customWidth="1"/>
    <col min="14594" max="14594" width="15.625" style="1" customWidth="1"/>
    <col min="14595" max="14595" width="13.75" style="1" customWidth="1"/>
    <col min="14596" max="14596" width="1.25" style="1" customWidth="1"/>
    <col min="14597" max="14597" width="8.875" style="1" customWidth="1"/>
    <col min="14598" max="14598" width="5" style="1" customWidth="1"/>
    <col min="14599" max="14615" width="8.875" style="1" customWidth="1"/>
    <col min="14616" max="14616" width="1.25" style="1" customWidth="1"/>
    <col min="14617" max="14848" width="9" style="1"/>
    <col min="14849" max="14849" width="1.25" style="1" customWidth="1"/>
    <col min="14850" max="14850" width="15.625" style="1" customWidth="1"/>
    <col min="14851" max="14851" width="13.75" style="1" customWidth="1"/>
    <col min="14852" max="14852" width="1.25" style="1" customWidth="1"/>
    <col min="14853" max="14853" width="8.875" style="1" customWidth="1"/>
    <col min="14854" max="14854" width="5" style="1" customWidth="1"/>
    <col min="14855" max="14871" width="8.875" style="1" customWidth="1"/>
    <col min="14872" max="14872" width="1.25" style="1" customWidth="1"/>
    <col min="14873" max="15104" width="9" style="1"/>
    <col min="15105" max="15105" width="1.25" style="1" customWidth="1"/>
    <col min="15106" max="15106" width="15.625" style="1" customWidth="1"/>
    <col min="15107" max="15107" width="13.75" style="1" customWidth="1"/>
    <col min="15108" max="15108" width="1.25" style="1" customWidth="1"/>
    <col min="15109" max="15109" width="8.875" style="1" customWidth="1"/>
    <col min="15110" max="15110" width="5" style="1" customWidth="1"/>
    <col min="15111" max="15127" width="8.875" style="1" customWidth="1"/>
    <col min="15128" max="15128" width="1.25" style="1" customWidth="1"/>
    <col min="15129" max="15360" width="9" style="1"/>
    <col min="15361" max="15361" width="1.25" style="1" customWidth="1"/>
    <col min="15362" max="15362" width="15.625" style="1" customWidth="1"/>
    <col min="15363" max="15363" width="13.75" style="1" customWidth="1"/>
    <col min="15364" max="15364" width="1.25" style="1" customWidth="1"/>
    <col min="15365" max="15365" width="8.875" style="1" customWidth="1"/>
    <col min="15366" max="15366" width="5" style="1" customWidth="1"/>
    <col min="15367" max="15383" width="8.875" style="1" customWidth="1"/>
    <col min="15384" max="15384" width="1.25" style="1" customWidth="1"/>
    <col min="15385" max="15616" width="9" style="1"/>
    <col min="15617" max="15617" width="1.25" style="1" customWidth="1"/>
    <col min="15618" max="15618" width="15.625" style="1" customWidth="1"/>
    <col min="15619" max="15619" width="13.75" style="1" customWidth="1"/>
    <col min="15620" max="15620" width="1.25" style="1" customWidth="1"/>
    <col min="15621" max="15621" width="8.875" style="1" customWidth="1"/>
    <col min="15622" max="15622" width="5" style="1" customWidth="1"/>
    <col min="15623" max="15639" width="8.875" style="1" customWidth="1"/>
    <col min="15640" max="15640" width="1.25" style="1" customWidth="1"/>
    <col min="15641" max="15872" width="9" style="1"/>
    <col min="15873" max="15873" width="1.25" style="1" customWidth="1"/>
    <col min="15874" max="15874" width="15.625" style="1" customWidth="1"/>
    <col min="15875" max="15875" width="13.75" style="1" customWidth="1"/>
    <col min="15876" max="15876" width="1.25" style="1" customWidth="1"/>
    <col min="15877" max="15877" width="8.875" style="1" customWidth="1"/>
    <col min="15878" max="15878" width="5" style="1" customWidth="1"/>
    <col min="15879" max="15895" width="8.875" style="1" customWidth="1"/>
    <col min="15896" max="15896" width="1.25" style="1" customWidth="1"/>
    <col min="15897" max="16128" width="9" style="1"/>
    <col min="16129" max="16129" width="1.25" style="1" customWidth="1"/>
    <col min="16130" max="16130" width="15.625" style="1" customWidth="1"/>
    <col min="16131" max="16131" width="13.75" style="1" customWidth="1"/>
    <col min="16132" max="16132" width="1.25" style="1" customWidth="1"/>
    <col min="16133" max="16133" width="8.875" style="1" customWidth="1"/>
    <col min="16134" max="16134" width="5" style="1" customWidth="1"/>
    <col min="16135" max="16151" width="8.875" style="1" customWidth="1"/>
    <col min="16152" max="16152" width="1.25" style="1" customWidth="1"/>
    <col min="16153" max="16384" width="9" style="1"/>
  </cols>
  <sheetData>
    <row r="1" spans="1:24" ht="21.75" customHeight="1">
      <c r="B1" s="2">
        <v>1</v>
      </c>
      <c r="G1" s="79"/>
    </row>
    <row r="2" spans="1:24" ht="8.25" customHeight="1">
      <c r="A2" s="3"/>
      <c r="B2" s="4"/>
      <c r="C2" s="4"/>
      <c r="D2" s="5"/>
      <c r="E2" s="4"/>
      <c r="F2" s="4"/>
      <c r="G2" s="4"/>
      <c r="H2" s="4"/>
      <c r="I2" s="4"/>
      <c r="J2" s="4"/>
      <c r="K2" s="4"/>
      <c r="L2" s="4"/>
      <c r="M2" s="4"/>
      <c r="N2" s="4"/>
      <c r="O2" s="4"/>
      <c r="P2" s="4"/>
      <c r="Q2" s="4"/>
      <c r="R2" s="4"/>
      <c r="S2" s="4"/>
      <c r="T2" s="4"/>
      <c r="U2" s="4"/>
      <c r="V2" s="4"/>
      <c r="W2" s="4"/>
      <c r="X2" s="4"/>
    </row>
    <row r="3" spans="1:24" ht="15" customHeight="1">
      <c r="A3" s="6"/>
      <c r="B3" s="7" t="s">
        <v>0</v>
      </c>
      <c r="C3" s="150">
        <f>IF(C28="",0,1)</f>
        <v>0</v>
      </c>
      <c r="D3" s="9"/>
      <c r="E3" s="143"/>
      <c r="F3" s="125"/>
      <c r="G3" s="125"/>
      <c r="H3" s="125"/>
      <c r="I3" s="125"/>
      <c r="J3" s="125"/>
      <c r="K3" s="125"/>
      <c r="L3" s="125"/>
      <c r="M3" s="125"/>
      <c r="N3" s="125"/>
      <c r="O3" s="125"/>
      <c r="P3" s="125"/>
      <c r="Q3" s="125"/>
      <c r="R3" s="125"/>
      <c r="S3" s="125"/>
      <c r="T3" s="125"/>
      <c r="U3" s="125"/>
      <c r="V3" s="125"/>
      <c r="W3" s="125"/>
      <c r="X3" s="6"/>
    </row>
    <row r="4" spans="1:24" ht="15" hidden="1" customHeight="1">
      <c r="A4" s="4"/>
      <c r="B4" s="73"/>
      <c r="C4" s="12"/>
      <c r="D4" s="13"/>
      <c r="E4" s="124"/>
      <c r="F4" s="125"/>
      <c r="G4" s="133" t="s">
        <v>1</v>
      </c>
      <c r="H4" s="133" t="s">
        <v>2</v>
      </c>
      <c r="I4" s="133" t="s">
        <v>3</v>
      </c>
      <c r="J4" s="133" t="s">
        <v>4</v>
      </c>
      <c r="K4" s="133" t="s">
        <v>5</v>
      </c>
      <c r="L4" s="133" t="s">
        <v>6</v>
      </c>
      <c r="M4" s="133" t="s">
        <v>7</v>
      </c>
      <c r="N4" s="133" t="s">
        <v>8</v>
      </c>
      <c r="O4" s="133" t="s">
        <v>9</v>
      </c>
      <c r="P4" s="133" t="s">
        <v>10</v>
      </c>
      <c r="Q4" s="133" t="s">
        <v>11</v>
      </c>
      <c r="R4" s="133" t="s">
        <v>12</v>
      </c>
      <c r="S4" s="133" t="s">
        <v>13</v>
      </c>
      <c r="T4" s="133" t="s">
        <v>14</v>
      </c>
      <c r="U4" s="133" t="s">
        <v>15</v>
      </c>
      <c r="V4" s="133" t="s">
        <v>16</v>
      </c>
      <c r="W4" s="134" t="s">
        <v>17</v>
      </c>
      <c r="X4" s="4"/>
    </row>
    <row r="5" spans="1:24" ht="15" hidden="1" customHeight="1">
      <c r="A5" s="4"/>
      <c r="B5" s="148" t="s">
        <v>18</v>
      </c>
      <c r="C5" s="149">
        <v>-2.596044E-3</v>
      </c>
      <c r="D5" s="19"/>
      <c r="E5" s="124"/>
      <c r="F5" s="125"/>
      <c r="G5" s="135"/>
      <c r="H5" s="136">
        <f>H6</f>
        <v>0</v>
      </c>
      <c r="I5" s="136">
        <f>IF(C31&lt;0.4,0.2,0.1+0.2/C34)</f>
        <v>0.2</v>
      </c>
      <c r="J5" s="136">
        <f>IF(C31&lt;0.4,0.3,0.1+(0.2/C34)*2)</f>
        <v>0.3</v>
      </c>
      <c r="K5" s="136" t="str">
        <f>IF(C31&lt;0.4,"",0.1+(0.2/C34)*3)</f>
        <v/>
      </c>
      <c r="L5" s="136" t="str">
        <f>IF(C31&lt;0.4,"",0.1+(0.2/C34)*4)</f>
        <v/>
      </c>
      <c r="M5" s="136" t="str">
        <f>IF(C31&lt;0.4,"",0.1+(0.2/C34)*5)</f>
        <v/>
      </c>
      <c r="N5" s="136" t="str">
        <f>IF(C31&lt;0.4,"",0.1+(0.2/C34)*6)</f>
        <v/>
      </c>
      <c r="O5" s="136" t="str">
        <f>IF(C31&lt;0.4,"",0.1+(0.2/C34)*7)</f>
        <v/>
      </c>
      <c r="P5" s="136" t="str">
        <f>IF(C31&lt;0.4,"",0.1+(0.2/C34)*8)</f>
        <v/>
      </c>
      <c r="Q5" s="136" t="str">
        <f>IF(C31&lt;0.4,"",0.1+(0.2/C34)*9)</f>
        <v/>
      </c>
      <c r="R5" s="137" t="str">
        <f>IF(C31&lt;0.4,"",0.1+(0.2/C34)*10)</f>
        <v/>
      </c>
      <c r="S5" s="137" t="str">
        <f>IF(C31&lt;0.4,"",0.1+(0.2/C34)*11)</f>
        <v/>
      </c>
      <c r="T5" s="137" t="str">
        <f>IF(C31&lt;0.4,"",0.1+(0.2/C34)*12)</f>
        <v/>
      </c>
      <c r="U5" s="137" t="str">
        <f>IF(C31&lt;0.4,"",0.1+(0.2/C34)*13)</f>
        <v/>
      </c>
      <c r="V5" s="137" t="str">
        <f>IF(C31&lt;0.4,"",0.1+(0.2/C34)*14)</f>
        <v/>
      </c>
      <c r="W5" s="138" t="str">
        <f>IF(C31&lt;0.4,"",0.1+(0.2/C34)*15)</f>
        <v/>
      </c>
      <c r="X5" s="4"/>
    </row>
    <row r="6" spans="1:24" ht="15" hidden="1" customHeight="1">
      <c r="A6" s="4"/>
      <c r="B6" s="148" t="s">
        <v>19</v>
      </c>
      <c r="C6" s="149">
        <v>4.5824813999999998E-2</v>
      </c>
      <c r="D6" s="19"/>
      <c r="E6" s="124"/>
      <c r="F6" s="125"/>
      <c r="G6" s="139">
        <f>IF(C20="",0,1/C20)</f>
        <v>0</v>
      </c>
      <c r="H6" s="140">
        <f>IF(C31&gt;0.1,0.1,0)</f>
        <v>0</v>
      </c>
      <c r="I6" s="140" t="str">
        <f>IF(C31&gt;0.2,0.2,"")</f>
        <v/>
      </c>
      <c r="J6" s="140" t="str">
        <f>IF(C31&gt;0.3,0.3,"")</f>
        <v/>
      </c>
      <c r="K6" s="140" t="str">
        <f>IF(C31&gt;0.4,0.4,"")</f>
        <v/>
      </c>
      <c r="L6" s="140" t="str">
        <f>IF(C31&gt;0.5,0.5,"")</f>
        <v/>
      </c>
      <c r="M6" s="140" t="str">
        <f>IF(C31&gt;0.6,0.6,"")</f>
        <v/>
      </c>
      <c r="N6" s="140" t="str">
        <f>IF(C31&gt;0.7,0.7,"")</f>
        <v/>
      </c>
      <c r="O6" s="140" t="str">
        <f>IF(C31&gt;0.8,0.8,"")</f>
        <v/>
      </c>
      <c r="P6" s="140" t="str">
        <f>IF(C31&gt;0.9,0.9,"")</f>
        <v/>
      </c>
      <c r="Q6" s="140" t="str">
        <f>IF(C31&gt;1,1,"")</f>
        <v/>
      </c>
      <c r="R6" s="140" t="str">
        <f>IF(C31&gt;1.1,1.1,"")</f>
        <v/>
      </c>
      <c r="S6" s="140" t="str">
        <f>IF(C31&gt;1.2,1.2,"")</f>
        <v/>
      </c>
      <c r="T6" s="140" t="str">
        <f>IF(C31&gt;1.3,1.3,"")</f>
        <v/>
      </c>
      <c r="U6" s="140" t="str">
        <f>IF(C31&gt;1.4,1.4,"")</f>
        <v/>
      </c>
      <c r="V6" s="140" t="str">
        <f>IF(C31&gt;1.5,1.5,"")</f>
        <v/>
      </c>
      <c r="W6" s="141" t="str">
        <f>IF(C31&gt;1.6,1.6,"")</f>
        <v/>
      </c>
      <c r="X6" s="4"/>
    </row>
    <row r="7" spans="1:24" ht="15" hidden="1" customHeight="1">
      <c r="A7" s="4"/>
      <c r="B7" s="74" t="s">
        <v>20</v>
      </c>
      <c r="C7" s="75">
        <v>-0.24986050400000001</v>
      </c>
      <c r="D7" s="29"/>
      <c r="E7" s="124"/>
      <c r="F7" s="125"/>
      <c r="G7" s="128"/>
      <c r="H7" s="128"/>
      <c r="I7" s="128"/>
      <c r="J7" s="128"/>
      <c r="K7" s="128"/>
      <c r="L7" s="128"/>
      <c r="M7" s="128"/>
      <c r="N7" s="128"/>
      <c r="O7" s="128"/>
      <c r="P7" s="128"/>
      <c r="Q7" s="128"/>
      <c r="R7" s="128"/>
      <c r="S7" s="128"/>
      <c r="T7" s="128"/>
      <c r="U7" s="128"/>
      <c r="V7" s="128"/>
      <c r="W7" s="125"/>
      <c r="X7" s="4"/>
    </row>
    <row r="8" spans="1:24" ht="15" hidden="1" customHeight="1">
      <c r="A8" s="4"/>
      <c r="B8" s="74" t="s">
        <v>21</v>
      </c>
      <c r="C8" s="75">
        <v>0.53222846899999998</v>
      </c>
      <c r="D8" s="29"/>
      <c r="E8" s="124"/>
      <c r="F8" s="125"/>
      <c r="G8" s="128"/>
      <c r="H8" s="128"/>
      <c r="I8" s="128"/>
      <c r="J8" s="128"/>
      <c r="K8" s="128"/>
      <c r="L8" s="128"/>
      <c r="M8" s="128"/>
      <c r="N8" s="128"/>
      <c r="O8" s="128"/>
      <c r="P8" s="128"/>
      <c r="Q8" s="128"/>
      <c r="R8" s="128"/>
      <c r="S8" s="128"/>
      <c r="T8" s="128"/>
      <c r="U8" s="128"/>
      <c r="V8" s="128"/>
      <c r="W8" s="125"/>
      <c r="X8" s="4"/>
    </row>
    <row r="9" spans="1:24" ht="15" hidden="1" customHeight="1">
      <c r="A9" s="4"/>
      <c r="B9" s="73"/>
      <c r="C9" s="76"/>
      <c r="D9" s="33"/>
      <c r="E9" s="124"/>
      <c r="F9" s="125"/>
      <c r="G9" s="128"/>
      <c r="H9" s="128"/>
      <c r="I9" s="128"/>
      <c r="J9" s="128"/>
      <c r="K9" s="128"/>
      <c r="L9" s="128"/>
      <c r="M9" s="128"/>
      <c r="N9" s="128"/>
      <c r="O9" s="128"/>
      <c r="P9" s="128"/>
      <c r="Q9" s="128"/>
      <c r="R9" s="128"/>
      <c r="S9" s="128"/>
      <c r="T9" s="128"/>
      <c r="U9" s="128"/>
      <c r="V9" s="128"/>
      <c r="W9" s="125"/>
      <c r="X9" s="4"/>
    </row>
    <row r="10" spans="1:24" ht="15" hidden="1" customHeight="1">
      <c r="A10" s="4"/>
      <c r="B10" s="73"/>
      <c r="C10" s="76"/>
      <c r="D10" s="33"/>
      <c r="E10" s="124"/>
      <c r="F10" s="125"/>
      <c r="G10" s="128"/>
      <c r="H10" s="128"/>
      <c r="I10" s="128"/>
      <c r="J10" s="128"/>
      <c r="K10" s="128"/>
      <c r="L10" s="128"/>
      <c r="M10" s="128"/>
      <c r="N10" s="128"/>
      <c r="O10" s="128"/>
      <c r="P10" s="128"/>
      <c r="Q10" s="128"/>
      <c r="R10" s="128"/>
      <c r="S10" s="128"/>
      <c r="T10" s="128"/>
      <c r="U10" s="128"/>
      <c r="V10" s="128"/>
      <c r="W10" s="125"/>
      <c r="X10" s="4"/>
    </row>
    <row r="11" spans="1:24" ht="15" hidden="1" customHeight="1">
      <c r="A11" s="4"/>
      <c r="B11" s="74" t="s">
        <v>22</v>
      </c>
      <c r="C11" s="77">
        <f>-C6/(3*C5)</f>
        <v>5.883928777786509</v>
      </c>
      <c r="D11" s="35"/>
      <c r="E11" s="124"/>
      <c r="F11" s="125"/>
      <c r="G11" s="128"/>
      <c r="H11" s="128"/>
      <c r="I11" s="128"/>
      <c r="J11" s="128"/>
      <c r="K11" s="128"/>
      <c r="L11" s="128"/>
      <c r="M11" s="128"/>
      <c r="N11" s="128"/>
      <c r="O11" s="128"/>
      <c r="P11" s="128"/>
      <c r="Q11" s="128"/>
      <c r="R11" s="128"/>
      <c r="S11" s="128"/>
      <c r="T11" s="128"/>
      <c r="U11" s="128"/>
      <c r="V11" s="128"/>
      <c r="W11" s="125"/>
      <c r="X11" s="4"/>
    </row>
    <row r="12" spans="1:24" ht="15" hidden="1" customHeight="1">
      <c r="A12" s="4"/>
      <c r="B12" s="73"/>
      <c r="C12" s="76"/>
      <c r="D12" s="33"/>
      <c r="E12" s="124"/>
      <c r="F12" s="125"/>
      <c r="G12" s="128"/>
      <c r="H12" s="128"/>
      <c r="I12" s="128"/>
      <c r="J12" s="128"/>
      <c r="K12" s="128"/>
      <c r="L12" s="128"/>
      <c r="M12" s="128"/>
      <c r="N12" s="128"/>
      <c r="O12" s="128"/>
      <c r="P12" s="128"/>
      <c r="Q12" s="128"/>
      <c r="R12" s="128"/>
      <c r="S12" s="128"/>
      <c r="T12" s="128"/>
      <c r="U12" s="128"/>
      <c r="V12" s="128"/>
      <c r="W12" s="125"/>
      <c r="X12" s="4"/>
    </row>
    <row r="13" spans="1:24" ht="15" hidden="1" customHeight="1">
      <c r="A13" s="4"/>
      <c r="B13" s="74" t="s">
        <v>23</v>
      </c>
      <c r="C13" s="76">
        <f>-C6/(3*C5)+0.5*SQRT(ABS((2*C6/(3*C5))^2-4*C7/(3*C5)))</f>
        <v>7.4771662344916772</v>
      </c>
      <c r="D13" s="33"/>
      <c r="E13" s="124"/>
      <c r="F13" s="125"/>
      <c r="G13" s="128"/>
      <c r="H13" s="128"/>
      <c r="I13" s="128"/>
      <c r="J13" s="128"/>
      <c r="K13" s="128"/>
      <c r="L13" s="128"/>
      <c r="M13" s="128"/>
      <c r="N13" s="128"/>
      <c r="O13" s="128"/>
      <c r="P13" s="128"/>
      <c r="Q13" s="128"/>
      <c r="R13" s="128"/>
      <c r="S13" s="128"/>
      <c r="T13" s="128"/>
      <c r="U13" s="128"/>
      <c r="V13" s="128"/>
      <c r="W13" s="125"/>
      <c r="X13" s="4"/>
    </row>
    <row r="14" spans="1:24" ht="15" hidden="1" customHeight="1">
      <c r="A14" s="4"/>
      <c r="B14" s="74" t="s">
        <v>24</v>
      </c>
      <c r="C14" s="76">
        <f>-C6/(3*C5)-0.5*SQRT(ABS((2*C6/(3*C5))^2-4*C7/(3*C5)))</f>
        <v>4.2906913210813409</v>
      </c>
      <c r="D14" s="33"/>
      <c r="E14" s="124"/>
      <c r="F14" s="125"/>
      <c r="G14" s="128"/>
      <c r="H14" s="128"/>
      <c r="I14" s="128"/>
      <c r="J14" s="128"/>
      <c r="K14" s="128"/>
      <c r="L14" s="128"/>
      <c r="M14" s="128"/>
      <c r="N14" s="128"/>
      <c r="O14" s="128"/>
      <c r="P14" s="128"/>
      <c r="Q14" s="128"/>
      <c r="R14" s="128"/>
      <c r="S14" s="128"/>
      <c r="T14" s="128"/>
      <c r="U14" s="128"/>
      <c r="V14" s="128"/>
      <c r="W14" s="125"/>
      <c r="X14" s="4"/>
    </row>
    <row r="15" spans="1:24" ht="15" hidden="1" customHeight="1">
      <c r="A15" s="4"/>
      <c r="B15" s="73"/>
      <c r="C15" s="76"/>
      <c r="D15" s="33"/>
      <c r="E15" s="124"/>
      <c r="F15" s="125"/>
      <c r="G15" s="128"/>
      <c r="H15" s="128"/>
      <c r="I15" s="128"/>
      <c r="J15" s="128"/>
      <c r="K15" s="128"/>
      <c r="L15" s="128"/>
      <c r="M15" s="128"/>
      <c r="N15" s="128"/>
      <c r="O15" s="128"/>
      <c r="P15" s="128"/>
      <c r="Q15" s="128"/>
      <c r="R15" s="128"/>
      <c r="S15" s="128"/>
      <c r="T15" s="128"/>
      <c r="U15" s="128"/>
      <c r="V15" s="128"/>
      <c r="W15" s="125"/>
      <c r="X15" s="4"/>
    </row>
    <row r="16" spans="1:24" ht="15" hidden="1" customHeight="1">
      <c r="A16" s="4"/>
      <c r="B16" s="74" t="s">
        <v>19</v>
      </c>
      <c r="C16" s="78">
        <v>0.02</v>
      </c>
      <c r="D16" s="37"/>
      <c r="E16" s="124"/>
      <c r="F16" s="125"/>
      <c r="G16" s="128"/>
      <c r="H16" s="128"/>
      <c r="I16" s="128"/>
      <c r="J16" s="128"/>
      <c r="K16" s="128"/>
      <c r="L16" s="128"/>
      <c r="M16" s="128"/>
      <c r="N16" s="128"/>
      <c r="O16" s="128"/>
      <c r="P16" s="128"/>
      <c r="Q16" s="128"/>
      <c r="R16" s="128"/>
      <c r="S16" s="128"/>
      <c r="T16" s="128"/>
      <c r="U16" s="128"/>
      <c r="V16" s="128"/>
      <c r="W16" s="125"/>
      <c r="X16" s="4"/>
    </row>
    <row r="17" spans="1:24" ht="15" hidden="1" customHeight="1">
      <c r="A17" s="4"/>
      <c r="B17" s="114"/>
      <c r="C17" s="76"/>
      <c r="D17" s="39"/>
      <c r="E17" s="124"/>
      <c r="F17" s="125"/>
      <c r="G17" s="128"/>
      <c r="H17" s="128"/>
      <c r="I17" s="128"/>
      <c r="J17" s="128"/>
      <c r="K17" s="128"/>
      <c r="L17" s="128"/>
      <c r="M17" s="128"/>
      <c r="N17" s="128"/>
      <c r="O17" s="128"/>
      <c r="P17" s="128"/>
      <c r="Q17" s="128"/>
      <c r="R17" s="128"/>
      <c r="S17" s="128"/>
      <c r="T17" s="128"/>
      <c r="U17" s="128"/>
      <c r="V17" s="128"/>
      <c r="W17" s="125"/>
      <c r="X17" s="4"/>
    </row>
    <row r="18" spans="1:24" ht="15" hidden="1" customHeight="1">
      <c r="A18" s="4"/>
      <c r="B18" s="74"/>
      <c r="C18" s="76"/>
      <c r="D18" s="39"/>
      <c r="E18" s="126" t="s">
        <v>25</v>
      </c>
      <c r="F18" s="127"/>
      <c r="G18" s="128">
        <f>C16-(C5*C16^3+C6*C16^2+C7*C16+C8-G6)/(3*C5*C16^2+2*C6*C16+C7)</f>
        <v>2.1457438047369708</v>
      </c>
      <c r="H18" s="128">
        <f>C16-(C5*C16^3+C6*C16^2+C7*C16+C8-H5)/(3*C5*C16^2+2*C6*C16+C7)</f>
        <v>2.1457438047369708</v>
      </c>
      <c r="I18" s="128">
        <f>C16-(C5*C16^3+C6*C16^2+C7*C16+C8-I5)/(3*C5*C16^2+2*C6*C16+C7)</f>
        <v>1.3393917720595252</v>
      </c>
      <c r="J18" s="128">
        <f>C16-(C5*C16^3+C6*C16^2+C7*C16+C8-J5)/(3*C5*C16^2+2*C6*C16+C7)</f>
        <v>0.9362157557208024</v>
      </c>
      <c r="K18" s="128" t="str">
        <f>IF(K6="","",C16-(C5*C16^3+C6*C16^2+C7*C16+C8-K5)/(3*C5*C16^2+2*C6*C16+C7))</f>
        <v/>
      </c>
      <c r="L18" s="128" t="str">
        <f>IF(L6="","",C16-(C5*C16^3+C6*C16^2+C7*C16+C8-L5)/(3*C5*C16^2+2*C6*C16+C7))</f>
        <v/>
      </c>
      <c r="M18" s="128" t="str">
        <f>IF(M6="","",C16-(C5*C16^3+C6*C16^2+C7*C16+C8-M5)/(3*C5*C16^2+2*C6*C16+C7))</f>
        <v/>
      </c>
      <c r="N18" s="128" t="str">
        <f>IF(N6="","",C16-(C5*C16^3+C6*C16^2+C7*C16+C8-N5)/(3*C5*C16^2+2*C6*C16+C7))</f>
        <v/>
      </c>
      <c r="O18" s="128" t="str">
        <f>IF(O6="","",C16-(C5*C16^3+C6*C16^2+C7*C16+C8-O5)/(3*C5*C16^2+2*C6*C16+C7))</f>
        <v/>
      </c>
      <c r="P18" s="128" t="str">
        <f>IF(P6="","",C16-(C5*C16^3+C6*C16^2+C7*C16+C8-P5)/(3*C5*C16^2+2*C6*C16+C7))</f>
        <v/>
      </c>
      <c r="Q18" s="128" t="str">
        <f>IF(Q6="","",C16-(C5*C16^3+C6*C16^2+C7*C16+C8-Q5)/(3*C5*C16^2+2*C6*C16+C7))</f>
        <v/>
      </c>
      <c r="R18" s="128" t="str">
        <f>IF(R6="","",C16-(C5*C16^3+C6*C16^2+C7*C16+C8-R5)/(3*C5*C16^2+2*C6*C16+C7))</f>
        <v/>
      </c>
      <c r="S18" s="128" t="str">
        <f>IF(S6="","",C16-(C5*C16^3+C6*C16^2+C7*C16+C8-S5)/(3*C5*C16^2+2*C6*C16+C7))</f>
        <v/>
      </c>
      <c r="T18" s="128" t="str">
        <f>IF(T6="","",C16-(C5*C16^3+C6*C16^2+C7*C16+C8-T5)/(3*C5*C16^2+2*C6*C16+C7))</f>
        <v/>
      </c>
      <c r="U18" s="128" t="str">
        <f>IF(U6="","",C16-(C5*C16^3+C6*C16^2+C7*C16+C8-U5)/(3*C5*C16^2+2*C6*C16+C7))</f>
        <v/>
      </c>
      <c r="V18" s="128" t="str">
        <f>IF(V6="","",C16-(C5*C16^3+C6*C16^2+C7*C16+C8-V5)/(3*C5*C16^2+2*C6*C16+C7))</f>
        <v/>
      </c>
      <c r="W18" s="125" t="str">
        <f>IF(W6="","",C16-(C5*C16^3+C6*C16^2+C7*C16+C8-W5)/(3*C5*C16^2+2*C6*C16+C7))</f>
        <v/>
      </c>
      <c r="X18" s="4"/>
    </row>
    <row r="19" spans="1:24" ht="15" hidden="1" customHeight="1">
      <c r="A19" s="4"/>
      <c r="B19" s="74"/>
      <c r="C19" s="76"/>
      <c r="D19" s="39"/>
      <c r="E19" s="126" t="s">
        <v>26</v>
      </c>
      <c r="F19" s="127"/>
      <c r="G19" s="128">
        <f>G18-(C5*G18^3+C6*G18^2+C7*G18+C8-G6)/(3*C5*G18^2+2*C6*G18+C7)</f>
        <v>4.1828798090542474</v>
      </c>
      <c r="H19" s="128">
        <f>H18-(C5*H18^3+C6*H18^2+C7*H18+C8-H5)/(3*C5*H18^2+2*C6*H18+C7)</f>
        <v>4.1828798090542474</v>
      </c>
      <c r="I19" s="128">
        <f>I18-(C5*I18^3+C6*I18^2+C7*I18+C8-I5)/(3*C5*I18^2+2*C6*I18+C7)</f>
        <v>1.8606507365511635</v>
      </c>
      <c r="J19" s="128">
        <f>J18-(C5*J18^3+C6*J18^2+C7*J18+C8-J5)/(3*C5*J18^2+2*C6*J18+C7)</f>
        <v>1.148877546159329</v>
      </c>
      <c r="K19" s="128" t="str">
        <f>IF(K6="","",K18-(C5*K18^3+C6*K18^2+C7*K18+C8-K5)/(3*C5*K18^2+2*C6*K18+C7))</f>
        <v/>
      </c>
      <c r="L19" s="128" t="str">
        <f>IF(L6="","",L18-(C5*L18^3+C6*L18^2+C7*L18+C8-L5)/(3*C5*L18^2+2*C6*L18+C7))</f>
        <v/>
      </c>
      <c r="M19" s="128" t="str">
        <f>IF(M6="","",M18-(C5*M18^3+C6*M18^2+C7*M18+C8-M5)/(3*C5*M18^2+2*C6*M18+C7))</f>
        <v/>
      </c>
      <c r="N19" s="128" t="str">
        <f>IF(N6="","",N18-(C5*N18^3+C6*N18^2+C7*N18+C8-N5)/(3*C5*N18^2+2*C6*N18+C7))</f>
        <v/>
      </c>
      <c r="O19" s="128" t="str">
        <f>IF(O6="","",O18-(C5*O18^3+C6*O18^2+C7*O18+C8-O5)/(3*C5*O18^2+2*C6*O18+C7))</f>
        <v/>
      </c>
      <c r="P19" s="128" t="str">
        <f>IF(P6="","",P18-(C5*P18^3+C6*P18^2+C7*P18+C8-P5)/(3*C5*P18^2+2*C6*P18+C7))</f>
        <v/>
      </c>
      <c r="Q19" s="128" t="str">
        <f>IF(Q6="","",Q18-(C5*Q18^3+C6*Q18^2+C7*Q18+C8-Q5)/(3*C5*Q18^2+2*C6*Q18+C7))</f>
        <v/>
      </c>
      <c r="R19" s="128" t="str">
        <f>IF(R6="","",R18-(C5*R18^3+C6*R18^2+C7*R18+C8-R5)/(3*C5*R18^2+2*C6*R18+C7))</f>
        <v/>
      </c>
      <c r="S19" s="128" t="str">
        <f>IF(S6="","",S18-(C5*S18^3+C6*S18^2+C7*S18+C8-S5)/(3*C5*S18^2+2*C6*S18+C7))</f>
        <v/>
      </c>
      <c r="T19" s="128" t="str">
        <f>IF(T6="","",T18-(C5*T18^3+C6*T18^2+C7*T18+C8-T5)/(3*C5*T18^2+2*C6*T18+C7))</f>
        <v/>
      </c>
      <c r="U19" s="128" t="str">
        <f>IF(U6="","",U18-(C5*U18^3+C6*U18^2+C7*U18+C8-U5)/(3*C5*U18^2+2*C6*U18+C7))</f>
        <v/>
      </c>
      <c r="V19" s="128" t="str">
        <f>IF(V6="","",V18-(C5*V18^3+C6*V18^2+C7*V18+C8-V5)/(3*C5*V18^2+2*C6*V18+C7))</f>
        <v/>
      </c>
      <c r="W19" s="125" t="str">
        <f>IF(W6="","",W18-(C5*W18^3+C6*W18^2+C7*W18+C8-W5)/(3*C5*W18^2+2*C6*W18+C7))</f>
        <v/>
      </c>
      <c r="X19" s="4"/>
    </row>
    <row r="20" spans="1:24" ht="15.75" customHeight="1">
      <c r="A20" s="4"/>
      <c r="B20" s="43" t="s">
        <v>27</v>
      </c>
      <c r="C20" s="152"/>
      <c r="D20" s="39"/>
      <c r="E20" s="126"/>
      <c r="F20" s="127"/>
      <c r="G20" s="128">
        <f>G19-(C5*G19^3+C6*G19^2+C7*G19+C8-G6)/(3*C5*G19^2+2*C6*G19+C7)</f>
        <v>39.927678606951261</v>
      </c>
      <c r="H20" s="128">
        <f>H19-(C5*H19^3+C6*H19^2+C7*H19+C8-H5)/(3*C5*H19^2+2*C6*H19+C7)</f>
        <v>39.927678606951261</v>
      </c>
      <c r="I20" s="128">
        <f>I19-(C5*I19^3+C6*I19^2+C7*I19+C8-I5)/(3*C5*I19^2+2*C6*I19+C7)</f>
        <v>1.9476640950670787</v>
      </c>
      <c r="J20" s="128">
        <f>J19-(C5*J19^3+C6*J19^2+C7*J19+C8-J5)/(3*C5*J19^2+2*C6*J19+C7)</f>
        <v>1.1599705572897567</v>
      </c>
      <c r="K20" s="128" t="str">
        <f>IF(K6="","",K19-(C5*K19^3+C6*K19^2+C7*K19+C8-K5)/(3*C5*K19^2+2*C6*K19+C7))</f>
        <v/>
      </c>
      <c r="L20" s="128" t="str">
        <f>IF(L6="","",L19-(C5*L19^3+C6*L19^2+C7*L19+C8-L5)/(3*C5*L19^2+2*C6*L19+C7))</f>
        <v/>
      </c>
      <c r="M20" s="128" t="str">
        <f>IF(M6="","",M19-(C5*M19^3+C6*M19^2+C7*M19+C8-M5)/(3*C5*M19^2+2*C6*M19+C7))</f>
        <v/>
      </c>
      <c r="N20" s="128" t="str">
        <f>IF(N6="","",N19-(C5*N19^3+C6*N19^2+C7*N19+C8-N5)/(3*C5*N19^2+2*C6*N19+C7))</f>
        <v/>
      </c>
      <c r="O20" s="128" t="str">
        <f>IF(O6="","",O19-(C5*O19^3+C6*O19^2+C7*O19+C8-O5)/(3*C5*O19^2+2*C6*O19+C7))</f>
        <v/>
      </c>
      <c r="P20" s="128" t="str">
        <f>IF(P6="","",P19-(C5*P19^3+C6*P19^2+C7*P19+C8-P5)/(3*C5*P19^2+2*C6*P19+C7))</f>
        <v/>
      </c>
      <c r="Q20" s="128" t="str">
        <f>IF(Q6="","",Q19-(C5*Q19^3+C6*Q19^2+C7*Q19+C8-Q5)/(3*C5*Q19^2+2*C6*Q19+C7))</f>
        <v/>
      </c>
      <c r="R20" s="128" t="str">
        <f>IF(R6="","",R19-(C5*R19^3+C6*R19^2+C7*R19+C8-R5)/(3*C5*R19^2+2*C6*R19+C7))</f>
        <v/>
      </c>
      <c r="S20" s="128" t="str">
        <f>IF(S6="","",S19-(C5*S19^3+C6*S19^2+C7*S19+C8-S5)/(3*C5*S19^2+2*C6*S19+C7))</f>
        <v/>
      </c>
      <c r="T20" s="128" t="str">
        <f>IF(T6="","",T19-(C5*T19^3+C6*T19^2+C7*T19+C8-T5)/(3*C5*T19^2+2*C6*T19+C7))</f>
        <v/>
      </c>
      <c r="U20" s="128" t="str">
        <f>IF(U6="","",U19-(C5*U19^3+C6*U19^2+C7*U19+C8-U5)/(3*C5*U19^2+2*C6*U19+C7))</f>
        <v/>
      </c>
      <c r="V20" s="128" t="str">
        <f>IF(V6="","",V19-(C5*V19^3+C6*V19^2+C7*V19+C8-V5)/(3*C5*V19^2+2*C6*V19+C7))</f>
        <v/>
      </c>
      <c r="W20" s="125" t="str">
        <f>IF(W6="","",W19-(C5*W19^3+C6*W19^2+C7*W19+C8-W5)/(3*C5*W19^2+2*C6*W19+C7))</f>
        <v/>
      </c>
      <c r="X20" s="4"/>
    </row>
    <row r="21" spans="1:24" ht="15.75" customHeight="1">
      <c r="A21" s="4"/>
      <c r="B21" s="43" t="s">
        <v>28</v>
      </c>
      <c r="C21" s="153"/>
      <c r="D21" s="46"/>
      <c r="E21" s="142" t="s">
        <v>29</v>
      </c>
      <c r="F21" s="151">
        <f>IF(C3="","",IF(C28="1",1000*1*C21/C22,0))</f>
        <v>0</v>
      </c>
      <c r="G21" s="128">
        <f>G20-(C5*G20^3+C6*G20^2+C7*G20+C8-G6)/(3*C5*G20^2+2*C6*G20+C7)</f>
        <v>28.642872726077584</v>
      </c>
      <c r="H21" s="128">
        <f>H20-(C5*H20^3+C6*H20^2+C7*H20+C8-H5)/(3*C5*H20^2+2*C6*H20+C7)</f>
        <v>28.642872726077584</v>
      </c>
      <c r="I21" s="128">
        <f>I20-(C5*I20^3+C6*I20^2+C7*I20+C8-I5)/(3*C5*I20^2+2*C6*I20+C7)</f>
        <v>1.9499983393648257</v>
      </c>
      <c r="J21" s="128">
        <f>J20-(C5*J20^3+C6*J20^2+C7*J20+C8-J5)/(3*C5*J20^2+2*C6*J20+C7)</f>
        <v>1.1599999957870419</v>
      </c>
      <c r="K21" s="128" t="str">
        <f>IF(K6="","",K20-(C5*K20^3+C6*K20^2+C7*K20+C8-K5)/(3*C5*K20^2+2*C6*K20+C7))</f>
        <v/>
      </c>
      <c r="L21" s="128" t="str">
        <f>IF(L6="","",L20-(C5*L20^3+C6*L20^2+C7*L20+C8-L5)/(3*C5*L20^2+2*C6*L20+C7))</f>
        <v/>
      </c>
      <c r="M21" s="128" t="str">
        <f>IF(M6="","",M20-(C5*M20^3+C6*M20^2+C7*M20+C8-M5)/(3*C5*M20^2+2*C6*M20+C7))</f>
        <v/>
      </c>
      <c r="N21" s="128" t="str">
        <f>IF(N6="","",N20-(C5*N20^3+C6*N20^2+C7*N20+C8-N5)/(3*C5*N20^2+2*C6*N20+C7))</f>
        <v/>
      </c>
      <c r="O21" s="128" t="str">
        <f>IF(O6="","",O20-(C5*O20^3+C6*O20^2+C7*O20+C8-O5)/(3*C5*O20^2+2*C6*O20+C7))</f>
        <v/>
      </c>
      <c r="P21" s="128" t="str">
        <f>IF(P6="","",P20-(C5*P20^3+C6*P20^2+C7*P20+C8-P5)/(3*C5*P20^2+2*C6*P20+C7))</f>
        <v/>
      </c>
      <c r="Q21" s="128" t="str">
        <f>IF(Q6="","",Q20-(C5*Q20^3+C6*Q20^2+C7*Q20+C8-Q5)/(3*C5*Q20^2+2*C6*Q20+C7))</f>
        <v/>
      </c>
      <c r="R21" s="128" t="str">
        <f>IF(R6="","",R20-(C5*R20^3+C6*R20^2+C7*R20+C8-R5)/(3*C5*R20^2+2*C6*R20+C7))</f>
        <v/>
      </c>
      <c r="S21" s="128" t="str">
        <f>IF(S6="","",S20-(C5*S20^3+C6*S20^2+C7*S20+C8-S5)/(3*C5*S20^2+2*C6*S20+C7))</f>
        <v/>
      </c>
      <c r="T21" s="128" t="str">
        <f>IF(T6="","",T20-(C5*T20^3+C6*T20^2+C7*T20+C8-T5)/(3*C5*T20^2+2*C6*T20+C7))</f>
        <v/>
      </c>
      <c r="U21" s="128" t="str">
        <f>IF(U6="","",U20-(C5*U20^3+C6*U20^2+C7*U20+C8-U5)/(3*C5*U20^2+2*C6*U20+C7))</f>
        <v/>
      </c>
      <c r="V21" s="128" t="str">
        <f>IF(V6="","",V20-(C5*V20^3+C6*V20^2+C7*V20+C8-V5)/(3*C5*V20^2+2*C6*V20+C7))</f>
        <v/>
      </c>
      <c r="W21" s="125" t="str">
        <f>IF(W6="","",W20-(C5*W20^3+C6*W20^2+C7*W20+C8-W5)/(3*C5*W20^2+2*C6*W20+C7))</f>
        <v/>
      </c>
      <c r="X21" s="4"/>
    </row>
    <row r="22" spans="1:24" ht="15.75" customHeight="1">
      <c r="A22" s="4"/>
      <c r="B22" s="43" t="s">
        <v>30</v>
      </c>
      <c r="C22" s="154"/>
      <c r="D22" s="39"/>
      <c r="E22" s="142" t="s">
        <v>31</v>
      </c>
      <c r="F22" s="151">
        <f>IF(C3="","",IF(C28="2",1000*SQRT(3)*C21/C22,0))</f>
        <v>0</v>
      </c>
      <c r="G22" s="128">
        <f>G21-(C5*G21^3+C6*G21^2+C7*G21+C8-G6)/(3*C5*G21^2+2*C6*G21+C7)</f>
        <v>21.161104990825237</v>
      </c>
      <c r="H22" s="128">
        <f>H21-(C5*H21^3+C6*H21^2+C7*H21+C8-H5)/(3*C5*H21^2+2*C6*H21+C7)</f>
        <v>21.161104990825237</v>
      </c>
      <c r="I22" s="128">
        <f>I21-(C5*I21^3+C6*I21^2+C7*I21+C8-I5)/(3*C5*I21^2+2*C6*I21+C7)</f>
        <v>1.9499999968282029</v>
      </c>
      <c r="J22" s="128">
        <f>J21-(C5*J21^3+C6*J21^2+C7*J21+C8-J5)/(3*C5*J21^2+2*C6*J21+C7)</f>
        <v>1.1599999959940437</v>
      </c>
      <c r="K22" s="128" t="str">
        <f>IF(K6="","",K21-(C5*K21^3+C6*K21^2+C7*K21+C8-K5)/(3*C5*K21^2+2*C6*K21+C7))</f>
        <v/>
      </c>
      <c r="L22" s="128" t="str">
        <f>IF(L6="","",L21-(C5*L21^3+C6*L21^2+C7*L21+C8-L5)/(3*C5*L21^2+2*C6*L21+C7))</f>
        <v/>
      </c>
      <c r="M22" s="128" t="str">
        <f>IF(M6="","",M21-(C5*M21^3+C6*M21^2+C7*M21+C8-M5)/(3*C5*M21^2+2*C6*M21+C7))</f>
        <v/>
      </c>
      <c r="N22" s="128" t="str">
        <f>IF(N6="","",N21-(C5*N21^3+C6*N21^2+C7*N21+C8-N5)/(3*C5*N21^2+2*C6*N21+C7))</f>
        <v/>
      </c>
      <c r="O22" s="128" t="str">
        <f>IF(O6="","",O21-(C5*O21^3+C6*O21^2+C7*O21+C8-O5)/(3*C5*O21^2+2*C6*O21+C7))</f>
        <v/>
      </c>
      <c r="P22" s="128" t="str">
        <f>IF(P6="","",P21-(C5*P21^3+C6*P21^2+C7*P21+C8-P5)/(3*C5*P21^2+2*C6*P21+C7))</f>
        <v/>
      </c>
      <c r="Q22" s="128" t="str">
        <f>IF(Q6="","",Q21-(C5*Q21^3+C6*Q21^2+C7*Q21+C8-Q5)/(3*C5*Q21^2+2*C6*Q21+C7))</f>
        <v/>
      </c>
      <c r="R22" s="128" t="str">
        <f>IF(R6="","",R21-(C5*R21^3+C6*R21^2+C7*R21+C8-R5)/(3*C5*R21^2+2*C6*R21+C7))</f>
        <v/>
      </c>
      <c r="S22" s="128" t="str">
        <f>IF(S6="","",S21-(C5*S21^3+C6*S21^2+C7*S21+C8-S5)/(3*C5*S21^2+2*C6*S21+C7))</f>
        <v/>
      </c>
      <c r="T22" s="128" t="str">
        <f>IF(T6="","",T21-(C5*T21^3+C6*T21^2+C7*T21+C8-T5)/(3*C5*T21^2+2*C6*T21+C7))</f>
        <v/>
      </c>
      <c r="U22" s="128" t="str">
        <f>IF(U6="","",U21-(C5*U21^3+C6*U21^2+C7*U21+C8-U5)/(3*C5*U21^2+2*C6*U21+C7))</f>
        <v/>
      </c>
      <c r="V22" s="128" t="str">
        <f>IF(V6="","",V21-(C5*V21^3+C6*V21^2+C7*V21+C8-V5)/(3*C5*V21^2+2*C6*V21+C7))</f>
        <v/>
      </c>
      <c r="W22" s="125" t="str">
        <f>IF(W6="","",W21-(C5*W21^3+C6*W21^2+C7*W21+C8-W5)/(3*C5*W21^2+2*C6*W21+C7))</f>
        <v/>
      </c>
      <c r="X22" s="4"/>
    </row>
    <row r="23" spans="1:24" ht="15.75" hidden="1" customHeight="1">
      <c r="A23" s="4"/>
      <c r="B23" s="43"/>
      <c r="C23" s="155"/>
      <c r="D23" s="39"/>
      <c r="E23" s="126" t="s">
        <v>32</v>
      </c>
      <c r="F23" s="175"/>
      <c r="G23" s="128">
        <f>G22-(C5*G22^3+C6*G22^2+C7*G22+C8-G6)/(3*C5*G22^2+2*C6*G22+C7)</f>
        <v>16.247291639211696</v>
      </c>
      <c r="H23" s="128">
        <f>H22-(C5*H22^3+C6*H22^2+C7*H22+C8-H5)/(3*C5*H22^2+2*C6*H22+C7)</f>
        <v>16.247291639211696</v>
      </c>
      <c r="I23" s="128">
        <f>I22-(C5*I22^3+C6*I22^2+C7*I22+C8-I5)/(3*C5*I22^2+2*C6*I22+C7)</f>
        <v>1.9499999968290387</v>
      </c>
      <c r="J23" s="128">
        <f>J22-(C5*J22^3+C6*J22^2+C7*J22+C8-J5)/(3*C5*J22^2+2*C6*J22+C7)</f>
        <v>1.1599999959940432</v>
      </c>
      <c r="K23" s="128" t="str">
        <f>IF(K6="","",K22-(C5*K22^3+C6*K22^2+C7*K22+C8-K5)/(3*C5*K22^2+2*C6*K22+C7))</f>
        <v/>
      </c>
      <c r="L23" s="128" t="str">
        <f>IF(L6="","",L22-(C5*L22^3+C6*L22^2+C7*L22+C8-L5)/(3*C5*L22^2+2*C6*L22+C7))</f>
        <v/>
      </c>
      <c r="M23" s="128" t="str">
        <f>IF(M6="","",M22-(C5*M22^3+C6*M22^2+C7*M22+C8-M5)/(3*C5*M22^2+2*C6*M22+C7))</f>
        <v/>
      </c>
      <c r="N23" s="128" t="str">
        <f>IF(N6="","",N22-(C5*N22^3+C6*N22^2+C7*N22+C8-N5)/(3*C5*N22^2+2*C6*N22+C7))</f>
        <v/>
      </c>
      <c r="O23" s="128" t="str">
        <f>IF(O6="","",O22-(C5*O22^3+C6*O22^2+C7*O22+C8-O5)/(3*C5*O22^2+2*C6*O22+C7))</f>
        <v/>
      </c>
      <c r="P23" s="128" t="str">
        <f>IF(P6="","",P22-(C5*P22^3+C6*P22^2+C7*P22+C8-P5)/(3*C5*P22^2+2*C6*P22+C7))</f>
        <v/>
      </c>
      <c r="Q23" s="128" t="str">
        <f>IF(Q6="","",Q22-(C5*Q22^3+C6*Q22^2+C7*Q22+C8-Q5)/(3*C5*Q22^2+2*C6*Q22+C7))</f>
        <v/>
      </c>
      <c r="R23" s="128" t="str">
        <f>IF(R6="","",R22-(C5*R22^3+C6*R22^2+C7*R22+C8-R5)/(3*C5*R22^2+2*C6*R22+C7))</f>
        <v/>
      </c>
      <c r="S23" s="128" t="str">
        <f>IF(S6="","",S22-(C5*S22^3+C6*S22^2+C7*S22+C8-S5)/(3*C5*S22^2+2*C6*S22+C7))</f>
        <v/>
      </c>
      <c r="T23" s="128" t="str">
        <f>IF(T6="","",T22-(C5*T22^3+C6*T22^2+C7*T22+C8-T5)/(3*C5*T22^2+2*C6*T22+C7))</f>
        <v/>
      </c>
      <c r="U23" s="128" t="str">
        <f>IF(U6="","",U22-(C5*U22^3+C6*U22^2+C7*U22+C8-U5)/(3*C5*U22^2+2*C6*U22+C7))</f>
        <v/>
      </c>
      <c r="V23" s="128" t="str">
        <f>IF(V6="","",V22-(C5*V22^3+C6*V22^2+C7*V22+C8-V5)/(3*C5*V22^2+2*C6*V22+C7))</f>
        <v/>
      </c>
      <c r="W23" s="125" t="str">
        <f>IF(W6="","",W22-(C5*W22^3+C6*W22^2+C7*W22+C8-W5)/(3*C5*W22^2+2*C6*W22+C7))</f>
        <v/>
      </c>
      <c r="X23" s="4"/>
    </row>
    <row r="24" spans="1:24" ht="15.75" customHeight="1" thickBot="1">
      <c r="A24" s="4"/>
      <c r="B24" s="43" t="s">
        <v>33</v>
      </c>
      <c r="C24" s="50" t="str">
        <f>IF(C3=0,"",IF(C28="1",F21,IF(C28="2",F22,IF(C28="3",F24,IF(C28="4",F21+F24,IF(C28="5",F22+F24,IF(C28="6",2*F24,"---")))))))</f>
        <v/>
      </c>
      <c r="D24" s="39"/>
      <c r="E24" s="142" t="s">
        <v>34</v>
      </c>
      <c r="F24" s="151">
        <f>IF(C3="","",IF(C28="3",1000*SQRT(3)*C21/C22,0))</f>
        <v>0</v>
      </c>
      <c r="G24" s="128">
        <f>G23-(C5*G23^3+C6*G23^2+C7*G23+C8-G6)/(3*C5*G23^2+2*C6*G23+C7)</f>
        <v>13.106682298451485</v>
      </c>
      <c r="H24" s="128">
        <f>H23-(C5*H23^3+C6*H23^2+C7*H23+C8-H5)/(3*C5*H23^2+2*C6*H23+C7)</f>
        <v>13.106682298451485</v>
      </c>
      <c r="I24" s="128">
        <f>I23-(C5*I23^3+C6*I23^2+C7*I23+C8-I5)/(3*C5*I23^2+2*C6*I23+C7)</f>
        <v>1.9499999968290387</v>
      </c>
      <c r="J24" s="128">
        <f>J23-(C5*J23^3+C6*J23^2+C7*J23+C8-J5)/(3*C5*J23^2+2*C6*J23+C7)</f>
        <v>1.1599999959940437</v>
      </c>
      <c r="K24" s="128" t="str">
        <f>IF(K6="","",K23-(C5*K23^3+C6*K23^2+C7*K23+C8-K5)/(3*C5*K23^2+2*C6*K23+C7))</f>
        <v/>
      </c>
      <c r="L24" s="128" t="str">
        <f>IF(L6="","",L23-(C5*L23^3+C6*L23^2+C7*L23+C8-L5)/(3*C5*L23^2+2*C6*L23+C7))</f>
        <v/>
      </c>
      <c r="M24" s="128" t="str">
        <f>IF(M6="","",M23-(C5*M23^3+C6*M23^2+C7*M23+C8-M5)/(3*C5*M23^2+2*C6*M23+C7))</f>
        <v/>
      </c>
      <c r="N24" s="128" t="str">
        <f>IF(N6="","",N23-(C5*N23^3+C6*N23^2+C7*N23+C8-N5)/(3*C5*N23^2+2*C6*N23+C7))</f>
        <v/>
      </c>
      <c r="O24" s="128" t="str">
        <f>IF(O6="","",O23-(C5*O23^3+C6*O23^2+C7*O23+C8-O5)/(3*C5*O23^2+2*C6*O23+C7))</f>
        <v/>
      </c>
      <c r="P24" s="128" t="str">
        <f>IF(P6="","",P23-(C5*P23^3+C6*P23^2+C7*P23+C8-P5)/(3*C5*P23^2+2*C6*P23+C7))</f>
        <v/>
      </c>
      <c r="Q24" s="128" t="str">
        <f>IF(Q6="","",Q23-(C5*Q23^3+C6*Q23^2+C7*Q23+C8-Q5)/(3*C5*Q23^2+2*C6*Q23+C7))</f>
        <v/>
      </c>
      <c r="R24" s="128" t="str">
        <f>IF(R6="","",R23-(C5*R23^3+C6*R23^2+C7*R23+C8-R5)/(3*C5*R23^2+2*C6*R23+C7))</f>
        <v/>
      </c>
      <c r="S24" s="128" t="str">
        <f>IF(S6="","",S23-(C5*S23^3+C6*S23^2+C7*S23+C8-S5)/(3*C5*S23^2+2*C6*S23+C7))</f>
        <v/>
      </c>
      <c r="T24" s="128" t="str">
        <f>IF(T6="","",T23-(C5*T23^3+C6*T23^2+C7*T23+C8-T5)/(3*C5*T23^2+2*C6*T23+C7))</f>
        <v/>
      </c>
      <c r="U24" s="128" t="str">
        <f>IF(U6="","",U23-(C5*U23^3+C6*U23^2+C7*U23+C8-U5)/(3*C5*U23^2+2*C6*U23+C7))</f>
        <v/>
      </c>
      <c r="V24" s="128" t="str">
        <f>IF(V6="","",V23-(C5*V23^3+C6*V23^2+C7*V23+C8-V5)/(3*C5*V23^2+2*C6*V23+C7))</f>
        <v/>
      </c>
      <c r="W24" s="125" t="str">
        <f>IF(W6="","",W23-(C5*W23^3+C6*W23^2+C7*W23+C8-W5)/(3*C5*W23^2+2*C6*W23+C7))</f>
        <v/>
      </c>
      <c r="X24" s="4"/>
    </row>
    <row r="25" spans="1:24" ht="15.75" hidden="1" customHeight="1">
      <c r="A25" s="4"/>
      <c r="B25" s="43"/>
      <c r="C25" s="156">
        <f>(C21/500)^0.232</f>
        <v>0</v>
      </c>
      <c r="D25" s="39"/>
      <c r="E25" s="144" t="s">
        <v>35</v>
      </c>
      <c r="F25" s="144"/>
      <c r="G25" s="145">
        <f>G24-(C5*G24^3+C6*G24^2+C7*G24+C8-G6)/(3*C5*G24^2+2*C6*G24+C7)</f>
        <v>11.255120967922723</v>
      </c>
      <c r="H25" s="145">
        <f>H24-(C5*H24^3+C6*H24^2+C7*H24+C8-H5)/(3*C5*H24^2+2*C6*H24+C7)</f>
        <v>11.255120967922723</v>
      </c>
      <c r="I25" s="145">
        <f>I24-(C5*I24^3+C6*I24^2+C7*I24+C8-I5)/(3*C5*I24^2+2*C6*I24+C7)</f>
        <v>1.9499999968290387</v>
      </c>
      <c r="J25" s="145">
        <f>J24-(C5*J24^3+C6*J24^2+C7*J24+C8-J5)/(3*C5*J24^2+2*C6*J24+C7)</f>
        <v>1.1599999959940432</v>
      </c>
      <c r="K25" s="145" t="str">
        <f>IF(K6="","",K24-(C5*K24^3+C6*K24^2+C7*K24+C8-K5)/(3*C5*K24^2+2*C6*K24+C7))</f>
        <v/>
      </c>
      <c r="L25" s="145" t="str">
        <f>IF(L6="","",L24-(C5*L24^3+C6*L24^2+C7*L24+C8-L5)/(3*C5*L24^2+2*C6*L24+C7))</f>
        <v/>
      </c>
      <c r="M25" s="145" t="str">
        <f>IF(M6="","",M24-(C5*M24^3+C6*M24^2+C7*M24+C8-M5)/(3*C5*M24^2+2*C6*M24+C7))</f>
        <v/>
      </c>
      <c r="N25" s="145" t="str">
        <f>IF(N6="","",N24-(C5*N24^3+C6*N24^2+C7*N24+C8-N5)/(3*C5*N24^2+2*C6*N24+C7))</f>
        <v/>
      </c>
      <c r="O25" s="145" t="str">
        <f>IF(O6="","",O24-(C5*O24^3+C6*O24^2+C7*O24+C8-O5)/(3*C5*O24^2+2*C6*O24+C7))</f>
        <v/>
      </c>
      <c r="P25" s="145" t="str">
        <f>IF(P6="","",P24-(C5*P24^3+C6*P24^2+C7*P24+C8-P5)/(3*C5*P24^2+2*C6*P24+C7))</f>
        <v/>
      </c>
      <c r="Q25" s="145" t="str">
        <f>IF(Q6="","",Q24-(C5*Q24^3+C6*Q24^2+C7*Q24+C8-Q5)/(3*C5*Q24^2+2*C6*Q24+C7))</f>
        <v/>
      </c>
      <c r="R25" s="145" t="str">
        <f>IF(R6="","",R24-(C5*R24^3+C6*R24^2+C7*R24+C8-R5)/(3*C5*R24^2+2*C6*R24+C7))</f>
        <v/>
      </c>
      <c r="S25" s="145" t="str">
        <f>IF(S6="","",S24-(C5*S24^3+C6*S24^2+C7*S24+C8-S5)/(3*C5*S24^2+2*C6*S24+C7))</f>
        <v/>
      </c>
      <c r="T25" s="145" t="str">
        <f>IF(T6="","",T24-(C5*T24^3+C6*T24^2+C7*T24+C8-T5)/(3*C5*T24^2+2*C6*T24+C7))</f>
        <v/>
      </c>
      <c r="U25" s="145" t="str">
        <f>IF(U6="","",U24-(C5*U24^3+C6*U24^2+C7*U24+C8-U5)/(3*C5*U24^2+2*C6*U24+C7))</f>
        <v/>
      </c>
      <c r="V25" s="145" t="str">
        <f>IF(V6="","",V24-(C5*V24^3+C6*V24^2+C7*V24+C8-V5)/(3*C5*V24^2+2*C6*V24+C7))</f>
        <v/>
      </c>
      <c r="W25" s="146" t="str">
        <f>IF(W6="","",W24-(C5*W24^3+C6*W24^2+C7*W24+C8-W5)/(3*C5*W24^2+2*C6*W24+C7))</f>
        <v/>
      </c>
      <c r="X25" s="4"/>
    </row>
    <row r="26" spans="1:24" ht="15.75" hidden="1" customHeight="1">
      <c r="A26" s="4"/>
      <c r="B26" s="147" t="str">
        <f>K27</f>
        <v/>
      </c>
      <c r="C26" s="157"/>
      <c r="D26" s="39"/>
      <c r="E26" s="144" t="s">
        <v>36</v>
      </c>
      <c r="F26" s="144"/>
      <c r="G26" s="145">
        <f>G25-(C5*G25^3+C6*G25^2+C7*G25+C8-G6)/(3*C5*G25^2+2*C6*G25+C7)</f>
        <v>10.394436507863093</v>
      </c>
      <c r="H26" s="145">
        <f>H25-(C5*H25^3+C6*H25^2+C7*H25+C8-H5)/(3*C5*H25^2+2*C6*H25+C7)</f>
        <v>10.394436507863093</v>
      </c>
      <c r="I26" s="145">
        <f>I25-(C5*I25^3+C6*I25^2+C7*I25+C8-I5)/(3*C5*I25^2+2*C6*I25+C7)</f>
        <v>1.9499999968290387</v>
      </c>
      <c r="J26" s="145">
        <f>J25-(C5*J25^3+C6*J25^2+C7*J25+C8-J5)/(3*C5*J25^2+2*C6*J25+C7)</f>
        <v>1.1599999959940437</v>
      </c>
      <c r="K26" s="145" t="str">
        <f>IF(K6="","",K25-(C5*K25^3+C6*K25^2+C7*K25+C8-K5)/(3*C5*K25^2+2*C6*K25+C7))</f>
        <v/>
      </c>
      <c r="L26" s="145" t="str">
        <f>IF(L6="","",L25-(C5*L25^3+C6*L25^2+C7*L25+C8-L5)/(3*C5*L25^2+2*C6*L25+C7))</f>
        <v/>
      </c>
      <c r="M26" s="145" t="str">
        <f>IF(M6="","",M25-(C5*M25^3+C6*M25^2+C7*M25+C8-M5)/(3*C5*M25^2+2*C6*M25+C7))</f>
        <v/>
      </c>
      <c r="N26" s="145" t="str">
        <f>IF(N6="","",N25-(C5*N25^3+C6*N25^2+C7*N25+C8-N5)/(3*C5*N25^2+2*C6*N25+C7))</f>
        <v/>
      </c>
      <c r="O26" s="145" t="str">
        <f>IF(O6="","",O25-(C5*O25^3+C6*O25^2+C7*O25+C8-O5)/(3*C5*O25^2+2*C6*O25+C7))</f>
        <v/>
      </c>
      <c r="P26" s="145" t="str">
        <f>IF(P6="","",P25-(C5*P25^3+C6*P25^2+C7*P25+C8-P5)/(3*C5*P25^2+2*C6*P25+C7))</f>
        <v/>
      </c>
      <c r="Q26" s="145" t="str">
        <f>IF(Q6="","",Q25-(C5*Q25^3+C6*Q25^2+C7*Q25+C8-Q5)/(3*C5*Q25^2+2*C6*Q25+C7))</f>
        <v/>
      </c>
      <c r="R26" s="145" t="str">
        <f>IF(R6="","",R25-(C5*R25^3+C6*R25^2+C7*R25+C8-R5)/(3*C5*R25^2+2*C6*R25+C7))</f>
        <v/>
      </c>
      <c r="S26" s="145" t="str">
        <f>IF(S6="","",S25-(C5*S25^3+C6*S25^2+C7*S25+C8-S5)/(3*C5*S25^2+2*C6*S25+C7))</f>
        <v/>
      </c>
      <c r="T26" s="145" t="str">
        <f>IF(T6="","",T25-(C5*T25^3+C6*T25^2+C7*T25+C8-T5)/(3*C5*T25^2+2*C6*T25+C7))</f>
        <v/>
      </c>
      <c r="U26" s="145" t="str">
        <f>IF(U6="","",U25-(C5*U25^3+C6*U25^2+C7*U25+C8-U5)/(3*C5*U25^2+2*C6*U25+C7))</f>
        <v/>
      </c>
      <c r="V26" s="145" t="str">
        <f>IF(V6="","",V25-(C5*V25^3+C6*V25^2+C7*V25+C8-V5)/(3*C5*V25^2+2*C6*V25+C7))</f>
        <v/>
      </c>
      <c r="W26" s="146" t="str">
        <f>IF(W6="","",W25-(C5*W25^3+C6*W25^2+C7*W25+C8-W5)/(3*C5*W25^2+2*C6*W25+C7))</f>
        <v/>
      </c>
      <c r="X26" s="4"/>
    </row>
    <row r="27" spans="1:24" ht="15.75" hidden="1" customHeight="1" thickBot="1">
      <c r="A27" s="4"/>
      <c r="B27" s="43"/>
      <c r="C27" s="157"/>
      <c r="D27" s="39"/>
      <c r="E27" s="144" t="s">
        <v>37</v>
      </c>
      <c r="F27" s="144"/>
      <c r="G27" s="145">
        <f>G26-(C5*G26^3+C6*G26^2+C7*G26+C8-G6)/(3*C5*G26^2+2*C6*G26+C7)</f>
        <v>10.182919250977594</v>
      </c>
      <c r="H27" s="145">
        <f>H26-(C5*H26^3+C6*H26^2+C7*H26+C8-H5)/(3*C5*H26^2+2*C6*H26+C7)</f>
        <v>10.182919250977594</v>
      </c>
      <c r="I27" s="145">
        <f>I26-(C5*I26^3+C6*I26^2+C7*I26+C8-I5)/(3*C5*I26^2+2*C6*I26+C7)</f>
        <v>1.9499999968290387</v>
      </c>
      <c r="J27" s="145">
        <f>J26-(C5*J26^3+C6*J26^2+C7*J26+C8-J5)/(3*C5*J26^2+2*C6*J26+C7)</f>
        <v>1.1599999959940432</v>
      </c>
      <c r="K27" s="145" t="str">
        <f>IF(K6="","",K26-(C5*K26^3+C6*K26^2+C7*K26+C8-K5)/(3*C5*K26^2+2*C6*K26+C7))</f>
        <v/>
      </c>
      <c r="L27" s="145" t="str">
        <f>IF(L6="","",L26-(C5*L26^3+C6*L26^2+C7*L26+C8-L5)/(3*C5*L26^2+2*C6*L26+C7))</f>
        <v/>
      </c>
      <c r="M27" s="145" t="str">
        <f>IF(M6="","",M26-(C5*M26^3+C6*M26^2+C7*M26+C8-M5)/(3*C5*M26^2+2*C6*M26+C7))</f>
        <v/>
      </c>
      <c r="N27" s="145" t="str">
        <f>IF(N6="","",N26-(C5*N26^3+C6*N26^2+C7*N26+C8-N5)/(3*C5*N26^2+2*C6*N26+C7))</f>
        <v/>
      </c>
      <c r="O27" s="145" t="str">
        <f>IF(O6="","",O26-(C5*O26^3+C6*O26^2+C7*O26+C8-O5)/(3*C5*O26^2+2*C6*O26+C7))</f>
        <v/>
      </c>
      <c r="P27" s="145" t="str">
        <f>IF(P6="","",P26-(C5*P26^3+C6*P26^2+C7*P26+C8-P5)/(3*C5*P26^2+2*C6*P26+C7))</f>
        <v/>
      </c>
      <c r="Q27" s="145" t="str">
        <f>IF(Q6="","",Q26-(C5*Q26^3+C6*Q26^2+C7*Q26+C8-Q5)/(3*C5*Q26^2+2*C6*Q26+C7))</f>
        <v/>
      </c>
      <c r="R27" s="145" t="str">
        <f>IF(R6="","",R26-(C5*R26^3+C6*R26^2+C7*R26+C8-R5)/(3*C5*R26^2+2*C6*R26+C7))</f>
        <v/>
      </c>
      <c r="S27" s="145" t="str">
        <f>IF(S6="","",S26-(C5*S26^3+C6*S26^2+C7*S26+C8-S5)/(3*C5*S26^2+2*C6*S26+C7))</f>
        <v/>
      </c>
      <c r="T27" s="145" t="str">
        <f>IF(T6="","",T26-(C5*T26^3+C6*T26^2+C7*T26+C8-T5)/(3*C5*T26^2+2*C6*T26+C7))</f>
        <v/>
      </c>
      <c r="U27" s="145" t="str">
        <f>IF(U6="","",U26-(C5*U26^3+C6*U26^2+C7*U26+C8-U5)/(3*C5*U26^2+2*C6*U26+C7))</f>
        <v/>
      </c>
      <c r="V27" s="145" t="str">
        <f>IF(V6="","",V26-(C5*V26^3+C6*V26^2+C7*V26+C8-V5)/(3*C5*V26^2+2*C6*V26+C7))</f>
        <v/>
      </c>
      <c r="W27" s="146" t="str">
        <f>IF(W6="","",W26-(C5*W26^3+C6*W26^2+C7*W26+C8-W5)/(3*C5*W26^2+2*C6*W26+C7))</f>
        <v/>
      </c>
      <c r="X27" s="4"/>
    </row>
    <row r="28" spans="1:24" ht="15.75" customHeight="1" thickBot="1">
      <c r="A28" s="4"/>
      <c r="B28" s="43" t="s">
        <v>38</v>
      </c>
      <c r="C28" s="158"/>
      <c r="D28" s="39"/>
      <c r="E28" s="206" t="s">
        <v>39</v>
      </c>
      <c r="F28" s="207"/>
      <c r="G28" s="54" t="str">
        <f>IF(C20="","",G6)</f>
        <v/>
      </c>
      <c r="H28" s="55" t="str">
        <f>IF(C28="","",H6)</f>
        <v/>
      </c>
      <c r="I28" s="55" t="str">
        <f>IF(C28="","",I6)</f>
        <v/>
      </c>
      <c r="J28" s="55" t="str">
        <f>IF(C28="","",J6)</f>
        <v/>
      </c>
      <c r="K28" s="55" t="str">
        <f t="shared" ref="K28:W28" si="0">K6</f>
        <v/>
      </c>
      <c r="L28" s="55" t="str">
        <f t="shared" si="0"/>
        <v/>
      </c>
      <c r="M28" s="55" t="str">
        <f t="shared" si="0"/>
        <v/>
      </c>
      <c r="N28" s="55" t="str">
        <f t="shared" si="0"/>
        <v/>
      </c>
      <c r="O28" s="55" t="str">
        <f t="shared" si="0"/>
        <v/>
      </c>
      <c r="P28" s="55" t="str">
        <f t="shared" si="0"/>
        <v/>
      </c>
      <c r="Q28" s="55" t="str">
        <f t="shared" si="0"/>
        <v/>
      </c>
      <c r="R28" s="55" t="str">
        <f t="shared" si="0"/>
        <v/>
      </c>
      <c r="S28" s="55" t="str">
        <f t="shared" si="0"/>
        <v/>
      </c>
      <c r="T28" s="55" t="str">
        <f t="shared" si="0"/>
        <v/>
      </c>
      <c r="U28" s="55" t="str">
        <f t="shared" si="0"/>
        <v/>
      </c>
      <c r="V28" s="55" t="str">
        <f t="shared" si="0"/>
        <v/>
      </c>
      <c r="W28" s="56" t="str">
        <f t="shared" si="0"/>
        <v/>
      </c>
      <c r="X28" s="4"/>
    </row>
    <row r="29" spans="1:24" ht="15.75" customHeight="1" thickBot="1">
      <c r="A29" s="4"/>
      <c r="B29" s="43" t="s">
        <v>40</v>
      </c>
      <c r="C29" s="159"/>
      <c r="D29" s="39"/>
      <c r="E29" s="205"/>
      <c r="F29" s="205"/>
      <c r="G29" s="57" t="s">
        <v>1</v>
      </c>
      <c r="I29" s="58"/>
      <c r="J29" s="58"/>
      <c r="K29" s="58"/>
      <c r="L29" s="58"/>
      <c r="M29" s="58"/>
      <c r="N29" s="58"/>
      <c r="O29" s="58"/>
      <c r="P29" s="58"/>
      <c r="Q29" s="58"/>
      <c r="R29" s="58"/>
      <c r="S29" s="58"/>
      <c r="T29" s="58"/>
      <c r="U29" s="58"/>
      <c r="V29" s="58"/>
      <c r="W29" s="59"/>
      <c r="X29" s="4"/>
    </row>
    <row r="30" spans="1:24" ht="15.75">
      <c r="A30" s="4"/>
      <c r="B30" s="60"/>
      <c r="C30" s="61"/>
      <c r="D30" s="39"/>
      <c r="E30" s="198" t="s">
        <v>41</v>
      </c>
      <c r="F30" s="199"/>
      <c r="G30" s="62" t="str">
        <f>IF(C20="","",G27)</f>
        <v/>
      </c>
      <c r="H30" s="63" t="str">
        <f>IF(C28="","",IF(H27*C25&lt;3.98,3.98,H27*C25))</f>
        <v/>
      </c>
      <c r="I30" s="63" t="str">
        <f>IF(C28="","",IF(C34=3,I27,I27*C25*(((C34-1)/C34)^0.44)))</f>
        <v/>
      </c>
      <c r="J30" s="63" t="str">
        <f>IF(C28="","",IF(C34=3,J27,J27*C25*(((C34-2)/C34)^0.44)))</f>
        <v/>
      </c>
      <c r="K30" s="63" t="str">
        <f>IF(K27="","",IF(K6*10/C34=1,1.3*K27*C25*(((C34-3)/C34)^0.44),K27*C25*(((C34-3)/C34)^0.44)))</f>
        <v/>
      </c>
      <c r="L30" s="63" t="str">
        <f>IF(L27="","",IF(L6*10/C34=1,1.3*L27*C25*(((C34-4)/C34)^0.44),L27*C25*(((C34-4)/C34)^0.44)))</f>
        <v/>
      </c>
      <c r="M30" s="63" t="str">
        <f>IF(M27="","",IF(M6*10/C34=1,1.3*M27*C25*(((C34-5)/C34)^0.44),M27*C25*(((C34-5)/C34)^0.44)))</f>
        <v/>
      </c>
      <c r="N30" s="63" t="str">
        <f>IF(N27="","",IF(N6*10/C34=1,1.3*N27*C25*(((C34-6)/C34)^0.44),N27*C25*(((C34-6)/C34)^0.44)))</f>
        <v/>
      </c>
      <c r="O30" s="63" t="str">
        <f>IF(O27="","",IF(O6*10/C34=1,1.3*O27*C25*(((C34-7)/C34)^0.44),O27*C25*(((C34-7)/C34)^0.44)))</f>
        <v/>
      </c>
      <c r="P30" s="63" t="str">
        <f>IF(P27="","",IF(P6*10/C34=1,1.3*P27*C25*(((C34-8)/C34)^0.44),P27*C25*(((C34-8)/C34)^0.44)))</f>
        <v/>
      </c>
      <c r="Q30" s="63" t="str">
        <f>IF(Q27="","",IF(Q6*10/C34=1,1.3*Q27*C25*(((C34-9)/C34)^0.44),Q27*C25*(((C34-9)/C34)^0.44)))</f>
        <v/>
      </c>
      <c r="R30" s="63" t="str">
        <f>IF(R27="","",IF(R6*10/C34=1,1.4*R27*C25*(((C34-10)/C34)^0.44),R27*C25*(((C34-10)/C34)^0.44)))</f>
        <v/>
      </c>
      <c r="S30" s="63" t="str">
        <f>IF(S27="","",IF(S6*10/C34=1,1.4*S27*C25*(((C34-11)/C34)^0.44),S27*C25*(((C34-11)/C34)^0.44)))</f>
        <v/>
      </c>
      <c r="T30" s="63" t="str">
        <f>IF(T27="","",IF(T6*10/C34=1,1.4*T27*C25*(((C34-12)/C34)^0.44),T27*C25*(((C34-12)/C34)^0.44)))</f>
        <v/>
      </c>
      <c r="U30" s="63" t="str">
        <f>IF(U27="","",IF(U6*10/C34=1,1.4*U27*C25*(((C34-13)/C34)^0.44),U27*C25*(((C34-13)/C34)^0.44)))</f>
        <v/>
      </c>
      <c r="V30" s="63" t="str">
        <f>IF(V27="","",IF(V6*10/C34=1,1.4*V27*C25*(((C34-14)/C34)^0.4),V27*C25*(((C34-14)/C34)^0.4)))</f>
        <v/>
      </c>
      <c r="W30" s="64" t="str">
        <f>IF(W27="","",IF(W6*10/C34=1,1.05*W27*C25*(((C34-14)/C34)^0.4),W27*C25*(((C34-14)/C34)^0.4)))</f>
        <v/>
      </c>
      <c r="X30" s="4"/>
    </row>
    <row r="31" spans="1:24" ht="15" customHeight="1">
      <c r="A31" s="4"/>
      <c r="B31" s="202" t="s">
        <v>98</v>
      </c>
      <c r="C31" s="200">
        <f>IF(C28="",0,IF(0.33*(C21/500)^0.537&lt;0.33,0.33,0.33*(C21/500)^0.537))</f>
        <v>0</v>
      </c>
      <c r="D31" s="39"/>
      <c r="E31" s="176" t="s">
        <v>99</v>
      </c>
      <c r="F31" s="170" t="s">
        <v>95</v>
      </c>
      <c r="G31" s="65">
        <f>IF($C$28="1",G27*$F$21,IF($C$28="2",G27*$F$22/SQRT(3),IF($C$28="3",G27*$F$24,IF($C$28="4",G27*($F$21+$F$24),IF($C$28="5",G27*($F$22/SQRT(3)+$F$24),IF($C$28="6",2*G27*$F$24,0))))))</f>
        <v>0</v>
      </c>
      <c r="H31" s="66">
        <f>IF($C$28="1",H27*$F$21,IF($C$28="2",H27*$F$22/SQRT(3),IF($C$28="3",H27*$F$24,IF($C$28="4",H27*($F$21+$F$24),IF($C$28="5",H27*($F$22/SQRT(3)+$F$24),IF($C$28="6",2*H27*$F$24,0))))))</f>
        <v>0</v>
      </c>
      <c r="I31" s="66">
        <f>IF($C$28="1",I27*$F$21,IF($C$28="2",I27*$F$22/SQRT(3),IF($C$28="3",I27*$F$24,IF($C$28="4",I27*($F$21+$F$24),IF($C$28="5",I27*($F$22/SQRT(3)+$F$24),IF($C$28="6",2*I27*$F$24,0))))))</f>
        <v>0</v>
      </c>
      <c r="J31" s="66">
        <f>IF($C$28="1",J27*$F$21,IF($C$28="2",J27*$F$22/SQRT(3),IF($C$28="3",J27*$F$24,IF($C$28="4",J27*($F$21+$F$24),IF($C$28="5",J27*($F$22/SQRT(3)+$F$24),IF($C$28="6",2*J27*$F$24,0))))))</f>
        <v>0</v>
      </c>
      <c r="K31" s="66">
        <f t="shared" ref="K31:W31" si="1">IF(K27="",0,IF($C$28="1",K27*$F$21,IF($C$28="2",K27*$F$22/SQRT(3),IF($C$28="3",K27*$F$24,IF($C$28="4",K27*($F$21+$F$24),IF($C$28="5",K27*($F$22/SQRT(3)+$F$24),IF($C$28="6",2*K27*$F$24)))))))</f>
        <v>0</v>
      </c>
      <c r="L31" s="66">
        <f t="shared" si="1"/>
        <v>0</v>
      </c>
      <c r="M31" s="66">
        <f t="shared" si="1"/>
        <v>0</v>
      </c>
      <c r="N31" s="66">
        <f t="shared" si="1"/>
        <v>0</v>
      </c>
      <c r="O31" s="66">
        <f t="shared" si="1"/>
        <v>0</v>
      </c>
      <c r="P31" s="66">
        <f t="shared" si="1"/>
        <v>0</v>
      </c>
      <c r="Q31" s="66">
        <f t="shared" si="1"/>
        <v>0</v>
      </c>
      <c r="R31" s="66">
        <f t="shared" si="1"/>
        <v>0</v>
      </c>
      <c r="S31" s="66">
        <f t="shared" si="1"/>
        <v>0</v>
      </c>
      <c r="T31" s="66">
        <f t="shared" si="1"/>
        <v>0</v>
      </c>
      <c r="U31" s="66">
        <f t="shared" si="1"/>
        <v>0</v>
      </c>
      <c r="V31" s="66">
        <f t="shared" si="1"/>
        <v>0</v>
      </c>
      <c r="W31" s="66">
        <f t="shared" si="1"/>
        <v>0</v>
      </c>
      <c r="X31" s="4"/>
    </row>
    <row r="32" spans="1:24" ht="15" customHeight="1">
      <c r="A32" s="4"/>
      <c r="B32" s="203"/>
      <c r="C32" s="201"/>
      <c r="D32" s="39"/>
      <c r="E32" s="177" t="s">
        <v>100</v>
      </c>
      <c r="F32" s="172" t="s">
        <v>96</v>
      </c>
      <c r="G32" s="168">
        <f>IF($C$20="",0,IF($C$28="1",0,IF($C$28="2",G27*$F$22,IF($C$28="3",G27*$F$24,IF($C$28="4",G27*$F$24,IF($C$28="5",G27*($F$22+$F$24),IF($C$28="6",2*G27*$F$24,"---")))))))</f>
        <v>0</v>
      </c>
      <c r="H32" s="169">
        <f>IF(B1=0,0,IF(H27="",0,IF($C$20="",0,IF($C$28="1",0,IF($C$28="2",H27*$F$22,IF($C$28="3",H27*$F$24,IF($C$28="4",H27*$F$24,IF($C$28="5",H27*($F$22+$F$24),IF($C$28="6",2*H27*$F$24,"---")))))))))</f>
        <v>0</v>
      </c>
      <c r="I32" s="169">
        <f t="shared" ref="I32:W32" si="2">IF(I27="",0,IF($C$20="",0,IF($C$28="1",0,IF($C$28="2",I27*$F$22,IF($C$28="3",I27*$F$24,IF($C$28="4",I27*$F$24,IF($C$28="5",I27*($F$22+$F$24),IF($C$28="6",2*I27*$F$24,"---"))))))))</f>
        <v>0</v>
      </c>
      <c r="J32" s="169">
        <f t="shared" si="2"/>
        <v>0</v>
      </c>
      <c r="K32" s="169">
        <f t="shared" si="2"/>
        <v>0</v>
      </c>
      <c r="L32" s="169">
        <f t="shared" si="2"/>
        <v>0</v>
      </c>
      <c r="M32" s="169">
        <f t="shared" si="2"/>
        <v>0</v>
      </c>
      <c r="N32" s="169">
        <f t="shared" si="2"/>
        <v>0</v>
      </c>
      <c r="O32" s="169">
        <f t="shared" si="2"/>
        <v>0</v>
      </c>
      <c r="P32" s="169">
        <f t="shared" si="2"/>
        <v>0</v>
      </c>
      <c r="Q32" s="169">
        <f t="shared" si="2"/>
        <v>0</v>
      </c>
      <c r="R32" s="169">
        <f t="shared" si="2"/>
        <v>0</v>
      </c>
      <c r="S32" s="169">
        <f t="shared" si="2"/>
        <v>0</v>
      </c>
      <c r="T32" s="169">
        <f t="shared" si="2"/>
        <v>0</v>
      </c>
      <c r="U32" s="169">
        <f t="shared" si="2"/>
        <v>0</v>
      </c>
      <c r="V32" s="169">
        <f t="shared" si="2"/>
        <v>0</v>
      </c>
      <c r="W32" s="169">
        <f t="shared" si="2"/>
        <v>0</v>
      </c>
      <c r="X32" s="4"/>
    </row>
    <row r="33" spans="1:24" ht="15" customHeight="1">
      <c r="A33" s="4"/>
      <c r="B33" s="204"/>
      <c r="C33" s="208"/>
      <c r="D33" s="39"/>
      <c r="E33" s="178" t="s">
        <v>94</v>
      </c>
      <c r="F33" s="171" t="s">
        <v>97</v>
      </c>
      <c r="G33" s="67">
        <f t="shared" ref="G33:W33" si="3">G31</f>
        <v>0</v>
      </c>
      <c r="H33" s="68">
        <f t="shared" si="3"/>
        <v>0</v>
      </c>
      <c r="I33" s="68">
        <f t="shared" si="3"/>
        <v>0</v>
      </c>
      <c r="J33" s="68">
        <f t="shared" si="3"/>
        <v>0</v>
      </c>
      <c r="K33" s="68">
        <f t="shared" si="3"/>
        <v>0</v>
      </c>
      <c r="L33" s="68">
        <f t="shared" si="3"/>
        <v>0</v>
      </c>
      <c r="M33" s="68">
        <f t="shared" si="3"/>
        <v>0</v>
      </c>
      <c r="N33" s="68">
        <f t="shared" si="3"/>
        <v>0</v>
      </c>
      <c r="O33" s="68">
        <f t="shared" si="3"/>
        <v>0</v>
      </c>
      <c r="P33" s="68">
        <f t="shared" si="3"/>
        <v>0</v>
      </c>
      <c r="Q33" s="68">
        <f t="shared" si="3"/>
        <v>0</v>
      </c>
      <c r="R33" s="68">
        <f t="shared" si="3"/>
        <v>0</v>
      </c>
      <c r="S33" s="68">
        <f t="shared" si="3"/>
        <v>0</v>
      </c>
      <c r="T33" s="68">
        <f t="shared" si="3"/>
        <v>0</v>
      </c>
      <c r="U33" s="68">
        <f t="shared" si="3"/>
        <v>0</v>
      </c>
      <c r="V33" s="68">
        <f t="shared" si="3"/>
        <v>0</v>
      </c>
      <c r="W33" s="68">
        <f t="shared" si="3"/>
        <v>0</v>
      </c>
      <c r="X33" s="4"/>
    </row>
    <row r="34" spans="1:24" ht="15" hidden="1" customHeight="1">
      <c r="A34" s="4"/>
      <c r="C34" s="107">
        <f>INT(C31*10)</f>
        <v>0</v>
      </c>
      <c r="D34" s="39"/>
      <c r="E34" s="79"/>
      <c r="F34" s="79"/>
      <c r="G34" s="79"/>
      <c r="H34" s="79"/>
      <c r="I34" s="79"/>
      <c r="J34" s="79"/>
      <c r="K34" s="79"/>
      <c r="L34" s="79"/>
      <c r="M34" s="79"/>
      <c r="N34" s="79"/>
      <c r="W34" s="70"/>
      <c r="X34" s="4"/>
    </row>
    <row r="35" spans="1:24" ht="8.25" customHeight="1">
      <c r="A35" s="4"/>
      <c r="B35" s="4"/>
      <c r="C35" s="71"/>
      <c r="D35" s="39"/>
      <c r="E35" s="4"/>
      <c r="F35" s="4"/>
      <c r="G35" s="4"/>
      <c r="H35" s="4"/>
      <c r="I35" s="4"/>
      <c r="J35" s="4"/>
      <c r="K35" s="4"/>
      <c r="L35" s="4"/>
      <c r="M35" s="4"/>
      <c r="N35" s="4"/>
      <c r="O35" s="4"/>
      <c r="P35" s="4"/>
      <c r="Q35" s="4"/>
      <c r="R35" s="4"/>
      <c r="S35" s="4"/>
      <c r="T35" s="4"/>
      <c r="U35" s="4"/>
      <c r="V35" s="4"/>
      <c r="W35" s="6"/>
      <c r="X35" s="4"/>
    </row>
    <row r="36" spans="1:24" ht="15" customHeight="1">
      <c r="A36" s="6"/>
      <c r="B36" s="72" t="s">
        <v>93</v>
      </c>
      <c r="C36" s="8">
        <f>IF(C54="",0,1)</f>
        <v>0</v>
      </c>
      <c r="D36" s="9"/>
      <c r="E36" s="132"/>
      <c r="F36" s="125"/>
      <c r="G36" s="125"/>
      <c r="H36" s="125"/>
      <c r="I36" s="125"/>
      <c r="J36" s="125"/>
      <c r="K36" s="125"/>
      <c r="L36" s="125"/>
      <c r="M36" s="125"/>
      <c r="N36" s="125"/>
      <c r="O36" s="125"/>
      <c r="P36" s="125"/>
      <c r="Q36" s="125"/>
      <c r="R36" s="125"/>
      <c r="S36" s="125"/>
      <c r="T36" s="125"/>
      <c r="U36" s="125"/>
      <c r="V36" s="125"/>
      <c r="W36" s="125"/>
      <c r="X36" s="6"/>
    </row>
    <row r="37" spans="1:24" ht="15" hidden="1" customHeight="1">
      <c r="A37" s="4"/>
      <c r="B37" s="73"/>
      <c r="C37" s="12"/>
      <c r="D37" s="13"/>
      <c r="E37" s="124"/>
      <c r="F37" s="125"/>
      <c r="G37" s="133" t="s">
        <v>42</v>
      </c>
      <c r="H37" s="133" t="s">
        <v>43</v>
      </c>
      <c r="I37" s="133" t="s">
        <v>44</v>
      </c>
      <c r="J37" s="133" t="s">
        <v>45</v>
      </c>
      <c r="K37" s="133" t="s">
        <v>46</v>
      </c>
      <c r="L37" s="133" t="s">
        <v>47</v>
      </c>
      <c r="M37" s="133" t="s">
        <v>48</v>
      </c>
      <c r="N37" s="133" t="s">
        <v>49</v>
      </c>
      <c r="O37" s="133" t="s">
        <v>50</v>
      </c>
      <c r="P37" s="133" t="s">
        <v>51</v>
      </c>
      <c r="Q37" s="133" t="s">
        <v>52</v>
      </c>
      <c r="R37" s="133" t="s">
        <v>53</v>
      </c>
      <c r="S37" s="133" t="s">
        <v>54</v>
      </c>
      <c r="T37" s="133" t="s">
        <v>55</v>
      </c>
      <c r="U37" s="133" t="s">
        <v>56</v>
      </c>
      <c r="V37" s="133" t="s">
        <v>57</v>
      </c>
      <c r="W37" s="134" t="s">
        <v>58</v>
      </c>
      <c r="X37" s="4"/>
    </row>
    <row r="38" spans="1:24" ht="15" hidden="1" customHeight="1">
      <c r="A38" s="4"/>
      <c r="B38" s="74" t="s">
        <v>59</v>
      </c>
      <c r="C38" s="75">
        <v>-2.596044E-3</v>
      </c>
      <c r="D38" s="19"/>
      <c r="E38" s="124"/>
      <c r="F38" s="125"/>
      <c r="G38" s="135"/>
      <c r="H38" s="136">
        <f>H39</f>
        <v>0</v>
      </c>
      <c r="I38" s="136">
        <f>IF(C64&lt;0.4,0.2,0.1+0.2/C67)</f>
        <v>0.2</v>
      </c>
      <c r="J38" s="136">
        <f>IF(C64&lt;0.4,0.3,0.1+(0.2/C67)*2)</f>
        <v>0.3</v>
      </c>
      <c r="K38" s="136" t="str">
        <f>IF(C64&lt;0.4,"",0.1+(0.2/C67)*3)</f>
        <v/>
      </c>
      <c r="L38" s="136" t="str">
        <f>IF(C64&lt;0.4,"",0.1+(0.2/C67)*4)</f>
        <v/>
      </c>
      <c r="M38" s="136" t="str">
        <f>IF(C64&lt;0.4,"",0.1+(0.2/C67)*5)</f>
        <v/>
      </c>
      <c r="N38" s="136" t="str">
        <f>IF(C64&lt;0.4,"",0.1+(0.2/C67)*6)</f>
        <v/>
      </c>
      <c r="O38" s="136" t="str">
        <f>IF(C64&lt;0.4,"",0.1+(0.2/C67)*7)</f>
        <v/>
      </c>
      <c r="P38" s="136" t="str">
        <f>IF(C64&lt;0.4,"",0.1+(0.2/C67)*8)</f>
        <v/>
      </c>
      <c r="Q38" s="136" t="str">
        <f>IF(C64&lt;0.4,"",0.1+(0.2/C67)*9)</f>
        <v/>
      </c>
      <c r="R38" s="137" t="str">
        <f>IF(C64&lt;0.4,"",0.1+(0.2/C67)*10)</f>
        <v/>
      </c>
      <c r="S38" s="137" t="str">
        <f>IF(C64&lt;0.4,"",0.1+(0.2/C67)*11)</f>
        <v/>
      </c>
      <c r="T38" s="137" t="str">
        <f>IF(C64&lt;0.4,"",0.1+(0.2/C67)*12)</f>
        <v/>
      </c>
      <c r="U38" s="137" t="str">
        <f>IF(C64&lt;0.4,"",0.1+(0.2/C67)*13)</f>
        <v/>
      </c>
      <c r="V38" s="137" t="str">
        <f>IF(C64&lt;0.4,"",0.1+(0.2/C67)*14)</f>
        <v/>
      </c>
      <c r="W38" s="138" t="str">
        <f>IF(C64&lt;0.4,"",0.1+(0.2/C67)*15)</f>
        <v/>
      </c>
      <c r="X38" s="4"/>
    </row>
    <row r="39" spans="1:24" ht="15" hidden="1" customHeight="1">
      <c r="A39" s="4"/>
      <c r="B39" s="74" t="s">
        <v>60</v>
      </c>
      <c r="C39" s="75">
        <v>4.5824813999999998E-2</v>
      </c>
      <c r="D39" s="19"/>
      <c r="E39" s="124"/>
      <c r="F39" s="125"/>
      <c r="G39" s="139">
        <f>IF(C53="",0,1/C53)</f>
        <v>0</v>
      </c>
      <c r="H39" s="140">
        <f>IF(C64&gt;0.1,0.1,0)</f>
        <v>0</v>
      </c>
      <c r="I39" s="140" t="str">
        <f>IF(C64&gt;0.2,0.2,"")</f>
        <v/>
      </c>
      <c r="J39" s="140" t="str">
        <f>IF(C64&gt;0.3,0.3,"")</f>
        <v/>
      </c>
      <c r="K39" s="140" t="str">
        <f>IF(C64&gt;0.4,0.4,"")</f>
        <v/>
      </c>
      <c r="L39" s="140" t="str">
        <f>IF(C64&gt;0.5,0.5,"")</f>
        <v/>
      </c>
      <c r="M39" s="140" t="str">
        <f>IF(C64&gt;0.6,0.6,"")</f>
        <v/>
      </c>
      <c r="N39" s="140" t="str">
        <f>IF(C64&gt;0.7,0.7,"")</f>
        <v/>
      </c>
      <c r="O39" s="140" t="str">
        <f>IF(C64&gt;0.8,0.8,"")</f>
        <v/>
      </c>
      <c r="P39" s="140" t="str">
        <f>IF(C64&gt;0.9,0.9,"")</f>
        <v/>
      </c>
      <c r="Q39" s="140" t="str">
        <f>IF(C64&gt;1,1,"")</f>
        <v/>
      </c>
      <c r="R39" s="140" t="str">
        <f>IF(C64&gt;1.1,1.1,"")</f>
        <v/>
      </c>
      <c r="S39" s="140" t="str">
        <f>IF(C64&gt;1.2,1.2,"")</f>
        <v/>
      </c>
      <c r="T39" s="140" t="str">
        <f>IF(C64&gt;1.3,1.3,"")</f>
        <v/>
      </c>
      <c r="U39" s="140" t="str">
        <f>IF(C64&gt;1.4,1.4,"")</f>
        <v/>
      </c>
      <c r="V39" s="140" t="str">
        <f>IF(C64&gt;1.5,1.5,"")</f>
        <v/>
      </c>
      <c r="W39" s="141" t="str">
        <f>IF(C64&gt;1.6,1.6,"")</f>
        <v/>
      </c>
      <c r="X39" s="4"/>
    </row>
    <row r="40" spans="1:24" ht="15" hidden="1" customHeight="1">
      <c r="A40" s="4"/>
      <c r="B40" s="74" t="s">
        <v>61</v>
      </c>
      <c r="C40" s="75">
        <v>-0.24986050400000001</v>
      </c>
      <c r="D40" s="29"/>
      <c r="E40" s="124"/>
      <c r="F40" s="125"/>
      <c r="G40" s="128"/>
      <c r="H40" s="128"/>
      <c r="I40" s="128"/>
      <c r="J40" s="128"/>
      <c r="K40" s="128"/>
      <c r="L40" s="128"/>
      <c r="M40" s="128"/>
      <c r="N40" s="128"/>
      <c r="O40" s="128"/>
      <c r="P40" s="128"/>
      <c r="Q40" s="128"/>
      <c r="R40" s="128"/>
      <c r="S40" s="128"/>
      <c r="T40" s="128"/>
      <c r="U40" s="128"/>
      <c r="V40" s="128"/>
      <c r="W40" s="125"/>
      <c r="X40" s="4"/>
    </row>
    <row r="41" spans="1:24" ht="15" hidden="1" customHeight="1">
      <c r="A41" s="4"/>
      <c r="B41" s="74" t="s">
        <v>62</v>
      </c>
      <c r="C41" s="75">
        <v>0.53222846899999998</v>
      </c>
      <c r="D41" s="29"/>
      <c r="E41" s="124"/>
      <c r="F41" s="125"/>
      <c r="G41" s="128"/>
      <c r="H41" s="128"/>
      <c r="I41" s="128"/>
      <c r="J41" s="128"/>
      <c r="K41" s="128"/>
      <c r="L41" s="128"/>
      <c r="M41" s="128"/>
      <c r="N41" s="128"/>
      <c r="O41" s="128"/>
      <c r="P41" s="128"/>
      <c r="Q41" s="128"/>
      <c r="R41" s="128"/>
      <c r="S41" s="128"/>
      <c r="T41" s="128"/>
      <c r="U41" s="128"/>
      <c r="V41" s="128"/>
      <c r="W41" s="125"/>
      <c r="X41" s="4"/>
    </row>
    <row r="42" spans="1:24" ht="15" hidden="1" customHeight="1">
      <c r="A42" s="4"/>
      <c r="B42" s="73"/>
      <c r="C42" s="76"/>
      <c r="D42" s="33"/>
      <c r="E42" s="124"/>
      <c r="F42" s="125"/>
      <c r="G42" s="128"/>
      <c r="H42" s="128"/>
      <c r="I42" s="128"/>
      <c r="J42" s="128"/>
      <c r="K42" s="128"/>
      <c r="L42" s="128"/>
      <c r="M42" s="128"/>
      <c r="N42" s="128"/>
      <c r="O42" s="128"/>
      <c r="P42" s="128"/>
      <c r="Q42" s="128"/>
      <c r="R42" s="128"/>
      <c r="S42" s="128"/>
      <c r="T42" s="128"/>
      <c r="U42" s="128"/>
      <c r="V42" s="128"/>
      <c r="W42" s="125"/>
      <c r="X42" s="4"/>
    </row>
    <row r="43" spans="1:24" ht="15" hidden="1" customHeight="1">
      <c r="A43" s="4"/>
      <c r="B43" s="73"/>
      <c r="C43" s="76"/>
      <c r="D43" s="33"/>
      <c r="E43" s="124"/>
      <c r="F43" s="125"/>
      <c r="G43" s="128"/>
      <c r="H43" s="128"/>
      <c r="I43" s="128"/>
      <c r="J43" s="128"/>
      <c r="K43" s="128"/>
      <c r="L43" s="128"/>
      <c r="M43" s="128"/>
      <c r="N43" s="128"/>
      <c r="O43" s="128"/>
      <c r="P43" s="128"/>
      <c r="Q43" s="128"/>
      <c r="R43" s="128"/>
      <c r="S43" s="128"/>
      <c r="T43" s="128"/>
      <c r="U43" s="128"/>
      <c r="V43" s="128"/>
      <c r="W43" s="125"/>
      <c r="X43" s="4"/>
    </row>
    <row r="44" spans="1:24" ht="15" hidden="1" customHeight="1">
      <c r="A44" s="4"/>
      <c r="B44" s="74" t="s">
        <v>63</v>
      </c>
      <c r="C44" s="77">
        <f>-C39/(3*C38)</f>
        <v>5.883928777786509</v>
      </c>
      <c r="D44" s="35"/>
      <c r="E44" s="124"/>
      <c r="F44" s="125"/>
      <c r="G44" s="128"/>
      <c r="H44" s="128"/>
      <c r="I44" s="128"/>
      <c r="J44" s="128"/>
      <c r="K44" s="128"/>
      <c r="L44" s="128"/>
      <c r="M44" s="128"/>
      <c r="N44" s="128"/>
      <c r="O44" s="128"/>
      <c r="P44" s="128"/>
      <c r="Q44" s="128"/>
      <c r="R44" s="128"/>
      <c r="S44" s="128"/>
      <c r="T44" s="128"/>
      <c r="U44" s="128"/>
      <c r="V44" s="128"/>
      <c r="W44" s="125"/>
      <c r="X44" s="4"/>
    </row>
    <row r="45" spans="1:24" ht="15" hidden="1" customHeight="1">
      <c r="A45" s="4"/>
      <c r="B45" s="73"/>
      <c r="C45" s="76"/>
      <c r="D45" s="33"/>
      <c r="E45" s="124"/>
      <c r="F45" s="125"/>
      <c r="G45" s="128"/>
      <c r="H45" s="128"/>
      <c r="I45" s="128"/>
      <c r="J45" s="128"/>
      <c r="K45" s="128"/>
      <c r="L45" s="128"/>
      <c r="M45" s="128"/>
      <c r="N45" s="128"/>
      <c r="O45" s="128"/>
      <c r="P45" s="128"/>
      <c r="Q45" s="128"/>
      <c r="R45" s="128"/>
      <c r="S45" s="128"/>
      <c r="T45" s="128"/>
      <c r="U45" s="128"/>
      <c r="V45" s="128"/>
      <c r="W45" s="125"/>
      <c r="X45" s="4"/>
    </row>
    <row r="46" spans="1:24" ht="15" hidden="1" customHeight="1">
      <c r="A46" s="4"/>
      <c r="B46" s="74" t="s">
        <v>64</v>
      </c>
      <c r="C46" s="76">
        <f>-C39/(3*C38)+0.5*SQRT(ABS((2*C39/(3*C38))^2-4*C40/(3*C38)))</f>
        <v>7.4771662344916772</v>
      </c>
      <c r="D46" s="33"/>
      <c r="E46" s="124"/>
      <c r="F46" s="125"/>
      <c r="G46" s="128"/>
      <c r="H46" s="128"/>
      <c r="I46" s="128"/>
      <c r="J46" s="128"/>
      <c r="K46" s="128"/>
      <c r="L46" s="128"/>
      <c r="M46" s="128"/>
      <c r="N46" s="128"/>
      <c r="O46" s="128"/>
      <c r="P46" s="128"/>
      <c r="Q46" s="128"/>
      <c r="R46" s="128"/>
      <c r="S46" s="128"/>
      <c r="T46" s="128"/>
      <c r="U46" s="128"/>
      <c r="V46" s="128"/>
      <c r="W46" s="125"/>
      <c r="X46" s="4"/>
    </row>
    <row r="47" spans="1:24" ht="15" hidden="1" customHeight="1">
      <c r="A47" s="4"/>
      <c r="B47" s="74" t="s">
        <v>65</v>
      </c>
      <c r="C47" s="76">
        <f>-C39/(3*C38)-0.5*SQRT(ABS((2*C39/(3*C38))^2-4*C40/(3*C38)))</f>
        <v>4.2906913210813409</v>
      </c>
      <c r="D47" s="33"/>
      <c r="E47" s="124"/>
      <c r="F47" s="125"/>
      <c r="G47" s="128"/>
      <c r="H47" s="128"/>
      <c r="I47" s="128"/>
      <c r="J47" s="128"/>
      <c r="K47" s="128"/>
      <c r="L47" s="128"/>
      <c r="M47" s="128"/>
      <c r="N47" s="128"/>
      <c r="O47" s="128"/>
      <c r="P47" s="128"/>
      <c r="Q47" s="128"/>
      <c r="R47" s="128"/>
      <c r="S47" s="128"/>
      <c r="T47" s="128"/>
      <c r="U47" s="128"/>
      <c r="V47" s="128"/>
      <c r="W47" s="125"/>
      <c r="X47" s="4"/>
    </row>
    <row r="48" spans="1:24" ht="15" hidden="1" customHeight="1">
      <c r="A48" s="4"/>
      <c r="B48" s="73"/>
      <c r="C48" s="76"/>
      <c r="D48" s="33"/>
      <c r="E48" s="124"/>
      <c r="F48" s="125"/>
      <c r="G48" s="128"/>
      <c r="H48" s="128"/>
      <c r="I48" s="128"/>
      <c r="J48" s="128"/>
      <c r="K48" s="128"/>
      <c r="L48" s="128"/>
      <c r="M48" s="128"/>
      <c r="N48" s="128"/>
      <c r="O48" s="128"/>
      <c r="P48" s="128"/>
      <c r="Q48" s="128"/>
      <c r="R48" s="128"/>
      <c r="S48" s="128"/>
      <c r="T48" s="128"/>
      <c r="U48" s="128"/>
      <c r="V48" s="128"/>
      <c r="W48" s="125"/>
      <c r="X48" s="4"/>
    </row>
    <row r="49" spans="1:24" ht="15" hidden="1" customHeight="1">
      <c r="A49" s="4"/>
      <c r="B49" s="74" t="s">
        <v>60</v>
      </c>
      <c r="C49" s="78">
        <v>0.02</v>
      </c>
      <c r="D49" s="37"/>
      <c r="E49" s="124"/>
      <c r="F49" s="125"/>
      <c r="G49" s="128"/>
      <c r="H49" s="128"/>
      <c r="I49" s="128"/>
      <c r="J49" s="128"/>
      <c r="K49" s="128"/>
      <c r="L49" s="128"/>
      <c r="M49" s="128"/>
      <c r="N49" s="128"/>
      <c r="O49" s="128"/>
      <c r="P49" s="128"/>
      <c r="Q49" s="128"/>
      <c r="R49" s="128"/>
      <c r="S49" s="128"/>
      <c r="T49" s="128"/>
      <c r="U49" s="128"/>
      <c r="V49" s="128"/>
      <c r="W49" s="125"/>
      <c r="X49" s="4"/>
    </row>
    <row r="50" spans="1:24" ht="15" hidden="1" customHeight="1">
      <c r="A50" s="4"/>
      <c r="B50" s="73"/>
      <c r="C50" s="76"/>
      <c r="D50" s="39"/>
      <c r="E50" s="124"/>
      <c r="F50" s="125"/>
      <c r="G50" s="128"/>
      <c r="H50" s="128"/>
      <c r="I50" s="128"/>
      <c r="J50" s="128"/>
      <c r="K50" s="128"/>
      <c r="L50" s="128"/>
      <c r="M50" s="128"/>
      <c r="N50" s="128"/>
      <c r="O50" s="128"/>
      <c r="P50" s="128"/>
      <c r="Q50" s="128"/>
      <c r="R50" s="128"/>
      <c r="S50" s="128"/>
      <c r="T50" s="128"/>
      <c r="U50" s="128"/>
      <c r="V50" s="128"/>
      <c r="W50" s="125"/>
      <c r="X50" s="4"/>
    </row>
    <row r="51" spans="1:24" ht="15" hidden="1" customHeight="1">
      <c r="A51" s="4"/>
      <c r="B51" s="74"/>
      <c r="C51" s="76"/>
      <c r="D51" s="39"/>
      <c r="E51" s="126" t="s">
        <v>66</v>
      </c>
      <c r="F51" s="127"/>
      <c r="G51" s="128">
        <f>C49-(C38*C49^3+C39*C49^2+C40*C49+C41-G39)/(3*C38*C49^2+2*C39*C49+C40)</f>
        <v>2.1457438047369708</v>
      </c>
      <c r="H51" s="128">
        <f>C49-(C38*C49^3+C39*C49^2+C40*C49+C41-H38)/(3*C38*C49^2+2*C39*C49+C40)</f>
        <v>2.1457438047369708</v>
      </c>
      <c r="I51" s="128">
        <f>C49-(C38*C49^3+C39*C49^2+C40*C49+C41-I38)/(3*C38*C49^2+2*C39*C49+C40)</f>
        <v>1.3393917720595252</v>
      </c>
      <c r="J51" s="128">
        <f>C49-(C38*C49^3+C39*C49^2+C40*C49+C41-J38)/(3*C38*C49^2+2*C39*C49+C40)</f>
        <v>0.9362157557208024</v>
      </c>
      <c r="K51" s="128" t="str">
        <f>IF(K39="","",C49-(C38*C49^3+C39*C49^2+C40*C49+C41-K38)/(3*C38*C49^2+2*C39*C49+C40))</f>
        <v/>
      </c>
      <c r="L51" s="128" t="str">
        <f>IF(L39="","",C49-(C38*C49^3+C39*C49^2+C40*C49+C41-L38)/(3*C38*C49^2+2*C39*C49+C40))</f>
        <v/>
      </c>
      <c r="M51" s="128" t="str">
        <f>IF(M39="","",C49-(C38*C49^3+C39*C49^2+C40*C49+C41-M38)/(3*C38*C49^2+2*C39*C49+C40))</f>
        <v/>
      </c>
      <c r="N51" s="128" t="str">
        <f>IF(N39="","",C49-(C38*C49^3+C39*C49^2+C40*C49+C41-N38)/(3*C38*C49^2+2*C39*C49+C40))</f>
        <v/>
      </c>
      <c r="O51" s="128" t="str">
        <f>IF(O39="","",C49-(C38*C49^3+C39*C49^2+C40*C49+C41-O38)/(3*C38*C49^2+2*C39*C49+C40))</f>
        <v/>
      </c>
      <c r="P51" s="128" t="str">
        <f>IF(P39="","",C49-(C38*C49^3+C39*C49^2+C40*C49+C41-P38)/(3*C38*C49^2+2*C39*C49+C40))</f>
        <v/>
      </c>
      <c r="Q51" s="128" t="str">
        <f>IF(Q39="","",C49-(C38*C49^3+C39*C49^2+C40*C49+C41-Q38)/(3*C38*C49^2+2*C39*C49+C40))</f>
        <v/>
      </c>
      <c r="R51" s="128" t="str">
        <f>IF(R39="","",C49-(C38*C49^3+C39*C49^2+C40*C49+C41-R38)/(3*C38*C49^2+2*C39*C49+C40))</f>
        <v/>
      </c>
      <c r="S51" s="128" t="str">
        <f>IF(S39="","",C49-(C38*C49^3+C39*C49^2+C40*C49+C41-S38)/(3*C38*C49^2+2*C39*C49+C40))</f>
        <v/>
      </c>
      <c r="T51" s="128" t="str">
        <f>IF(T39="","",C49-(C38*C49^3+C39*C49^2+C40*C49+C41-T38)/(3*C38*C49^2+2*C39*C49+C40))</f>
        <v/>
      </c>
      <c r="U51" s="128" t="str">
        <f>IF(U39="","",C49-(C38*C49^3+C39*C49^2+C40*C49+C41-U38)/(3*C38*C49^2+2*C39*C49+C40))</f>
        <v/>
      </c>
      <c r="V51" s="128" t="str">
        <f>IF(V39="","",C49-(C38*C49^3+C39*C49^2+C40*C49+C41-V38)/(3*C38*C49^2+2*C39*C49+C40))</f>
        <v/>
      </c>
      <c r="W51" s="125" t="str">
        <f>IF(W39="","",C49-(C38*C49^3+C39*C49^2+C40*C49+C41-W38)/(3*C38*C49^2+2*C39*C49+C40))</f>
        <v/>
      </c>
      <c r="X51" s="4"/>
    </row>
    <row r="52" spans="1:24" ht="15" hidden="1" customHeight="1">
      <c r="A52" s="4"/>
      <c r="B52" s="74"/>
      <c r="C52" s="76"/>
      <c r="D52" s="39"/>
      <c r="E52" s="126" t="s">
        <v>67</v>
      </c>
      <c r="F52" s="127"/>
      <c r="G52" s="128">
        <f>G51-(C38*G51^3+C39*G51^2+C40*G51+C41-G39)/(3*C38*G51^2+2*C39*G51+C40)</f>
        <v>4.1828798090542474</v>
      </c>
      <c r="H52" s="128">
        <f>H51-(C38*H51^3+C39*H51^2+C40*H51+C41-H38)/(3*C38*H51^2+2*C39*H51+C40)</f>
        <v>4.1828798090542474</v>
      </c>
      <c r="I52" s="128">
        <f>I51-(C38*I51^3+C39*I51^2+C40*I51+C41-I38)/(3*C38*I51^2+2*C39*I51+C40)</f>
        <v>1.8606507365511635</v>
      </c>
      <c r="J52" s="128">
        <f>J51-(C38*J51^3+C39*J51^2+C40*J51+C41-J38)/(3*C38*J51^2+2*C39*J51+C40)</f>
        <v>1.148877546159329</v>
      </c>
      <c r="K52" s="128" t="str">
        <f>IF(K39="","",K51-(C38*K51^3+C39*K51^2+C40*K51+C41-K38)/(3*C38*K51^2+2*C39*K51+C40))</f>
        <v/>
      </c>
      <c r="L52" s="128" t="str">
        <f>IF(L39="","",L51-(C38*L51^3+C39*L51^2+C40*L51+C41-L38)/(3*C38*L51^2+2*C39*L51+C40))</f>
        <v/>
      </c>
      <c r="M52" s="128" t="str">
        <f>IF(M39="","",M51-(C38*M51^3+C39*M51^2+C40*M51+C41-M38)/(3*C38*M51^2+2*C39*M51+C40))</f>
        <v/>
      </c>
      <c r="N52" s="128" t="str">
        <f>IF(N39="","",N51-(C38*N51^3+C39*N51^2+C40*N51+C41-N38)/(3*C38*N51^2+2*C39*N51+C40))</f>
        <v/>
      </c>
      <c r="O52" s="128" t="str">
        <f>IF(O39="","",O51-(C38*O51^3+C39*O51^2+C40*O51+C41-O38)/(3*C38*O51^2+2*C39*O51+C40))</f>
        <v/>
      </c>
      <c r="P52" s="128" t="str">
        <f>IF(P39="","",P51-(C38*P51^3+C39*P51^2+C40*P51+C41-P38)/(3*C38*P51^2+2*C39*P51+C40))</f>
        <v/>
      </c>
      <c r="Q52" s="128" t="str">
        <f>IF(Q39="","",Q51-(C38*Q51^3+C39*Q51^2+C40*Q51+C41-Q38)/(3*C38*Q51^2+2*C39*Q51+C40))</f>
        <v/>
      </c>
      <c r="R52" s="128" t="str">
        <f>IF(R39="","",R51-(C38*R51^3+C39*R51^2+C40*R51+C41-R38)/(3*C38*R51^2+2*C39*R51+C40))</f>
        <v/>
      </c>
      <c r="S52" s="128" t="str">
        <f>IF(S39="","",S51-(C38*S51^3+C39*S51^2+C40*S51+C41-S38)/(3*C38*S51^2+2*C39*S51+C40))</f>
        <v/>
      </c>
      <c r="T52" s="128" t="str">
        <f>IF(T39="","",T51-(C38*T51^3+C39*T51^2+C40*T51+C41-T38)/(3*C38*T51^2+2*C39*T51+C40))</f>
        <v/>
      </c>
      <c r="U52" s="128" t="str">
        <f>IF(U39="","",U51-(C38*U51^3+C39*U51^2+C40*U51+C41-U38)/(3*C38*U51^2+2*C39*U51+C40))</f>
        <v/>
      </c>
      <c r="V52" s="128" t="str">
        <f>IF(V39="","",V51-(C38*V51^3+C39*V51^2+C40*V51+C41-V38)/(3*C38*V51^2+2*C39*V51+C40))</f>
        <v/>
      </c>
      <c r="W52" s="125" t="str">
        <f>IF(W39="","",W51-(C38*W51^3+C39*W51^2+C40*W51+C41-W38)/(3*C38*W51^2+2*C39*W51+C40))</f>
        <v/>
      </c>
      <c r="X52" s="4"/>
    </row>
    <row r="53" spans="1:24" ht="15.75" customHeight="1">
      <c r="A53" s="4"/>
      <c r="B53" s="43" t="s">
        <v>27</v>
      </c>
      <c r="C53" s="152"/>
      <c r="D53" s="39"/>
      <c r="E53" s="126"/>
      <c r="F53" s="127"/>
      <c r="G53" s="128">
        <f>G52-(C38*G52^3+C39*G52^2+C40*G52+C41-G39)/(3*C38*G52^2+2*C39*G52+C40)</f>
        <v>39.927678606951261</v>
      </c>
      <c r="H53" s="128">
        <f>H52-(C38*H52^3+C39*H52^2+C40*H52+C41-H38)/(3*C38*H52^2+2*C39*H52+C40)</f>
        <v>39.927678606951261</v>
      </c>
      <c r="I53" s="128">
        <f>I52-(C38*I52^3+C39*I52^2+C40*I52+C41-I38)/(3*C38*I52^2+2*C39*I52+C40)</f>
        <v>1.9476640950670787</v>
      </c>
      <c r="J53" s="128">
        <f>J52-(C38*J52^3+C39*J52^2+C40*J52+C41-J38)/(3*C38*J52^2+2*C39*J52+C40)</f>
        <v>1.1599705572897567</v>
      </c>
      <c r="K53" s="128" t="str">
        <f>IF(K39="","",K52-(C38*K52^3+C39*K52^2+C40*K52+C41-K38)/(3*C38*K52^2+2*C39*K52+C40))</f>
        <v/>
      </c>
      <c r="L53" s="128" t="str">
        <f>IF(L39="","",L52-(C38*L52^3+C39*L52^2+C40*L52+C41-L38)/(3*C38*L52^2+2*C39*L52+C40))</f>
        <v/>
      </c>
      <c r="M53" s="128" t="str">
        <f>IF(M39="","",M52-(C38*M52^3+C39*M52^2+C40*M52+C41-M38)/(3*C38*M52^2+2*C39*M52+C40))</f>
        <v/>
      </c>
      <c r="N53" s="128" t="str">
        <f>IF(N39="","",N52-(C38*N52^3+C39*N52^2+C40*N52+C41-N38)/(3*C38*N52^2+2*C39*N52+C40))</f>
        <v/>
      </c>
      <c r="O53" s="128" t="str">
        <f>IF(O39="","",O52-(C38*O52^3+C39*O52^2+C40*O52+C41-O38)/(3*C38*O52^2+2*C39*O52+C40))</f>
        <v/>
      </c>
      <c r="P53" s="128" t="str">
        <f>IF(P39="","",P52-(C38*P52^3+C39*P52^2+C40*P52+C41-P38)/(3*C38*P52^2+2*C39*P52+C40))</f>
        <v/>
      </c>
      <c r="Q53" s="128" t="str">
        <f>IF(Q39="","",Q52-(C38*Q52^3+C39*Q52^2+C40*Q52+C41-Q38)/(3*C38*Q52^2+2*C39*Q52+C40))</f>
        <v/>
      </c>
      <c r="R53" s="128" t="str">
        <f>IF(R39="","",R52-(C38*R52^3+C39*R52^2+C40*R52+C41-R38)/(3*C38*R52^2+2*C39*R52+C40))</f>
        <v/>
      </c>
      <c r="S53" s="128" t="str">
        <f>IF(S39="","",S52-(C38*S52^3+C39*S52^2+C40*S52+C41-S38)/(3*C38*S52^2+2*C39*S52+C40))</f>
        <v/>
      </c>
      <c r="T53" s="128" t="str">
        <f>IF(T39="","",T52-(C38*T52^3+C39*T52^2+C40*T52+C41-T38)/(3*C38*T52^2+2*C39*T52+C40))</f>
        <v/>
      </c>
      <c r="U53" s="128" t="str">
        <f>IF(U39="","",U52-(C38*U52^3+C39*U52^2+C40*U52+C41-U38)/(3*C38*U52^2+2*C39*U52+C40))</f>
        <v/>
      </c>
      <c r="V53" s="128" t="str">
        <f>IF(V39="","",V52-(C38*V52^3+C39*V52^2+C40*V52+C41-V38)/(3*C38*V52^2+2*C39*V52+C40))</f>
        <v/>
      </c>
      <c r="W53" s="125" t="str">
        <f>IF(W39="","",W52-(C38*W52^3+C39*W52^2+C40*W52+C41-W38)/(3*C38*W52^2+2*C39*W52+C40))</f>
        <v/>
      </c>
      <c r="X53" s="4"/>
    </row>
    <row r="54" spans="1:24" ht="15.75" customHeight="1">
      <c r="A54" s="4"/>
      <c r="B54" s="43" t="s">
        <v>28</v>
      </c>
      <c r="C54" s="153"/>
      <c r="D54" s="46"/>
      <c r="E54" s="142" t="s">
        <v>68</v>
      </c>
      <c r="F54" s="130">
        <f>IF(C36="","",IF(C61="1",1000*1*C54/C55,0))</f>
        <v>0</v>
      </c>
      <c r="G54" s="128">
        <f>G53-(C38*G53^3+C39*G53^2+C40*G53+C41-G39)/(3*C38*G53^2+2*C39*G53+C40)</f>
        <v>28.642872726077584</v>
      </c>
      <c r="H54" s="128">
        <f>H53-(C38*H53^3+C39*H53^2+C40*H53+C41-H38)/(3*C38*H53^2+2*C39*H53+C40)</f>
        <v>28.642872726077584</v>
      </c>
      <c r="I54" s="128">
        <f>I53-(C38*I53^3+C39*I53^2+C40*I53+C41-I38)/(3*C38*I53^2+2*C39*I53+C40)</f>
        <v>1.9499983393648257</v>
      </c>
      <c r="J54" s="128">
        <f>J53-(C38*J53^3+C39*J53^2+C40*J53+C41-J38)/(3*C38*J53^2+2*C39*J53+C40)</f>
        <v>1.1599999957870419</v>
      </c>
      <c r="K54" s="128" t="str">
        <f>IF(K39="","",K53-(C38*K53^3+C39*K53^2+C40*K53+C41-K38)/(3*C38*K53^2+2*C39*K53+C40))</f>
        <v/>
      </c>
      <c r="L54" s="128" t="str">
        <f>IF(L39="","",L53-(C38*L53^3+C39*L53^2+C40*L53+C41-L38)/(3*C38*L53^2+2*C39*L53+C40))</f>
        <v/>
      </c>
      <c r="M54" s="128" t="str">
        <f>IF(M39="","",M53-(C38*M53^3+C39*M53^2+C40*M53+C41-M38)/(3*C38*M53^2+2*C39*M53+C40))</f>
        <v/>
      </c>
      <c r="N54" s="128" t="str">
        <f>IF(N39="","",N53-(C38*N53^3+C39*N53^2+C40*N53+C41-N38)/(3*C38*N53^2+2*C39*N53+C40))</f>
        <v/>
      </c>
      <c r="O54" s="128" t="str">
        <f>IF(O39="","",O53-(C38*O53^3+C39*O53^2+C40*O53+C41-O38)/(3*C38*O53^2+2*C39*O53+C40))</f>
        <v/>
      </c>
      <c r="P54" s="128" t="str">
        <f>IF(P39="","",P53-(C38*P53^3+C39*P53^2+C40*P53+C41-P38)/(3*C38*P53^2+2*C39*P53+C40))</f>
        <v/>
      </c>
      <c r="Q54" s="128" t="str">
        <f>IF(Q39="","",Q53-(C38*Q53^3+C39*Q53^2+C40*Q53+C41-Q38)/(3*C38*Q53^2+2*C39*Q53+C40))</f>
        <v/>
      </c>
      <c r="R54" s="128" t="str">
        <f>IF(R39="","",R53-(C38*R53^3+C39*R53^2+C40*R53+C41-R38)/(3*C38*R53^2+2*C39*R53+C40))</f>
        <v/>
      </c>
      <c r="S54" s="128" t="str">
        <f>IF(S39="","",S53-(C38*S53^3+C39*S53^2+C40*S53+C41-S38)/(3*C38*S53^2+2*C39*S53+C40))</f>
        <v/>
      </c>
      <c r="T54" s="128" t="str">
        <f>IF(T39="","",T53-(C38*T53^3+C39*T53^2+C40*T53+C41-T38)/(3*C38*T53^2+2*C39*T53+C40))</f>
        <v/>
      </c>
      <c r="U54" s="128" t="str">
        <f>IF(U39="","",U53-(C38*U53^3+C39*U53^2+C40*U53+C41-U38)/(3*C38*U53^2+2*C39*U53+C40))</f>
        <v/>
      </c>
      <c r="V54" s="128" t="str">
        <f>IF(V39="","",V53-(C38*V53^3+C39*V53^2+C40*V53+C41-V38)/(3*C38*V53^2+2*C39*V53+C40))</f>
        <v/>
      </c>
      <c r="W54" s="125" t="str">
        <f>IF(W39="","",W53-(C38*W53^3+C39*W53^2+C40*W53+C41-W38)/(3*C38*W53^2+2*C39*W53+C40))</f>
        <v/>
      </c>
      <c r="X54" s="4"/>
    </row>
    <row r="55" spans="1:24" ht="15.75" customHeight="1">
      <c r="A55" s="4"/>
      <c r="B55" s="43" t="s">
        <v>30</v>
      </c>
      <c r="C55" s="154"/>
      <c r="D55" s="39"/>
      <c r="E55" s="142" t="s">
        <v>69</v>
      </c>
      <c r="F55" s="151">
        <f>IF(C36="","",IF(C61="2",1000*SQRT(3)*C54/C55,0))</f>
        <v>0</v>
      </c>
      <c r="G55" s="128">
        <f>G54-(C38*G54^3+C39*G54^2+C40*G54+C41-G39)/(3*C38*G54^2+2*C39*G54+C40)</f>
        <v>21.161104990825237</v>
      </c>
      <c r="H55" s="128">
        <f>H54-(C38*H54^3+C39*H54^2+C40*H54+C41-H38)/(3*C38*H54^2+2*C39*H54+C40)</f>
        <v>21.161104990825237</v>
      </c>
      <c r="I55" s="128">
        <f>I54-(C38*I54^3+C39*I54^2+C40*I54+C41-I38)/(3*C38*I54^2+2*C39*I54+C40)</f>
        <v>1.9499999968282029</v>
      </c>
      <c r="J55" s="128">
        <f>J54-(C38*J54^3+C39*J54^2+C40*J54+C41-J38)/(3*C38*J54^2+2*C39*J54+C40)</f>
        <v>1.1599999959940437</v>
      </c>
      <c r="K55" s="128" t="str">
        <f>IF(K39="","",K54-(C38*K54^3+C39*K54^2+C40*K54+C41-K38)/(3*C38*K54^2+2*C39*K54+C40))</f>
        <v/>
      </c>
      <c r="L55" s="128" t="str">
        <f>IF(L39="","",L54-(C38*L54^3+C39*L54^2+C40*L54+C41-L38)/(3*C38*L54^2+2*C39*L54+C40))</f>
        <v/>
      </c>
      <c r="M55" s="128" t="str">
        <f>IF(M39="","",M54-(C38*M54^3+C39*M54^2+C40*M54+C41-M38)/(3*C38*M54^2+2*C39*M54+C40))</f>
        <v/>
      </c>
      <c r="N55" s="128" t="str">
        <f>IF(N39="","",N54-(C38*N54^3+C39*N54^2+C40*N54+C41-N38)/(3*C38*N54^2+2*C39*N54+C40))</f>
        <v/>
      </c>
      <c r="O55" s="128" t="str">
        <f>IF(O39="","",O54-(C38*O54^3+C39*O54^2+C40*O54+C41-O38)/(3*C38*O54^2+2*C39*O54+C40))</f>
        <v/>
      </c>
      <c r="P55" s="128" t="str">
        <f>IF(P39="","",P54-(C38*P54^3+C39*P54^2+C40*P54+C41-P38)/(3*C38*P54^2+2*C39*P54+C40))</f>
        <v/>
      </c>
      <c r="Q55" s="128" t="str">
        <f>IF(Q39="","",Q54-(C38*Q54^3+C39*Q54^2+C40*Q54+C41-Q38)/(3*C38*Q54^2+2*C39*Q54+C40))</f>
        <v/>
      </c>
      <c r="R55" s="128" t="str">
        <f>IF(R39="","",R54-(C38*R54^3+C39*R54^2+C40*R54+C41-R38)/(3*C38*R54^2+2*C39*R54+C40))</f>
        <v/>
      </c>
      <c r="S55" s="128" t="str">
        <f>IF(S39="","",S54-(C38*S54^3+C39*S54^2+C40*S54+C41-S38)/(3*C38*S54^2+2*C39*S54+C40))</f>
        <v/>
      </c>
      <c r="T55" s="128" t="str">
        <f>IF(T39="","",T54-(C38*T54^3+C39*T54^2+C40*T54+C41-T38)/(3*C38*T54^2+2*C39*T54+C40))</f>
        <v/>
      </c>
      <c r="U55" s="128" t="str">
        <f>IF(U39="","",U54-(C38*U54^3+C39*U54^2+C40*U54+C41-U38)/(3*C38*U54^2+2*C39*U54+C40))</f>
        <v/>
      </c>
      <c r="V55" s="128" t="str">
        <f>IF(V39="","",V54-(C38*V54^3+C39*V54^2+C40*V54+C41-V38)/(3*C38*V54^2+2*C39*V54+C40))</f>
        <v/>
      </c>
      <c r="W55" s="125" t="str">
        <f>IF(W39="","",W54-(C38*W54^3+C39*W54^2+C40*W54+C41-W38)/(3*C38*W54^2+2*C39*W54+C40))</f>
        <v/>
      </c>
      <c r="X55" s="4"/>
    </row>
    <row r="56" spans="1:24" ht="15.75" hidden="1" customHeight="1">
      <c r="A56" s="4"/>
      <c r="B56" s="43"/>
      <c r="C56" s="155"/>
      <c r="D56" s="39"/>
      <c r="E56" s="126" t="s">
        <v>70</v>
      </c>
      <c r="F56" s="131"/>
      <c r="G56" s="128">
        <f>G55-(C38*G55^3+C39*G55^2+C40*G55+C41-G39)/(3*C38*G55^2+2*C39*G55+C40)</f>
        <v>16.247291639211696</v>
      </c>
      <c r="H56" s="128">
        <f>H55-(C38*H55^3+C39*H55^2+C40*H55+C41-H38)/(3*C38*H55^2+2*C39*H55+C40)</f>
        <v>16.247291639211696</v>
      </c>
      <c r="I56" s="128">
        <f>I55-(C38*I55^3+C39*I55^2+C40*I55+C41-I38)/(3*C38*I55^2+2*C39*I55+C40)</f>
        <v>1.9499999968290387</v>
      </c>
      <c r="J56" s="128">
        <f>J55-(C38*J55^3+C39*J55^2+C40*J55+C41-J38)/(3*C38*J55^2+2*C39*J55+C40)</f>
        <v>1.1599999959940432</v>
      </c>
      <c r="K56" s="128" t="str">
        <f>IF(K39="","",K55-(C38*K55^3+C39*K55^2+C40*K55+C41-K38)/(3*C38*K55^2+2*C39*K55+C40))</f>
        <v/>
      </c>
      <c r="L56" s="128" t="str">
        <f>IF(L39="","",L55-(C38*L55^3+C39*L55^2+C40*L55+C41-L38)/(3*C38*L55^2+2*C39*L55+C40))</f>
        <v/>
      </c>
      <c r="M56" s="128" t="str">
        <f>IF(M39="","",M55-(C38*M55^3+C39*M55^2+C40*M55+C41-M38)/(3*C38*M55^2+2*C39*M55+C40))</f>
        <v/>
      </c>
      <c r="N56" s="128" t="str">
        <f>IF(N39="","",N55-(C38*N55^3+C39*N55^2+C40*N55+C41-N38)/(3*C38*N55^2+2*C39*N55+C40))</f>
        <v/>
      </c>
      <c r="O56" s="128" t="str">
        <f>IF(O39="","",O55-(C38*O55^3+C39*O55^2+C40*O55+C41-O38)/(3*C38*O55^2+2*C39*O55+C40))</f>
        <v/>
      </c>
      <c r="P56" s="128" t="str">
        <f>IF(P39="","",P55-(C38*P55^3+C39*P55^2+C40*P55+C41-P38)/(3*C38*P55^2+2*C39*P55+C40))</f>
        <v/>
      </c>
      <c r="Q56" s="128" t="str">
        <f>IF(Q39="","",Q55-(C38*Q55^3+C39*Q55^2+C40*Q55+C41-Q38)/(3*C38*Q55^2+2*C39*Q55+C40))</f>
        <v/>
      </c>
      <c r="R56" s="128" t="str">
        <f>IF(R39="","",R55-(C38*R55^3+C39*R55^2+C40*R55+C41-R38)/(3*C38*R55^2+2*C39*R55+C40))</f>
        <v/>
      </c>
      <c r="S56" s="128" t="str">
        <f>IF(S39="","",S55-(C38*S55^3+C39*S55^2+C40*S55+C41-S38)/(3*C38*S55^2+2*C39*S55+C40))</f>
        <v/>
      </c>
      <c r="T56" s="128" t="str">
        <f>IF(T39="","",T55-(C38*T55^3+C39*T55^2+C40*T55+C41-T38)/(3*C38*T55^2+2*C39*T55+C40))</f>
        <v/>
      </c>
      <c r="U56" s="128" t="str">
        <f>IF(U39="","",U55-(C38*U55^3+C39*U55^2+C40*U55+C41-U38)/(3*C38*U55^2+2*C39*U55+C40))</f>
        <v/>
      </c>
      <c r="V56" s="128" t="str">
        <f>IF(V39="","",V55-(C38*V55^3+C39*V55^2+C40*V55+C41-V38)/(3*C38*V55^2+2*C39*V55+C40))</f>
        <v/>
      </c>
      <c r="W56" s="125" t="str">
        <f>IF(W39="","",W55-(C38*W55^3+C39*W55^2+C40*W55+C41-W38)/(3*C38*W55^2+2*C39*W55+C40))</f>
        <v/>
      </c>
      <c r="X56" s="4"/>
    </row>
    <row r="57" spans="1:24" ht="15.75" customHeight="1" thickBot="1">
      <c r="A57" s="4"/>
      <c r="B57" s="43" t="s">
        <v>33</v>
      </c>
      <c r="C57" s="50" t="str">
        <f>IF(C36=0,"",IF(C61="1",F54,IF(C61="2",F55,IF(C61="3",F57,IF(C61="4",F54+F57,IF(C61="5",F55+F57,IF(C61="6",2*F57,"---")))))))</f>
        <v/>
      </c>
      <c r="D57" s="39"/>
      <c r="E57" s="142" t="s">
        <v>71</v>
      </c>
      <c r="F57" s="151">
        <f>IF(C36="","",IF(C61="3",1000*SQRT(3)*C54/C55,0))</f>
        <v>0</v>
      </c>
      <c r="G57" s="128">
        <f>G56-(C38*G56^3+C39*G56^2+C40*G56+C41-G39)/(3*C38*G56^2+2*C39*G56+C40)</f>
        <v>13.106682298451485</v>
      </c>
      <c r="H57" s="128">
        <f>H56-(C38*H56^3+C39*H56^2+C40*H56+C41-H38)/(3*C38*H56^2+2*C39*H56+C40)</f>
        <v>13.106682298451485</v>
      </c>
      <c r="I57" s="128">
        <f>I56-(C38*I56^3+C39*I56^2+C40*I56+C41-I38)/(3*C38*I56^2+2*C39*I56+C40)</f>
        <v>1.9499999968290387</v>
      </c>
      <c r="J57" s="128">
        <f>J56-(C38*J56^3+C39*J56^2+C40*J56+C41-J38)/(3*C38*J56^2+2*C39*J56+C40)</f>
        <v>1.1599999959940437</v>
      </c>
      <c r="K57" s="128" t="str">
        <f>IF(K39="","",K56-(C38*K56^3+C39*K56^2+C40*K56+C41-K38)/(3*C38*K56^2+2*C39*K56+C40))</f>
        <v/>
      </c>
      <c r="L57" s="128" t="str">
        <f>IF(L39="","",L56-(C38*L56^3+C39*L56^2+C40*L56+C41-L38)/(3*C38*L56^2+2*C39*L56+C40))</f>
        <v/>
      </c>
      <c r="M57" s="128" t="str">
        <f>IF(M39="","",M56-(C38*M56^3+C39*M56^2+C40*M56+C41-M38)/(3*C38*M56^2+2*C39*M56+C40))</f>
        <v/>
      </c>
      <c r="N57" s="128" t="str">
        <f>IF(N39="","",N56-(C38*N56^3+C39*N56^2+C40*N56+C41-N38)/(3*C38*N56^2+2*C39*N56+C40))</f>
        <v/>
      </c>
      <c r="O57" s="128" t="str">
        <f>IF(O39="","",O56-(C38*O56^3+C39*O56^2+C40*O56+C41-O38)/(3*C38*O56^2+2*C39*O56+C40))</f>
        <v/>
      </c>
      <c r="P57" s="128" t="str">
        <f>IF(P39="","",P56-(C38*P56^3+C39*P56^2+C40*P56+C41-P38)/(3*C38*P56^2+2*C39*P56+C40))</f>
        <v/>
      </c>
      <c r="Q57" s="128" t="str">
        <f>IF(Q39="","",Q56-(C38*Q56^3+C39*Q56^2+C40*Q56+C41-Q38)/(3*C38*Q56^2+2*C39*Q56+C40))</f>
        <v/>
      </c>
      <c r="R57" s="128" t="str">
        <f>IF(R39="","",R56-(C38*R56^3+C39*R56^2+C40*R56+C41-R38)/(3*C38*R56^2+2*C39*R56+C40))</f>
        <v/>
      </c>
      <c r="S57" s="128" t="str">
        <f>IF(S39="","",S56-(C38*S56^3+C39*S56^2+C40*S56+C41-S38)/(3*C38*S56^2+2*C39*S56+C40))</f>
        <v/>
      </c>
      <c r="T57" s="128" t="str">
        <f>IF(T39="","",T56-(C38*T56^3+C39*T56^2+C40*T56+C41-T38)/(3*C38*T56^2+2*C39*T56+C40))</f>
        <v/>
      </c>
      <c r="U57" s="128" t="str">
        <f>IF(U39="","",U56-(C38*U56^3+C39*U56^2+C40*U56+C41-U38)/(3*C38*U56^2+2*C39*U56+C40))</f>
        <v/>
      </c>
      <c r="V57" s="128" t="str">
        <f>IF(V39="","",V56-(C38*V56^3+C39*V56^2+C40*V56+C41-V38)/(3*C38*V56^2+2*C39*V56+C40))</f>
        <v/>
      </c>
      <c r="W57" s="125" t="str">
        <f>IF(W39="","",W56-(C38*W56^3+C39*W56^2+C40*W56+C41-W38)/(3*C38*W56^2+2*C39*W56+C40))</f>
        <v/>
      </c>
      <c r="X57" s="4"/>
    </row>
    <row r="58" spans="1:24" ht="15.75" hidden="1" customHeight="1">
      <c r="A58" s="4"/>
      <c r="B58" s="43"/>
      <c r="C58" s="156">
        <f>(C54/500)^0.232</f>
        <v>0</v>
      </c>
      <c r="D58" s="39"/>
      <c r="E58" s="144" t="s">
        <v>72</v>
      </c>
      <c r="F58" s="144"/>
      <c r="G58" s="145">
        <f>G57-(C38*G57^3+C39*G57^2+C40*G57+C41-G39)/(3*C38*G57^2+2*C39*G57+C40)</f>
        <v>11.255120967922723</v>
      </c>
      <c r="H58" s="145">
        <f>H57-(C38*H57^3+C39*H57^2+C40*H57+C41-H38)/(3*C38*H57^2+2*C39*H57+C40)</f>
        <v>11.255120967922723</v>
      </c>
      <c r="I58" s="145">
        <f>I57-(C38*I57^3+C39*I57^2+C40*I57+C41-I38)/(3*C38*I57^2+2*C39*I57+C40)</f>
        <v>1.9499999968290387</v>
      </c>
      <c r="J58" s="145">
        <f>J57-(C38*J57^3+C39*J57^2+C40*J57+C41-J38)/(3*C38*J57^2+2*C39*J57+C40)</f>
        <v>1.1599999959940432</v>
      </c>
      <c r="K58" s="145" t="str">
        <f>IF(K39="","",K57-(C38*K57^3+C39*K57^2+C40*K57+C41-K38)/(3*C38*K57^2+2*C39*K57+C40))</f>
        <v/>
      </c>
      <c r="L58" s="145" t="str">
        <f>IF(L39="","",L57-(C38*L57^3+C39*L57^2+C40*L57+C41-L38)/(3*C38*L57^2+2*C39*L57+C40))</f>
        <v/>
      </c>
      <c r="M58" s="145" t="str">
        <f>IF(M39="","",M57-(C38*M57^3+C39*M57^2+C40*M57+C41-M38)/(3*C38*M57^2+2*C39*M57+C40))</f>
        <v/>
      </c>
      <c r="N58" s="145" t="str">
        <f>IF(N39="","",N57-(C38*N57^3+C39*N57^2+C40*N57+C41-N38)/(3*C38*N57^2+2*C39*N57+C40))</f>
        <v/>
      </c>
      <c r="O58" s="145" t="str">
        <f>IF(O39="","",O57-(C38*O57^3+C39*O57^2+C40*O57+C41-O38)/(3*C38*O57^2+2*C39*O57+C40))</f>
        <v/>
      </c>
      <c r="P58" s="145" t="str">
        <f>IF(P39="","",P57-(C38*P57^3+C39*P57^2+C40*P57+C41-P38)/(3*C38*P57^2+2*C39*P57+C40))</f>
        <v/>
      </c>
      <c r="Q58" s="145" t="str">
        <f>IF(Q39="","",Q57-(C38*Q57^3+C39*Q57^2+C40*Q57+C41-Q38)/(3*C38*Q57^2+2*C39*Q57+C40))</f>
        <v/>
      </c>
      <c r="R58" s="145" t="str">
        <f>IF(R39="","",R57-(C38*R57^3+C39*R57^2+C40*R57+C41-R38)/(3*C38*R57^2+2*C39*R57+C40))</f>
        <v/>
      </c>
      <c r="S58" s="145" t="str">
        <f>IF(S39="","",S57-(C38*S57^3+C39*S57^2+C40*S57+C41-S38)/(3*C38*S57^2+2*C39*S57+C40))</f>
        <v/>
      </c>
      <c r="T58" s="145" t="str">
        <f>IF(T39="","",T57-(C38*T57^3+C39*T57^2+C40*T57+C41-T38)/(3*C38*T57^2+2*C39*T57+C40))</f>
        <v/>
      </c>
      <c r="U58" s="145" t="str">
        <f>IF(U39="","",U57-(C38*U57^3+C39*U57^2+C40*U57+C41-U38)/(3*C38*U57^2+2*C39*U57+C40))</f>
        <v/>
      </c>
      <c r="V58" s="145" t="str">
        <f>IF(V39="","",V57-(C38*V57^3+C39*V57^2+C40*V57+C41-V38)/(3*C38*V57^2+2*C39*V57+C40))</f>
        <v/>
      </c>
      <c r="W58" s="146" t="str">
        <f>IF(W39="","",W57-(C38*W57^3+C39*W57^2+C40*W57+C41-W38)/(3*C38*W57^2+2*C39*W57+C40))</f>
        <v/>
      </c>
      <c r="X58" s="4"/>
    </row>
    <row r="59" spans="1:24" ht="15.75" hidden="1" customHeight="1">
      <c r="A59" s="4"/>
      <c r="B59" s="43"/>
      <c r="C59" s="157"/>
      <c r="D59" s="39"/>
      <c r="E59" s="144" t="s">
        <v>73</v>
      </c>
      <c r="F59" s="144"/>
      <c r="G59" s="145">
        <f>G58-(C38*G58^3+C39*G58^2+C40*G58+C41-G39)/(3*C38*G58^2+2*C39*G58+C40)</f>
        <v>10.394436507863093</v>
      </c>
      <c r="H59" s="145">
        <f>H58-(C38*H58^3+C39*H58^2+C40*H58+C41-H38)/(3*C38*H58^2+2*C39*H58+C40)</f>
        <v>10.394436507863093</v>
      </c>
      <c r="I59" s="145">
        <f>I58-(C38*I58^3+C39*I58^2+C40*I58+C41-I38)/(3*C38*I58^2+2*C39*I58+C40)</f>
        <v>1.9499999968290387</v>
      </c>
      <c r="J59" s="145">
        <f>J58-(C38*J58^3+C39*J58^2+C40*J58+C41-J38)/(3*C38*J58^2+2*C39*J58+C40)</f>
        <v>1.1599999959940437</v>
      </c>
      <c r="K59" s="145" t="str">
        <f>IF(K39="","",K58-(C38*K58^3+C39*K58^2+C40*K58+C41-K38)/(3*C38*K58^2+2*C39*K58+C40))</f>
        <v/>
      </c>
      <c r="L59" s="145" t="str">
        <f>IF(L39="","",L58-(C38*L58^3+C39*L58^2+C40*L58+C41-L38)/(3*C38*L58^2+2*C39*L58+C40))</f>
        <v/>
      </c>
      <c r="M59" s="145" t="str">
        <f>IF(M39="","",M58-(C38*M58^3+C39*M58^2+C40*M58+C41-M38)/(3*C38*M58^2+2*C39*M58+C40))</f>
        <v/>
      </c>
      <c r="N59" s="145" t="str">
        <f>IF(N39="","",N58-(C38*N58^3+C39*N58^2+C40*N58+C41-N38)/(3*C38*N58^2+2*C39*N58+C40))</f>
        <v/>
      </c>
      <c r="O59" s="145" t="str">
        <f>IF(O39="","",O58-(C38*O58^3+C39*O58^2+C40*O58+C41-O38)/(3*C38*O58^2+2*C39*O58+C40))</f>
        <v/>
      </c>
      <c r="P59" s="145" t="str">
        <f>IF(P39="","",P58-(C38*P58^3+C39*P58^2+C40*P58+C41-P38)/(3*C38*P58^2+2*C39*P58+C40))</f>
        <v/>
      </c>
      <c r="Q59" s="145" t="str">
        <f>IF(Q39="","",Q58-(C38*Q58^3+C39*Q58^2+C40*Q58+C41-Q38)/(3*C38*Q58^2+2*C39*Q58+C40))</f>
        <v/>
      </c>
      <c r="R59" s="145" t="str">
        <f>IF(R39="","",R58-(C38*R58^3+C39*R58^2+C40*R58+C41-R38)/(3*C38*R58^2+2*C39*R58+C40))</f>
        <v/>
      </c>
      <c r="S59" s="145" t="str">
        <f>IF(S39="","",S58-(C38*S58^3+C39*S58^2+C40*S58+C41-S38)/(3*C38*S58^2+2*C39*S58+C40))</f>
        <v/>
      </c>
      <c r="T59" s="145" t="str">
        <f>IF(T39="","",T58-(C38*T58^3+C39*T58^2+C40*T58+C41-T38)/(3*C38*T58^2+2*C39*T58+C40))</f>
        <v/>
      </c>
      <c r="U59" s="145" t="str">
        <f>IF(U39="","",U58-(C38*U58^3+C39*U58^2+C40*U58+C41-U38)/(3*C38*U58^2+2*C39*U58+C40))</f>
        <v/>
      </c>
      <c r="V59" s="145" t="str">
        <f>IF(V39="","",V58-(C38*V58^3+C39*V58^2+C40*V58+C41-V38)/(3*C38*V58^2+2*C39*V58+C40))</f>
        <v/>
      </c>
      <c r="W59" s="146" t="str">
        <f>IF(W39="","",W58-(C38*W58^3+C39*W58^2+C40*W58+C41-W38)/(3*C38*W58^2+2*C39*W58+C40))</f>
        <v/>
      </c>
      <c r="X59" s="4"/>
    </row>
    <row r="60" spans="1:24" ht="15.75" hidden="1" customHeight="1" thickBot="1">
      <c r="A60" s="4"/>
      <c r="B60" s="43"/>
      <c r="C60" s="157"/>
      <c r="D60" s="39"/>
      <c r="E60" s="144" t="s">
        <v>74</v>
      </c>
      <c r="F60" s="144"/>
      <c r="G60" s="145">
        <f>G59-(C38*G59^3+C39*G59^2+C40*G59+C41-G39)/(3*C38*G59^2+2*C39*G59+C40)</f>
        <v>10.182919250977594</v>
      </c>
      <c r="H60" s="145">
        <f>H59-(C38*H59^3+C39*H59^2+C40*H59+C41-H38)/(3*C38*H59^2+2*C39*H59+C40)</f>
        <v>10.182919250977594</v>
      </c>
      <c r="I60" s="145">
        <f>I59-(C38*I59^3+C39*I59^2+C40*I59+C41-I38)/(3*C38*I59^2+2*C39*I59+C40)</f>
        <v>1.9499999968290387</v>
      </c>
      <c r="J60" s="145">
        <f>J59-(C38*J59^3+C39*J59^2+C40*J59+C41-J38)/(3*C38*J59^2+2*C39*J59+C40)</f>
        <v>1.1599999959940432</v>
      </c>
      <c r="K60" s="145" t="str">
        <f>IF(K39="","",K59-(C38*K59^3+C39*K59^2+C40*K59+C41-K38)/(3*C38*K59^2+2*C39*K59+C40))</f>
        <v/>
      </c>
      <c r="L60" s="145" t="str">
        <f>IF(L39="","",L59-(C38*L59^3+C39*L59^2+C40*L59+C41-L38)/(3*C38*L59^2+2*C39*L59+C40))</f>
        <v/>
      </c>
      <c r="M60" s="145" t="str">
        <f>IF(M39="","",M59-(C38*M59^3+C39*M59^2+C40*M59+C41-M38)/(3*C38*M59^2+2*C39*M59+C40))</f>
        <v/>
      </c>
      <c r="N60" s="145" t="str">
        <f>IF(N39="","",N59-(C38*N59^3+C39*N59^2+C40*N59+C41-N38)/(3*C38*N59^2+2*C39*N59+C40))</f>
        <v/>
      </c>
      <c r="O60" s="145" t="str">
        <f>IF(O39="","",O59-(C38*O59^3+C39*O59^2+C40*O59+C41-O38)/(3*C38*O59^2+2*C39*O59+C40))</f>
        <v/>
      </c>
      <c r="P60" s="145" t="str">
        <f>IF(P39="","",P59-(C38*P59^3+C39*P59^2+C40*P59+C41-P38)/(3*C38*P59^2+2*C39*P59+C40))</f>
        <v/>
      </c>
      <c r="Q60" s="145" t="str">
        <f>IF(Q39="","",Q59-(C38*Q59^3+C39*Q59^2+C40*Q59+C41-Q38)/(3*C38*Q59^2+2*C39*Q59+C40))</f>
        <v/>
      </c>
      <c r="R60" s="145" t="str">
        <f>IF(R39="","",R59-(C38*R59^3+C39*R59^2+C40*R59+C41-R38)/(3*C38*R59^2+2*C39*R59+C40))</f>
        <v/>
      </c>
      <c r="S60" s="145" t="str">
        <f>IF(S39="","",S59-(C38*S59^3+C39*S59^2+C40*S59+C41-S38)/(3*C38*S59^2+2*C39*S59+C40))</f>
        <v/>
      </c>
      <c r="T60" s="145" t="str">
        <f>IF(T39="","",T59-(C38*T59^3+C39*T59^2+C40*T59+C41-T38)/(3*C38*T59^2+2*C39*T59+C40))</f>
        <v/>
      </c>
      <c r="U60" s="145" t="str">
        <f>IF(U39="","",U59-(C38*U59^3+C39*U59^2+C40*U59+C41-U38)/(3*C38*U59^2+2*C39*U59+C40))</f>
        <v/>
      </c>
      <c r="V60" s="145" t="str">
        <f>IF(V39="","",V59-(C38*V59^3+C39*V59^2+C40*V59+C41-V38)/(3*C38*V59^2+2*C39*V59+C40))</f>
        <v/>
      </c>
      <c r="W60" s="146" t="str">
        <f>IF(W39="","",W59-(C38*W59^3+C39*W59^2+C40*W59+C41-W38)/(3*C38*W59^2+2*C39*W59+C40))</f>
        <v/>
      </c>
      <c r="X60" s="4"/>
    </row>
    <row r="61" spans="1:24" ht="15.75" customHeight="1" thickBot="1">
      <c r="A61" s="4"/>
      <c r="B61" s="43" t="s">
        <v>38</v>
      </c>
      <c r="C61" s="160"/>
      <c r="D61" s="39"/>
      <c r="E61" s="206" t="s">
        <v>39</v>
      </c>
      <c r="F61" s="207"/>
      <c r="G61" s="54" t="str">
        <f>IF(C53="","",G39)</f>
        <v/>
      </c>
      <c r="H61" s="55" t="str">
        <f>IF(C61="","",H39)</f>
        <v/>
      </c>
      <c r="I61" s="55" t="str">
        <f>IF(C61="","",I39)</f>
        <v/>
      </c>
      <c r="J61" s="55" t="str">
        <f>IF(C61="","",J39)</f>
        <v/>
      </c>
      <c r="K61" s="55" t="str">
        <f t="shared" ref="K61:W61" si="4">K39</f>
        <v/>
      </c>
      <c r="L61" s="55" t="str">
        <f t="shared" si="4"/>
        <v/>
      </c>
      <c r="M61" s="55" t="str">
        <f t="shared" si="4"/>
        <v/>
      </c>
      <c r="N61" s="55" t="str">
        <f t="shared" si="4"/>
        <v/>
      </c>
      <c r="O61" s="55" t="str">
        <f t="shared" si="4"/>
        <v/>
      </c>
      <c r="P61" s="55" t="str">
        <f t="shared" si="4"/>
        <v/>
      </c>
      <c r="Q61" s="55" t="str">
        <f t="shared" si="4"/>
        <v/>
      </c>
      <c r="R61" s="55" t="str">
        <f t="shared" si="4"/>
        <v/>
      </c>
      <c r="S61" s="55" t="str">
        <f t="shared" si="4"/>
        <v/>
      </c>
      <c r="T61" s="55" t="str">
        <f t="shared" si="4"/>
        <v/>
      </c>
      <c r="U61" s="55" t="str">
        <f t="shared" si="4"/>
        <v/>
      </c>
      <c r="V61" s="55" t="str">
        <f t="shared" si="4"/>
        <v/>
      </c>
      <c r="W61" s="56" t="str">
        <f t="shared" si="4"/>
        <v/>
      </c>
      <c r="X61" s="4"/>
    </row>
    <row r="62" spans="1:24" ht="15.75" customHeight="1" thickBot="1">
      <c r="A62" s="4"/>
      <c r="B62" s="43" t="s">
        <v>40</v>
      </c>
      <c r="C62" s="159"/>
      <c r="D62" s="39"/>
      <c r="E62" s="205"/>
      <c r="F62" s="205"/>
      <c r="G62" s="57" t="s">
        <v>42</v>
      </c>
      <c r="I62" s="58"/>
      <c r="J62" s="58"/>
      <c r="K62" s="58"/>
      <c r="L62" s="58"/>
      <c r="M62" s="58"/>
      <c r="N62" s="58"/>
      <c r="O62" s="58"/>
      <c r="P62" s="58"/>
      <c r="Q62" s="58"/>
      <c r="R62" s="58"/>
      <c r="S62" s="58"/>
      <c r="T62" s="58"/>
      <c r="U62" s="58"/>
      <c r="V62" s="58"/>
      <c r="W62" s="59"/>
      <c r="X62" s="4"/>
    </row>
    <row r="63" spans="1:24" ht="15.75">
      <c r="A63" s="4"/>
      <c r="B63" s="60"/>
      <c r="C63" s="61"/>
      <c r="D63" s="39"/>
      <c r="E63" s="198" t="s">
        <v>41</v>
      </c>
      <c r="F63" s="199"/>
      <c r="G63" s="62" t="str">
        <f>IF(C53="","",G60)</f>
        <v/>
      </c>
      <c r="H63" s="63" t="str">
        <f>IF(C61="","",IF(H60*C58&lt;3.98,3.98,H60*C58))</f>
        <v/>
      </c>
      <c r="I63" s="63" t="str">
        <f>IF(C61="","",IF(C67=3,I60,I60*C58*(((C67-1)/C67)^0.44)))</f>
        <v/>
      </c>
      <c r="J63" s="63" t="str">
        <f>IF(C61="","",IF(C84=3,J60,J60*C58*(((C84-2)/C84)^0.44)))</f>
        <v/>
      </c>
      <c r="K63" s="63" t="str">
        <f>IF(K60="","",IF(K39*10/C84=1,1.3*K60*C58*(((C84-3)/C84)^0.44),K60*C58*(((C84-3)/C84)^0.44)))</f>
        <v/>
      </c>
      <c r="L63" s="63" t="str">
        <f>IF(L60="","",IF(L39*10/C84=1,1.3*L60*C58*(((C84-4)/C84)^0.44),L60*C58*(((C84-4)/C84)^0.44)))</f>
        <v/>
      </c>
      <c r="M63" s="63" t="str">
        <f>IF(M60="","",IF(M39*10/C84=1,1.3*M60*C58*(((C84-5)/C84)^0.44),M60*C58*(((C84-5)/C84)^0.44)))</f>
        <v/>
      </c>
      <c r="N63" s="63" t="str">
        <f>IF(N60="","",IF(N39*10/C84=1,1.3*N60*C58*(((C84-6)/C84)^0.44),N60*C58*(((C84-6)/C84)^0.44)))</f>
        <v/>
      </c>
      <c r="O63" s="63" t="str">
        <f>IF(O60="","",IF(O39*10/C84=1,1.3*O60*C58*(((C84-7)/C84)^0.44),O60*C58*(((C84-7)/C84)^0.44)))</f>
        <v/>
      </c>
      <c r="P63" s="63" t="str">
        <f>IF(P60="","",IF(P39*10/C84=1,1.3*P60*C58*(((C84-8)/C84)^0.44),P60*C58*(((C84-8)/C84)^0.44)))</f>
        <v/>
      </c>
      <c r="Q63" s="63" t="str">
        <f>IF(Q60="","",IF(Q39*10/C67=1,1.3*Q60*C58*(((C67-9)/C67)^0.44),Q60*C58*(((C67-9)/C67)^0.44)))</f>
        <v/>
      </c>
      <c r="R63" s="63" t="str">
        <f>IF(R60="","",IF(R39*10/C84=1,1.4*R60*C58*(((C84-10)/C84)^0.44),R60*C58*(((C84-10)/C84)^0.44)))</f>
        <v/>
      </c>
      <c r="S63" s="63" t="str">
        <f>IF(S60="","",IF(S39*10/C84=1,1.4*S60*C58*(((C84-11)/C84)^0.44),S60*C58*(((C84-11)/C84)^0.44)))</f>
        <v/>
      </c>
      <c r="T63" s="63" t="str">
        <f>IF(T60="","",IF(T39*10/C84=1,1.4*T60*C58*(((C84-12)/C84)^0.44),T60*C58*(((C84-12)/C84)^0.44)))</f>
        <v/>
      </c>
      <c r="U63" s="63" t="str">
        <f>IF(U60="","",IF(U39*10/C84=1,1.4*U60*C58*(((C84-13)/C84)^0.44),U60*C58*(((C84-13)/C84)^0.44)))</f>
        <v/>
      </c>
      <c r="V63" s="63" t="str">
        <f>IF(V60="","",IF(V39*10/C84=1,1.4*V60*C58*(((C84-14)/C84)^0.4),V60*C58*(((C84-14)/C84)^0.4)))</f>
        <v/>
      </c>
      <c r="W63" s="64" t="str">
        <f>IF(W60="","",IF(W39*10/C84=1,1.05*W60*C58*(((C84-14)/C84)^0.4),W60*C58*(((C84-14)/C84)^0.4)))</f>
        <v/>
      </c>
      <c r="X63" s="4"/>
    </row>
    <row r="64" spans="1:24" ht="15" customHeight="1">
      <c r="A64" s="4"/>
      <c r="B64" s="202" t="s">
        <v>98</v>
      </c>
      <c r="C64" s="200">
        <f>IF(C61="",0,IF(0.33*(C54/500)^0.537&lt;0.33,0.33,0.33*(C54/500)^0.537))</f>
        <v>0</v>
      </c>
      <c r="D64" s="39"/>
      <c r="E64" s="176" t="s">
        <v>99</v>
      </c>
      <c r="F64" s="170" t="s">
        <v>95</v>
      </c>
      <c r="G64" s="166">
        <f>IF($C$61="1",G60*$F$54,IF($C$61="2",G60*$F$55/SQRT(3),IF($C$61="3",G60*$F$57,IF($C$61="4",G60*($F$54+$F$57),IF($C$61="5",G60*($F$55/SQRT(3)+$F$57),IF($C$61="6",2*G60*$F$57,0))))))</f>
        <v>0</v>
      </c>
      <c r="H64" s="66">
        <f>IF($C$61="1",H60*$F$54,IF($C$61="2",H60*$F$55/SQRT(3),IF($C$61="3",H60*$F$57,IF($C$61="4",H60*($F$54+$F$57),IF($C$61="5",H60*($F$55/SQRT(3)+$F$57),IF($C$61="6",2*H60*$F$57,0))))))</f>
        <v>0</v>
      </c>
      <c r="I64" s="66">
        <f>IF($C$61="1",I60*$F$54,IF($C$61="2",I60*$F$55/SQRT(3),IF($C$61="3",I60*$F$57,IF($C$61="4",I60*($F$54+$F$57),IF($C$61="5",I60*($F$55/SQRT(3)+$F$57),IF($C$61="6",2*I60*$F$57,0))))))</f>
        <v>0</v>
      </c>
      <c r="J64" s="66">
        <f>IF($C$61="1",J60*$F$54,IF($C$61="2",J60*$F$55/SQRT(3),IF($C$61="3",J60*$F$57,IF($C$61="4",J60*($F$54+$F$57),IF($C$61="5",J60*($F$55/SQRT(3)+$F$57),IF($C$61="6",2*J60*$F$57,0))))))</f>
        <v>0</v>
      </c>
      <c r="K64" s="66">
        <f t="shared" ref="K64:W64" si="5">IF(K60="",0,IF($C$61="1",K60*$F$54,IF($C$61="2",K60*$F$55/SQRT(3),IF($C$61="3",K60*$F$57,IF($C$61="4",K60*($F$54+$F$57),IF($C$61="5",K60*($F$55/SQRT(3)+$F$57),IF($C$61="6",2*K60*$F$57)))))))</f>
        <v>0</v>
      </c>
      <c r="L64" s="66">
        <f t="shared" si="5"/>
        <v>0</v>
      </c>
      <c r="M64" s="66">
        <f t="shared" si="5"/>
        <v>0</v>
      </c>
      <c r="N64" s="66">
        <f t="shared" si="5"/>
        <v>0</v>
      </c>
      <c r="O64" s="66">
        <f t="shared" si="5"/>
        <v>0</v>
      </c>
      <c r="P64" s="66">
        <f t="shared" si="5"/>
        <v>0</v>
      </c>
      <c r="Q64" s="66">
        <f t="shared" si="5"/>
        <v>0</v>
      </c>
      <c r="R64" s="66">
        <f t="shared" si="5"/>
        <v>0</v>
      </c>
      <c r="S64" s="66">
        <f t="shared" si="5"/>
        <v>0</v>
      </c>
      <c r="T64" s="66">
        <f t="shared" si="5"/>
        <v>0</v>
      </c>
      <c r="U64" s="66">
        <f t="shared" si="5"/>
        <v>0</v>
      </c>
      <c r="V64" s="66">
        <f t="shared" si="5"/>
        <v>0</v>
      </c>
      <c r="W64" s="66">
        <f t="shared" si="5"/>
        <v>0</v>
      </c>
      <c r="X64" s="4"/>
    </row>
    <row r="65" spans="1:24" ht="15" customHeight="1">
      <c r="A65" s="4"/>
      <c r="B65" s="203"/>
      <c r="C65" s="201"/>
      <c r="D65" s="39"/>
      <c r="E65" s="177" t="s">
        <v>100</v>
      </c>
      <c r="F65" s="172" t="s">
        <v>96</v>
      </c>
      <c r="G65" s="173">
        <f>IF($C$53="",0,IF($C$61="1",0,IF($C$61="2",G60*$F$55,IF($C$61="3",G60*$F$57,IF($C$61="4",G60*$F$57,IF($C$61="5",G60*($F$55+$F$57),IF($C$61="6",2*G60*$F$57,"---")))))))</f>
        <v>0</v>
      </c>
      <c r="H65" s="169">
        <f>IF(B1=0,0,IF(H60="",0,IF($C$61="",0,IF($C$61="1",0,IF($C$61="2",H60*$F$55,IF($C$61="3",H60*$F$57,IF($C$61="4",H60*$F$57,IF($C$61="5",H60*($F$55+$F$57),IF($C$61="6",2*H60*$F$57,"---")))))))))</f>
        <v>0</v>
      </c>
      <c r="I65" s="169">
        <f t="shared" ref="I65:W65" si="6">IF(I60="",0,IF($C$53="",0,IF($C$61="1",0,IF($C$61="2",I60*$F$55,IF($C$61="3",I60*$F$57,IF($C$61="4",I60*$F$57,IF($C$61="5",I60*($F$55+$F$57),IF($C$61="6",2*I60*$F$57,"---"))))))))</f>
        <v>0</v>
      </c>
      <c r="J65" s="169">
        <f t="shared" si="6"/>
        <v>0</v>
      </c>
      <c r="K65" s="169">
        <f t="shared" si="6"/>
        <v>0</v>
      </c>
      <c r="L65" s="169">
        <f t="shared" si="6"/>
        <v>0</v>
      </c>
      <c r="M65" s="169">
        <f t="shared" si="6"/>
        <v>0</v>
      </c>
      <c r="N65" s="169">
        <f t="shared" si="6"/>
        <v>0</v>
      </c>
      <c r="O65" s="169">
        <f t="shared" si="6"/>
        <v>0</v>
      </c>
      <c r="P65" s="169">
        <f t="shared" si="6"/>
        <v>0</v>
      </c>
      <c r="Q65" s="169">
        <f t="shared" si="6"/>
        <v>0</v>
      </c>
      <c r="R65" s="169">
        <f t="shared" si="6"/>
        <v>0</v>
      </c>
      <c r="S65" s="169">
        <f t="shared" si="6"/>
        <v>0</v>
      </c>
      <c r="T65" s="169">
        <f t="shared" si="6"/>
        <v>0</v>
      </c>
      <c r="U65" s="169">
        <f t="shared" si="6"/>
        <v>0</v>
      </c>
      <c r="V65" s="169">
        <f t="shared" si="6"/>
        <v>0</v>
      </c>
      <c r="W65" s="169">
        <f t="shared" si="6"/>
        <v>0</v>
      </c>
      <c r="X65" s="4"/>
    </row>
    <row r="66" spans="1:24" ht="15" customHeight="1">
      <c r="A66" s="4"/>
      <c r="B66" s="204"/>
      <c r="C66" s="201"/>
      <c r="D66" s="39"/>
      <c r="E66" s="178" t="s">
        <v>94</v>
      </c>
      <c r="F66" s="171" t="s">
        <v>97</v>
      </c>
      <c r="G66" s="167">
        <f t="shared" ref="G66:W66" si="7">G64</f>
        <v>0</v>
      </c>
      <c r="H66" s="68">
        <f t="shared" si="7"/>
        <v>0</v>
      </c>
      <c r="I66" s="68">
        <f t="shared" si="7"/>
        <v>0</v>
      </c>
      <c r="J66" s="68">
        <f t="shared" si="7"/>
        <v>0</v>
      </c>
      <c r="K66" s="68">
        <f t="shared" si="7"/>
        <v>0</v>
      </c>
      <c r="L66" s="68">
        <f t="shared" si="7"/>
        <v>0</v>
      </c>
      <c r="M66" s="68">
        <f t="shared" si="7"/>
        <v>0</v>
      </c>
      <c r="N66" s="68">
        <f t="shared" si="7"/>
        <v>0</v>
      </c>
      <c r="O66" s="68">
        <f t="shared" si="7"/>
        <v>0</v>
      </c>
      <c r="P66" s="68">
        <f t="shared" si="7"/>
        <v>0</v>
      </c>
      <c r="Q66" s="68">
        <f t="shared" si="7"/>
        <v>0</v>
      </c>
      <c r="R66" s="68">
        <f t="shared" si="7"/>
        <v>0</v>
      </c>
      <c r="S66" s="68">
        <f t="shared" si="7"/>
        <v>0</v>
      </c>
      <c r="T66" s="68">
        <f t="shared" si="7"/>
        <v>0</v>
      </c>
      <c r="U66" s="68">
        <f t="shared" si="7"/>
        <v>0</v>
      </c>
      <c r="V66" s="68">
        <f t="shared" si="7"/>
        <v>0</v>
      </c>
      <c r="W66" s="68">
        <f t="shared" si="7"/>
        <v>0</v>
      </c>
      <c r="X66" s="4"/>
    </row>
    <row r="67" spans="1:24" ht="15" hidden="1" customHeight="1">
      <c r="A67" s="4"/>
      <c r="B67" s="123"/>
      <c r="C67" s="107">
        <f>INT(C64*10)</f>
        <v>0</v>
      </c>
      <c r="D67" s="39"/>
      <c r="E67" s="120"/>
      <c r="F67" s="121"/>
      <c r="G67" s="122"/>
      <c r="H67" s="122"/>
      <c r="I67" s="122"/>
      <c r="J67" s="122"/>
      <c r="K67" s="122"/>
      <c r="L67" s="122"/>
      <c r="M67" s="122"/>
      <c r="N67" s="122"/>
      <c r="O67" s="122"/>
      <c r="P67" s="122"/>
      <c r="Q67" s="122"/>
      <c r="R67" s="122"/>
      <c r="S67" s="122"/>
      <c r="T67" s="122"/>
      <c r="U67" s="122"/>
      <c r="V67" s="122"/>
      <c r="W67" s="122"/>
      <c r="X67" s="4"/>
    </row>
    <row r="68" spans="1:24" ht="8.25" customHeight="1">
      <c r="A68" s="4"/>
      <c r="B68" s="4"/>
      <c r="C68" s="71"/>
      <c r="D68" s="39"/>
      <c r="E68" s="4"/>
      <c r="F68" s="4"/>
      <c r="G68" s="4"/>
      <c r="H68" s="4"/>
      <c r="I68" s="4"/>
      <c r="J68" s="4"/>
      <c r="K68" s="4"/>
      <c r="L68" s="4"/>
      <c r="M68" s="4"/>
      <c r="N68" s="4"/>
      <c r="O68" s="4"/>
      <c r="P68" s="4"/>
      <c r="Q68" s="4"/>
      <c r="R68" s="4"/>
      <c r="S68" s="4"/>
      <c r="T68" s="4"/>
      <c r="U68" s="4"/>
      <c r="V68" s="4"/>
      <c r="W68" s="6"/>
      <c r="X68" s="4"/>
    </row>
    <row r="69" spans="1:24" ht="15" hidden="1" customHeight="1">
      <c r="A69" s="4"/>
      <c r="B69" s="73"/>
      <c r="C69" s="12"/>
      <c r="D69" s="39"/>
      <c r="E69" s="115"/>
      <c r="F69" s="116"/>
      <c r="G69" s="117" t="s">
        <v>42</v>
      </c>
      <c r="H69" s="117" t="s">
        <v>43</v>
      </c>
      <c r="I69" s="117" t="s">
        <v>44</v>
      </c>
      <c r="J69" s="117" t="s">
        <v>45</v>
      </c>
      <c r="K69" s="117" t="s">
        <v>46</v>
      </c>
      <c r="L69" s="117" t="s">
        <v>47</v>
      </c>
      <c r="M69" s="117" t="s">
        <v>48</v>
      </c>
      <c r="N69" s="117" t="s">
        <v>49</v>
      </c>
      <c r="O69" s="117" t="s">
        <v>50</v>
      </c>
      <c r="P69" s="117" t="s">
        <v>51</v>
      </c>
      <c r="Q69" s="117" t="s">
        <v>52</v>
      </c>
      <c r="R69" s="117" t="s">
        <v>53</v>
      </c>
      <c r="S69" s="117" t="s">
        <v>54</v>
      </c>
      <c r="T69" s="15" t="s">
        <v>55</v>
      </c>
      <c r="U69" s="15" t="s">
        <v>56</v>
      </c>
      <c r="V69" s="15" t="s">
        <v>57</v>
      </c>
      <c r="W69" s="16" t="s">
        <v>58</v>
      </c>
      <c r="X69" s="4"/>
    </row>
    <row r="70" spans="1:24" ht="15" hidden="1" customHeight="1">
      <c r="A70" s="4"/>
      <c r="B70" s="80" t="s">
        <v>59</v>
      </c>
      <c r="C70" s="81">
        <v>-2.596044E-3</v>
      </c>
      <c r="D70" s="39"/>
      <c r="E70" s="115"/>
      <c r="F70" s="116"/>
      <c r="G70" s="118"/>
      <c r="H70" s="109" t="str">
        <f>H71</f>
        <v/>
      </c>
      <c r="I70" s="109">
        <f>IF(C97&lt;0.4,0.2,0.1+0.2/C98)</f>
        <v>0.2</v>
      </c>
      <c r="J70" s="109">
        <f>IF(C97&lt;0.4,0.3,0.1+(0.2/C98)*2)</f>
        <v>0.3</v>
      </c>
      <c r="K70" s="109" t="str">
        <f>IF(C97&lt;0.4,"",0.1+(0.2/C98)*3)</f>
        <v/>
      </c>
      <c r="L70" s="109" t="str">
        <f>IF(C97&lt;0.4,"",0.1+(0.2/C98)*4)</f>
        <v/>
      </c>
      <c r="M70" s="109" t="str">
        <f>IF(C97&lt;0.4,"",0.1+(0.2/C98)*5)</f>
        <v/>
      </c>
      <c r="N70" s="109" t="str">
        <f>IF(C97&lt;0.4,"",0.1+(0.2/C98)*6)</f>
        <v/>
      </c>
      <c r="O70" s="109" t="str">
        <f>IF(C97&lt;0.4,"",0.1+(0.2/C98)*7)</f>
        <v/>
      </c>
      <c r="P70" s="109" t="str">
        <f>IF(C97&lt;0.4,"",0.1+(0.2/C98)*8)</f>
        <v/>
      </c>
      <c r="Q70" s="109" t="str">
        <f>IF(C97&lt;0.4,"",0.1+(0.2/C98)*9)</f>
        <v/>
      </c>
      <c r="R70" s="119" t="str">
        <f>IF(C97&lt;0.4,"",0.1+(0.2/C98)*10)</f>
        <v/>
      </c>
      <c r="S70" s="119" t="str">
        <f>IF(C97&lt;0.4,"",0.1+(0.2/C98)*11)</f>
        <v/>
      </c>
      <c r="T70" s="22" t="str">
        <f>IF(C97&lt;0.4,"",0.1+(0.2/C98)*12)</f>
        <v/>
      </c>
      <c r="U70" s="22" t="str">
        <f>IF(C97&lt;0.4,"",0.1+(0.2/C98)*13)</f>
        <v/>
      </c>
      <c r="V70" s="22" t="str">
        <f>IF(C97&lt;0.4,"",0.1+(0.2/C98)*14)</f>
        <v/>
      </c>
      <c r="W70" s="23" t="str">
        <f>IF(C97&lt;0.4,"",0.1+(0.2/C98)*15)</f>
        <v/>
      </c>
      <c r="X70" s="4"/>
    </row>
    <row r="71" spans="1:24" ht="15" hidden="1" customHeight="1">
      <c r="A71" s="4"/>
      <c r="B71" s="80" t="s">
        <v>60</v>
      </c>
      <c r="C71" s="81">
        <v>4.5824813999999998E-2</v>
      </c>
      <c r="D71" s="39"/>
      <c r="E71" s="115"/>
      <c r="F71" s="116"/>
      <c r="G71" s="108" t="e">
        <f>1/C86</f>
        <v>#DIV/0!</v>
      </c>
      <c r="H71" s="110" t="str">
        <f>IF(C97&gt;0.1,0.1,"")</f>
        <v/>
      </c>
      <c r="I71" s="110" t="str">
        <f>IF(C97&gt;0.2,0.2,"")</f>
        <v/>
      </c>
      <c r="J71" s="110" t="str">
        <f>IF(C97&gt;0.3,0.3,"")</f>
        <v/>
      </c>
      <c r="K71" s="110" t="str">
        <f>IF(C97&gt;0.4,0.4,"")</f>
        <v/>
      </c>
      <c r="L71" s="110" t="str">
        <f>IF(C97&gt;0.5,0.5,"")</f>
        <v/>
      </c>
      <c r="M71" s="110" t="str">
        <f>IF(C97&gt;0.6,0.6,"")</f>
        <v/>
      </c>
      <c r="N71" s="110" t="str">
        <f>IF(C97&gt;0.7,0.7,"")</f>
        <v/>
      </c>
      <c r="O71" s="110" t="str">
        <f>IF(C97&gt;0.8,0.8,"")</f>
        <v/>
      </c>
      <c r="P71" s="110" t="str">
        <f>IF(C97&gt;0.9,0.9,"")</f>
        <v/>
      </c>
      <c r="Q71" s="110" t="str">
        <f>IF(C97&gt;1,1,"")</f>
        <v/>
      </c>
      <c r="R71" s="110" t="str">
        <f>IF(C97&gt;1.1,1.1,"")</f>
        <v/>
      </c>
      <c r="S71" s="110" t="str">
        <f>IF(C97&gt;1.2,1.2,"")</f>
        <v/>
      </c>
      <c r="T71" s="25" t="str">
        <f>IF(C97&gt;1.3,1.3,"")</f>
        <v/>
      </c>
      <c r="U71" s="25" t="str">
        <f>IF(C97&gt;1.4,1.4,"")</f>
        <v/>
      </c>
      <c r="V71" s="25" t="str">
        <f>IF(C97&gt;1.5,1.5,"")</f>
        <v/>
      </c>
      <c r="W71" s="26" t="str">
        <f>IF(C97&gt;1.6,1.6,"")</f>
        <v/>
      </c>
      <c r="X71" s="4"/>
    </row>
    <row r="72" spans="1:24" ht="15" hidden="1" customHeight="1">
      <c r="A72" s="4"/>
      <c r="B72" s="74" t="s">
        <v>61</v>
      </c>
      <c r="C72" s="75">
        <v>-0.24986050400000001</v>
      </c>
      <c r="D72" s="39"/>
      <c r="E72" s="115"/>
      <c r="F72" s="116"/>
      <c r="G72" s="113"/>
      <c r="H72" s="113"/>
      <c r="I72" s="113"/>
      <c r="J72" s="113"/>
      <c r="K72" s="113"/>
      <c r="L72" s="113"/>
      <c r="M72" s="113"/>
      <c r="N72" s="113"/>
      <c r="O72" s="113"/>
      <c r="P72" s="113"/>
      <c r="Q72" s="113"/>
      <c r="R72" s="113"/>
      <c r="S72" s="113"/>
      <c r="T72" s="30"/>
      <c r="U72" s="30"/>
      <c r="V72" s="30"/>
      <c r="W72" s="10"/>
      <c r="X72" s="4"/>
    </row>
    <row r="73" spans="1:24" ht="15" hidden="1" customHeight="1">
      <c r="A73" s="4"/>
      <c r="B73" s="74" t="s">
        <v>62</v>
      </c>
      <c r="C73" s="75">
        <v>0.53222846899999998</v>
      </c>
      <c r="D73" s="39"/>
      <c r="E73" s="115"/>
      <c r="F73" s="116"/>
      <c r="G73" s="113"/>
      <c r="H73" s="113"/>
      <c r="I73" s="113"/>
      <c r="J73" s="113"/>
      <c r="K73" s="113"/>
      <c r="L73" s="113"/>
      <c r="M73" s="113"/>
      <c r="N73" s="113"/>
      <c r="O73" s="113"/>
      <c r="P73" s="113"/>
      <c r="Q73" s="113"/>
      <c r="R73" s="113"/>
      <c r="S73" s="113"/>
      <c r="T73" s="30"/>
      <c r="U73" s="30"/>
      <c r="V73" s="30"/>
      <c r="W73" s="10"/>
      <c r="X73" s="4"/>
    </row>
    <row r="74" spans="1:24" ht="15" hidden="1" customHeight="1">
      <c r="A74" s="4"/>
      <c r="B74" s="73"/>
      <c r="C74" s="76"/>
      <c r="D74" s="39"/>
      <c r="E74" s="115"/>
      <c r="F74" s="116"/>
      <c r="G74" s="113"/>
      <c r="H74" s="113"/>
      <c r="I74" s="113"/>
      <c r="J74" s="113"/>
      <c r="K74" s="113"/>
      <c r="L74" s="113"/>
      <c r="M74" s="113"/>
      <c r="N74" s="113"/>
      <c r="O74" s="113"/>
      <c r="P74" s="113"/>
      <c r="Q74" s="113"/>
      <c r="R74" s="113"/>
      <c r="S74" s="113"/>
      <c r="T74" s="30"/>
      <c r="U74" s="30"/>
      <c r="V74" s="30"/>
      <c r="W74" s="10"/>
      <c r="X74" s="4"/>
    </row>
    <row r="75" spans="1:24" ht="15" hidden="1" customHeight="1">
      <c r="A75" s="4"/>
      <c r="B75" s="73"/>
      <c r="C75" s="76"/>
      <c r="D75" s="39"/>
      <c r="E75" s="115"/>
      <c r="F75" s="116"/>
      <c r="G75" s="113"/>
      <c r="H75" s="113"/>
      <c r="I75" s="113"/>
      <c r="J75" s="113"/>
      <c r="K75" s="113"/>
      <c r="L75" s="113"/>
      <c r="M75" s="113"/>
      <c r="N75" s="113"/>
      <c r="O75" s="113"/>
      <c r="P75" s="113"/>
      <c r="Q75" s="113"/>
      <c r="R75" s="113"/>
      <c r="S75" s="113"/>
      <c r="T75" s="30"/>
      <c r="U75" s="30"/>
      <c r="V75" s="30"/>
      <c r="W75" s="10"/>
      <c r="X75" s="4"/>
    </row>
    <row r="76" spans="1:24" ht="15" hidden="1" customHeight="1">
      <c r="A76" s="4"/>
      <c r="B76" s="74" t="s">
        <v>63</v>
      </c>
      <c r="C76" s="77">
        <f>-C71/(3*C70)</f>
        <v>5.883928777786509</v>
      </c>
      <c r="D76" s="39"/>
      <c r="E76" s="115"/>
      <c r="F76" s="116"/>
      <c r="G76" s="113"/>
      <c r="H76" s="113"/>
      <c r="I76" s="113"/>
      <c r="J76" s="113"/>
      <c r="K76" s="113"/>
      <c r="L76" s="113"/>
      <c r="M76" s="113"/>
      <c r="N76" s="113"/>
      <c r="O76" s="113"/>
      <c r="P76" s="113"/>
      <c r="Q76" s="113"/>
      <c r="R76" s="113"/>
      <c r="S76" s="113"/>
      <c r="T76" s="30"/>
      <c r="U76" s="30"/>
      <c r="V76" s="30"/>
      <c r="W76" s="10"/>
      <c r="X76" s="4"/>
    </row>
    <row r="77" spans="1:24" ht="15" hidden="1" customHeight="1">
      <c r="A77" s="4"/>
      <c r="B77" s="73"/>
      <c r="C77" s="76"/>
      <c r="D77" s="39"/>
      <c r="E77" s="115"/>
      <c r="F77" s="116"/>
      <c r="G77" s="113"/>
      <c r="H77" s="113"/>
      <c r="I77" s="113"/>
      <c r="J77" s="113"/>
      <c r="K77" s="113"/>
      <c r="L77" s="113"/>
      <c r="M77" s="113"/>
      <c r="N77" s="113"/>
      <c r="O77" s="113"/>
      <c r="P77" s="113"/>
      <c r="Q77" s="113"/>
      <c r="R77" s="113"/>
      <c r="S77" s="113"/>
      <c r="T77" s="30"/>
      <c r="U77" s="30"/>
      <c r="V77" s="30"/>
      <c r="W77" s="10"/>
      <c r="X77" s="4"/>
    </row>
    <row r="78" spans="1:24" ht="15" hidden="1" customHeight="1">
      <c r="A78" s="4"/>
      <c r="B78" s="74" t="s">
        <v>64</v>
      </c>
      <c r="C78" s="76">
        <f>-C71/(3*C70)+0.5*SQRT(ABS((2*C71/(3*C70))^2-4*C72/(3*C70)))</f>
        <v>7.4771662344916772</v>
      </c>
      <c r="D78" s="39"/>
      <c r="E78" s="115"/>
      <c r="F78" s="116"/>
      <c r="G78" s="113"/>
      <c r="H78" s="113"/>
      <c r="I78" s="113"/>
      <c r="J78" s="113"/>
      <c r="K78" s="113"/>
      <c r="L78" s="113"/>
      <c r="M78" s="113"/>
      <c r="N78" s="113"/>
      <c r="O78" s="113"/>
      <c r="P78" s="113"/>
      <c r="Q78" s="113"/>
      <c r="R78" s="113"/>
      <c r="S78" s="113"/>
      <c r="T78" s="30"/>
      <c r="U78" s="30"/>
      <c r="V78" s="30"/>
      <c r="W78" s="10"/>
      <c r="X78" s="4"/>
    </row>
    <row r="79" spans="1:24" ht="15" hidden="1" customHeight="1">
      <c r="A79" s="4"/>
      <c r="B79" s="74" t="s">
        <v>65</v>
      </c>
      <c r="C79" s="76">
        <f>-C71/(3*C70)-0.5*SQRT(ABS((2*C71/(3*C70))^2-4*C72/(3*C70)))</f>
        <v>4.2906913210813409</v>
      </c>
      <c r="D79" s="39"/>
      <c r="E79" s="115"/>
      <c r="F79" s="116"/>
      <c r="G79" s="113"/>
      <c r="H79" s="113"/>
      <c r="I79" s="113"/>
      <c r="J79" s="113"/>
      <c r="K79" s="113"/>
      <c r="L79" s="113"/>
      <c r="M79" s="113"/>
      <c r="N79" s="113"/>
      <c r="O79" s="113"/>
      <c r="P79" s="113"/>
      <c r="Q79" s="113"/>
      <c r="R79" s="113"/>
      <c r="S79" s="113"/>
      <c r="T79" s="30"/>
      <c r="U79" s="30"/>
      <c r="V79" s="30"/>
      <c r="W79" s="10"/>
      <c r="X79" s="4"/>
    </row>
    <row r="80" spans="1:24" ht="15" hidden="1" customHeight="1">
      <c r="A80" s="4"/>
      <c r="B80" s="73"/>
      <c r="C80" s="76"/>
      <c r="D80" s="39"/>
      <c r="E80" s="115"/>
      <c r="F80" s="116"/>
      <c r="G80" s="113"/>
      <c r="H80" s="113"/>
      <c r="I80" s="113"/>
      <c r="J80" s="113"/>
      <c r="K80" s="113"/>
      <c r="L80" s="113"/>
      <c r="M80" s="113"/>
      <c r="N80" s="113"/>
      <c r="O80" s="113"/>
      <c r="P80" s="113"/>
      <c r="Q80" s="113"/>
      <c r="R80" s="113"/>
      <c r="S80" s="113"/>
      <c r="T80" s="30"/>
      <c r="U80" s="30"/>
      <c r="V80" s="30"/>
      <c r="W80" s="10"/>
      <c r="X80" s="4"/>
    </row>
    <row r="81" spans="1:24" ht="15" hidden="1" customHeight="1">
      <c r="A81" s="4"/>
      <c r="B81" s="74" t="s">
        <v>60</v>
      </c>
      <c r="C81" s="78">
        <v>0.02</v>
      </c>
      <c r="D81" s="39"/>
      <c r="E81" s="115"/>
      <c r="F81" s="116"/>
      <c r="G81" s="113"/>
      <c r="H81" s="113"/>
      <c r="I81" s="113"/>
      <c r="J81" s="113"/>
      <c r="K81" s="113"/>
      <c r="L81" s="113"/>
      <c r="M81" s="113"/>
      <c r="N81" s="113"/>
      <c r="O81" s="113"/>
      <c r="P81" s="113"/>
      <c r="Q81" s="113"/>
      <c r="R81" s="113"/>
      <c r="S81" s="113"/>
      <c r="T81" s="30"/>
      <c r="U81" s="30"/>
      <c r="V81" s="30"/>
      <c r="W81" s="10"/>
      <c r="X81" s="4"/>
    </row>
    <row r="82" spans="1:24" ht="15" hidden="1" customHeight="1">
      <c r="A82" s="4"/>
      <c r="B82" s="73"/>
      <c r="C82" s="76"/>
      <c r="D82" s="39"/>
      <c r="E82" s="115"/>
      <c r="F82" s="116"/>
      <c r="G82" s="113"/>
      <c r="H82" s="113"/>
      <c r="I82" s="113"/>
      <c r="J82" s="113"/>
      <c r="K82" s="113"/>
      <c r="L82" s="113"/>
      <c r="M82" s="113"/>
      <c r="N82" s="113"/>
      <c r="O82" s="113"/>
      <c r="P82" s="113"/>
      <c r="Q82" s="113"/>
      <c r="R82" s="113"/>
      <c r="S82" s="113"/>
      <c r="T82" s="30"/>
      <c r="U82" s="30"/>
      <c r="V82" s="30"/>
      <c r="W82" s="10"/>
      <c r="X82" s="4"/>
    </row>
    <row r="83" spans="1:24" ht="15" hidden="1" customHeight="1">
      <c r="A83" s="4"/>
      <c r="B83" s="74"/>
      <c r="C83" s="76"/>
      <c r="D83" s="39"/>
      <c r="E83" s="111" t="s">
        <v>66</v>
      </c>
      <c r="F83" s="112"/>
      <c r="G83" s="113" t="e">
        <f>C81-(C70*C81^3+C71*C81^2+C72*C81+C73-G71)/(3*C70*C81^2+2*C71*C81+C72)</f>
        <v>#DIV/0!</v>
      </c>
      <c r="H83" s="113" t="e">
        <f>C81-(C70*C81^3+C71*C81^2+C72*C81+C73-H70)/(3*C70*C81^2+2*C71*C81+C72)</f>
        <v>#VALUE!</v>
      </c>
      <c r="I83" s="113">
        <f>C81-(C70*C81^3+C71*C81^2+C72*C81+C73-I70)/(3*C70*C81^2+2*C71*C81+C72)</f>
        <v>1.3393917720595252</v>
      </c>
      <c r="J83" s="113">
        <f>C81-(C70*C81^3+C71*C81^2+C72*C81+C73-J70)/(3*C70*C81^2+2*C71*C81+C72)</f>
        <v>0.9362157557208024</v>
      </c>
      <c r="K83" s="113" t="str">
        <f>IF(K71="","",C81-(C70*C81^3+C71*C81^2+C72*C81+C73-K70)/(3*C70*C81^2+2*C71*C81+C72))</f>
        <v/>
      </c>
      <c r="L83" s="113" t="str">
        <f>IF(L71="","",C81-(C70*C81^3+C71*C81^2+C72*C81+C73-L70)/(3*C70*C81^2+2*C71*C81+C72))</f>
        <v/>
      </c>
      <c r="M83" s="113" t="str">
        <f>IF(M71="","",C81-(C70*C81^3+C71*C81^2+C72*C81+C73-M70)/(3*C70*C81^2+2*C71*C81+C72))</f>
        <v/>
      </c>
      <c r="N83" s="113" t="str">
        <f>IF(N71="","",C81-(C70*C81^3+C71*C81^2+C72*C81+C73-N70)/(3*C70*C81^2+2*C71*C81+C72))</f>
        <v/>
      </c>
      <c r="O83" s="113" t="str">
        <f>IF(O71="","",C81-(C70*C81^3+C71*C81^2+C72*C81+C73-O70)/(3*C70*C81^2+2*C71*C81+C72))</f>
        <v/>
      </c>
      <c r="P83" s="113" t="str">
        <f>IF(P71="","",C81-(C70*C81^3+C71*C81^2+C72*C81+C73-P70)/(3*C70*C81^2+2*C71*C81+C72))</f>
        <v/>
      </c>
      <c r="Q83" s="113" t="str">
        <f>IF(Q71="","",C81-(C70*C81^3+C71*C81^2+C72*C81+C73-Q70)/(3*C70*C81^2+2*C71*C81+C72))</f>
        <v/>
      </c>
      <c r="R83" s="113" t="str">
        <f>IF(R71="","",C81-(C70*C81^3+C71*C81^2+C72*C81+C73-R70)/(3*C70*C81^2+2*C71*C81+C72))</f>
        <v/>
      </c>
      <c r="S83" s="113" t="str">
        <f>IF(S71="","",C81-(C70*C81^3+C71*C81^2+C72*C81+C73-S70)/(3*C70*C81^2+2*C71*C81+C72))</f>
        <v/>
      </c>
      <c r="T83" s="30" t="str">
        <f>IF(T71="","",C81-(C70*C81^3+C71*C81^2+C72*C81+C73-T70)/(3*C70*C81^2+2*C71*C81+C72))</f>
        <v/>
      </c>
      <c r="U83" s="30" t="str">
        <f>IF(U71="","",C81-(C70*C81^3+C71*C81^2+C72*C81+C73-U70)/(3*C70*C81^2+2*C71*C81+C72))</f>
        <v/>
      </c>
      <c r="V83" s="30" t="str">
        <f>IF(V71="","",C81-(C70*C81^3+C71*C81^2+C72*C81+C73-V70)/(3*C70*C81^2+2*C71*C81+C72))</f>
        <v/>
      </c>
      <c r="W83" s="10" t="str">
        <f>IF(W71="","",C81-(C70*C81^3+C71*C81^2+C72*C81+C73-W70)/(3*C70*C81^2+2*C71*C81+C72))</f>
        <v/>
      </c>
      <c r="X83" s="4"/>
    </row>
    <row r="84" spans="1:24" ht="15" hidden="1" customHeight="1">
      <c r="A84" s="4"/>
      <c r="B84" s="74"/>
      <c r="C84" s="69">
        <f>INT(C64*10)</f>
        <v>0</v>
      </c>
      <c r="D84" s="39"/>
      <c r="E84" s="111" t="s">
        <v>67</v>
      </c>
      <c r="F84" s="112"/>
      <c r="G84" s="113" t="e">
        <f>G83-(C70*G83^3+C71*G83^2+C72*G83+C73-G71)/(3*C70*G83^2+2*C71*G83+C72)</f>
        <v>#DIV/0!</v>
      </c>
      <c r="H84" s="113" t="e">
        <f>H83-(C70*H83^3+C71*H83^2+C72*H83+C73-H70)/(3*C70*H83^2+2*C71*H83+C72)</f>
        <v>#VALUE!</v>
      </c>
      <c r="I84" s="113">
        <f>I83-(C70*I83^3+C71*I83^2+C72*I83+C73-I70)/(3*C70*I83^2+2*C71*I83+C72)</f>
        <v>1.8606507365511635</v>
      </c>
      <c r="J84" s="113">
        <f>J83-(C70*J83^3+C71*J83^2+C72*J83+C73-J70)/(3*C70*J83^2+2*C71*J83+C72)</f>
        <v>1.148877546159329</v>
      </c>
      <c r="K84" s="113" t="str">
        <f>IF(K71="","",K83-(C70*K83^3+C71*K83^2+C72*K83+C73-K70)/(3*C70*K83^2+2*C71*K83+C72))</f>
        <v/>
      </c>
      <c r="L84" s="113" t="str">
        <f>IF(L71="","",L83-(C70*L83^3+C71*L83^2+C72*L83+C73-L70)/(3*C70*L83^2+2*C71*L83+C72))</f>
        <v/>
      </c>
      <c r="M84" s="113" t="str">
        <f>IF(M71="","",M83-(C70*M83^3+C71*M83^2+C72*M83+C73-M70)/(3*C70*M83^2+2*C71*M83+C72))</f>
        <v/>
      </c>
      <c r="N84" s="113" t="str">
        <f>IF(N71="","",N83-(C70*N83^3+C71*N83^2+C72*N83+C73-N70)/(3*C70*N83^2+2*C71*N83+C72))</f>
        <v/>
      </c>
      <c r="O84" s="113" t="str">
        <f>IF(O71="","",O83-(C70*O83^3+C71*O83^2+C72*O83+C73-O70)/(3*C70*O83^2+2*C71*O83+C72))</f>
        <v/>
      </c>
      <c r="P84" s="113" t="str">
        <f>IF(P71="","",P83-(C70*P83^3+C71*P83^2+C72*P83+C73-P70)/(3*C70*P83^2+2*C71*P83+C72))</f>
        <v/>
      </c>
      <c r="Q84" s="113" t="str">
        <f>IF(Q71="","",Q83-(C70*Q83^3+C71*Q83^2+C72*Q83+C73-Q70)/(3*C70*Q83^2+2*C71*Q83+C72))</f>
        <v/>
      </c>
      <c r="R84" s="113" t="str">
        <f>IF(R71="","",R83-(C70*R83^3+C71*R83^2+C72*R83+C73-R70)/(3*C70*R83^2+2*C71*R83+C72))</f>
        <v/>
      </c>
      <c r="S84" s="113" t="str">
        <f>IF(S71="","",S83-(C70*S83^3+C71*S83^2+C72*S83+C73-S70)/(3*C70*S83^2+2*C71*S83+C72))</f>
        <v/>
      </c>
      <c r="T84" s="30" t="str">
        <f>IF(T71="","",T83-(C70*T83^3+C71*T83^2+C72*T83+C73-T70)/(3*C70*T83^2+2*C71*T83+C72))</f>
        <v/>
      </c>
      <c r="U84" s="30" t="str">
        <f>IF(U71="","",U83-(C70*U83^3+C71*U83^2+C72*U83+C73-U70)/(3*C70*U83^2+2*C71*U83+C72))</f>
        <v/>
      </c>
      <c r="V84" s="30" t="str">
        <f>IF(V71="","",V83-(C70*V83^3+C71*V83^2+C72*V83+C73-V70)/(3*C70*V83^2+2*C71*V83+C72))</f>
        <v/>
      </c>
      <c r="W84" s="10" t="str">
        <f>IF(W71="","",W83-(C70*W83^3+C71*W83^2+C72*W83+C73-W70)/(3*C70*W83^2+2*C71*W83+C72))</f>
        <v/>
      </c>
      <c r="X84" s="4"/>
    </row>
    <row r="85" spans="1:24" ht="15" customHeight="1">
      <c r="A85" s="6"/>
      <c r="B85" s="7" t="s">
        <v>75</v>
      </c>
      <c r="C85" s="8">
        <f>IF(C87="",0,1)</f>
        <v>0</v>
      </c>
      <c r="D85" s="39"/>
      <c r="E85" s="179"/>
      <c r="F85" s="125"/>
      <c r="G85" s="125"/>
      <c r="H85" s="125"/>
      <c r="I85" s="125"/>
      <c r="J85" s="125"/>
      <c r="K85" s="125"/>
      <c r="L85" s="125"/>
      <c r="M85" s="125"/>
      <c r="N85" s="125"/>
      <c r="O85" s="125"/>
      <c r="P85" s="125"/>
      <c r="Q85" s="125"/>
      <c r="R85" s="125"/>
      <c r="S85" s="125"/>
      <c r="T85" s="125"/>
      <c r="U85" s="125"/>
      <c r="V85" s="125"/>
      <c r="W85" s="125"/>
      <c r="X85" s="6"/>
    </row>
    <row r="86" spans="1:24" ht="15.75" customHeight="1">
      <c r="A86" s="4"/>
      <c r="B86" s="43" t="s">
        <v>76</v>
      </c>
      <c r="C86" s="152"/>
      <c r="D86" s="39"/>
      <c r="E86" s="126" t="s">
        <v>77</v>
      </c>
      <c r="F86" s="127"/>
      <c r="G86" s="128" t="e">
        <f>G84-(C70*G84^3+C71*G84^2+C72*G84+C73-G71)/(3*C70*G84^2+2*C71*G84+C72)</f>
        <v>#DIV/0!</v>
      </c>
      <c r="H86" s="128" t="e">
        <f>H84-(C70*H84^3+C71*H84^2+C72*H84+C73-H70)/(3*C70*H84^2+2*C71*H84+C72)</f>
        <v>#VALUE!</v>
      </c>
      <c r="I86" s="128">
        <f>I84-(C70*I84^3+C71*I84^2+C72*I84+C73-I70)/(3*C70*I84^2+2*C71*I84+C72)</f>
        <v>1.9476640950670787</v>
      </c>
      <c r="J86" s="128">
        <f>J84-(C70*J84^3+C71*J84^2+C72*J84+C73-J70)/(3*C70*J84^2+2*C71*J84+C72)</f>
        <v>1.1599705572897567</v>
      </c>
      <c r="K86" s="128" t="str">
        <f>IF(K71="","",K84-(C70*K84^3+C71*K84^2+C72*K84+C73-K70)/(3*C70*K84^2+2*C71*K84+C72))</f>
        <v/>
      </c>
      <c r="L86" s="128" t="str">
        <f>IF(L71="","",L84-(C70*L84^3+C71*L84^2+C72*L84+C73-L70)/(3*C70*L84^2+2*C71*L84+C72))</f>
        <v/>
      </c>
      <c r="M86" s="128" t="str">
        <f>IF(M71="","",M84-(C70*M84^3+C71*M84^2+C72*M84+C73-M70)/(3*C70*M84^2+2*C71*M84+C72))</f>
        <v/>
      </c>
      <c r="N86" s="128" t="str">
        <f>IF(N71="","",N84-(C70*N84^3+C71*N84^2+C72*N84+C73-N70)/(3*C70*N84^2+2*C71*N84+C72))</f>
        <v/>
      </c>
      <c r="O86" s="128" t="str">
        <f>IF(O71="","",O84-(C70*O84^3+C71*O84^2+C72*O84+C73-O70)/(3*C70*O84^2+2*C71*O84+C72))</f>
        <v/>
      </c>
      <c r="P86" s="128" t="str">
        <f>IF(P71="","",P84-(C70*P84^3+C71*P84^2+C72*P84+C73-P70)/(3*C70*P84^2+2*C71*P84+C72))</f>
        <v/>
      </c>
      <c r="Q86" s="128" t="str">
        <f>IF(Q71="","",Q84-(C70*Q84^3+C71*Q84^2+C72*Q84+C73-Q70)/(3*C70*Q84^2+2*C71*Q84+C72))</f>
        <v/>
      </c>
      <c r="R86" s="128" t="str">
        <f>IF(R71="","",R84-(C70*R84^3+C71*R84^2+C72*R84+C73-R70)/(3*C70*R84^2+2*C71*R84+C72))</f>
        <v/>
      </c>
      <c r="S86" s="128" t="str">
        <f>IF(S71="","",S84-(C70*S84^3+C71*S84^2+C72*S84+C73-S70)/(3*C70*S84^2+2*C71*S84+C72))</f>
        <v/>
      </c>
      <c r="T86" s="128" t="str">
        <f>IF(T71="","",T84-(C70*T84^3+C71*T84^2+C72*T84+C73-T70)/(3*C70*T84^2+2*C71*T84+C72))</f>
        <v/>
      </c>
      <c r="U86" s="128" t="str">
        <f>IF(U71="","",U84-(C70*U84^3+C71*U84^2+C72*U84+C73-U70)/(3*C70*U84^2+2*C71*U84+C72))</f>
        <v/>
      </c>
      <c r="V86" s="128" t="str">
        <f>IF(V71="","",V84-(C70*V84^3+C71*V84^2+C72*V84+C73-V70)/(3*C70*V84^2+2*C71*V84+C72))</f>
        <v/>
      </c>
      <c r="W86" s="125" t="str">
        <f>IF(W71="","",W84-(C70*W84^3+C71*W84^2+C72*W84+C73-W70)/(3*C70*W84^2+2*C71*W84+C72))</f>
        <v/>
      </c>
      <c r="X86" s="4"/>
    </row>
    <row r="87" spans="1:24" ht="15.75" customHeight="1">
      <c r="A87" s="4"/>
      <c r="B87" s="43" t="s">
        <v>78</v>
      </c>
      <c r="C87" s="153"/>
      <c r="D87" s="39"/>
      <c r="E87" s="129"/>
      <c r="F87" s="130"/>
      <c r="G87" s="128" t="e">
        <f>G86-(C70*G86^3+C71*G86^2+C72*G86+C73-G71)/(3*C70*G86^2+2*C71*G86+C72)</f>
        <v>#DIV/0!</v>
      </c>
      <c r="H87" s="128" t="e">
        <f>H86-(C70*H86^3+C71*H86^2+C72*H86+C73-H70)/(3*C70*H86^2+2*C71*H86+C72)</f>
        <v>#VALUE!</v>
      </c>
      <c r="I87" s="128">
        <f>I86-(C70*I86^3+C71*I86^2+C72*I86+C73-I70)/(3*C70*I86^2+2*C71*I86+C72)</f>
        <v>1.9499983393648257</v>
      </c>
      <c r="J87" s="128">
        <f>J86-(C70*J86^3+C71*J86^2+C72*J86+C73-J70)/(3*C70*J86^2+2*C71*J86+C72)</f>
        <v>1.1599999957870419</v>
      </c>
      <c r="K87" s="128" t="str">
        <f>IF(K71="","",K86-(C70*K86^3+C71*K86^2+C72*K86+C73-K70)/(3*C70*K86^2+2*C71*K86+C72))</f>
        <v/>
      </c>
      <c r="L87" s="128" t="str">
        <f>IF(L71="","",L86-(C70*L86^3+C71*L86^2+C72*L86+C73-L70)/(3*C70*L86^2+2*C71*L86+C72))</f>
        <v/>
      </c>
      <c r="M87" s="128" t="str">
        <f>IF(M71="","",M86-(C70*M86^3+C71*M86^2+C72*M86+C73-M70)/(3*C70*M86^2+2*C71*M86+C72))</f>
        <v/>
      </c>
      <c r="N87" s="128" t="str">
        <f>IF(N71="","",N86-(C70*N86^3+C71*N86^2+C72*N86+C73-N70)/(3*C70*N86^2+2*C71*N86+C72))</f>
        <v/>
      </c>
      <c r="O87" s="128" t="str">
        <f>IF(O71="","",O86-(C70*O86^3+C71*O86^2+C72*O86+C73-O70)/(3*C70*O86^2+2*C71*O86+C72))</f>
        <v/>
      </c>
      <c r="P87" s="128" t="str">
        <f>IF(P71="","",P86-(C70*P86^3+C71*P86^2+C72*P86+C73-P70)/(3*C70*P86^2+2*C71*P86+C72))</f>
        <v/>
      </c>
      <c r="Q87" s="128" t="str">
        <f>IF(Q71="","",Q86-(C70*Q86^3+C71*Q86^2+C72*Q86+C73-Q70)/(3*C70*Q86^2+2*C71*Q86+C72))</f>
        <v/>
      </c>
      <c r="R87" s="128" t="str">
        <f>IF(R71="","",R86-(C70*R86^3+C71*R86^2+C72*R86+C73-R70)/(3*C70*R86^2+2*C71*R86+C72))</f>
        <v/>
      </c>
      <c r="S87" s="128" t="str">
        <f>IF(S71="","",S86-(C70*S86^3+C71*S86^2+C72*S86+C73-S70)/(3*C70*S86^2+2*C71*S86+C72))</f>
        <v/>
      </c>
      <c r="T87" s="128" t="str">
        <f>IF(T71="","",T86-(C70*T86^3+C71*T86^2+C72*T86+C73-T70)/(3*C70*T86^2+2*C71*T86+C72))</f>
        <v/>
      </c>
      <c r="U87" s="128" t="str">
        <f>IF(U71="","",U86-(C70*U86^3+C71*U86^2+C72*U86+C73-U70)/(3*C70*U86^2+2*C71*U86+C72))</f>
        <v/>
      </c>
      <c r="V87" s="128" t="str">
        <f>IF(V71="","",V86-(C70*V86^3+C71*V86^2+C72*V86+C73-V70)/(3*C70*V86^2+2*C71*V86+C72))</f>
        <v/>
      </c>
      <c r="W87" s="125" t="str">
        <f>IF(W71="","",W86-(C70*W86^3+C71*W86^2+C72*W86+C73-W70)/(3*C70*W86^2+2*C71*W86+C72))</f>
        <v/>
      </c>
      <c r="X87" s="4"/>
    </row>
    <row r="88" spans="1:24" ht="15.75" customHeight="1">
      <c r="A88" s="4"/>
      <c r="B88" s="43" t="s">
        <v>79</v>
      </c>
      <c r="C88" s="154"/>
      <c r="D88" s="39"/>
      <c r="E88" s="129"/>
      <c r="F88" s="130"/>
      <c r="G88" s="128" t="e">
        <f>G87-(C70*G87^3+C71*G87^2+C72*G87+C73-G71)/(3*C70*G87^2+2*C71*G87+C72)</f>
        <v>#DIV/0!</v>
      </c>
      <c r="H88" s="128" t="e">
        <f>H87-(C70*H87^3+C71*H87^2+C72*H87+C73-H70)/(3*C70*H87^2+2*C71*H87+C72)</f>
        <v>#VALUE!</v>
      </c>
      <c r="I88" s="128">
        <f>I87-(C70*I87^3+C71*I87^2+C72*I87+C73-I70)/(3*C70*I87^2+2*C71*I87+C72)</f>
        <v>1.9499999968282029</v>
      </c>
      <c r="J88" s="128">
        <f>J87-(C70*J87^3+C71*J87^2+C72*J87+C73-J70)/(3*C70*J87^2+2*C71*J87+C72)</f>
        <v>1.1599999959940437</v>
      </c>
      <c r="K88" s="128" t="str">
        <f>IF(K71="","",K87-(C70*K87^3+C71*K87^2+C72*K87+C73-K70)/(3*C70*K87^2+2*C71*K87+C72))</f>
        <v/>
      </c>
      <c r="L88" s="128" t="str">
        <f>IF(L71="","",L87-(C70*L87^3+C71*L87^2+C72*L87+C73-L70)/(3*C70*L87^2+2*C71*L87+C72))</f>
        <v/>
      </c>
      <c r="M88" s="128" t="str">
        <f>IF(M71="","",M87-(C70*M87^3+C71*M87^2+C72*M87+C73-M70)/(3*C70*M87^2+2*C71*M87+C72))</f>
        <v/>
      </c>
      <c r="N88" s="128" t="str">
        <f>IF(N71="","",N87-(C70*N87^3+C71*N87^2+C72*N87+C73-N70)/(3*C70*N87^2+2*C71*N87+C72))</f>
        <v/>
      </c>
      <c r="O88" s="128" t="str">
        <f>IF(O71="","",O87-(C70*O87^3+C71*O87^2+C72*O87+C73-O70)/(3*C70*O87^2+2*C71*O87+C72))</f>
        <v/>
      </c>
      <c r="P88" s="128" t="str">
        <f>IF(P71="","",P87-(C70*P87^3+C71*P87^2+C72*P87+C73-P70)/(3*C70*P87^2+2*C71*P87+C72))</f>
        <v/>
      </c>
      <c r="Q88" s="128" t="str">
        <f>IF(Q71="","",Q87-(C70*Q87^3+C71*Q87^2+C72*Q87+C73-Q70)/(3*C70*Q87^2+2*C71*Q87+C72))</f>
        <v/>
      </c>
      <c r="R88" s="128" t="str">
        <f>IF(R71="","",R87-(C70*R87^3+C71*R87^2+C72*R87+C73-R70)/(3*C70*R87^2+2*C71*R87+C72))</f>
        <v/>
      </c>
      <c r="S88" s="128" t="str">
        <f>IF(S71="","",S87-(C70*S87^3+C71*S87^2+C72*S87+C73-S70)/(3*C70*S87^2+2*C71*S87+C72))</f>
        <v/>
      </c>
      <c r="T88" s="128" t="str">
        <f>IF(T71="","",T87-(C70*T87^3+C71*T87^2+C72*T87+C73-T70)/(3*C70*T87^2+2*C71*T87+C72))</f>
        <v/>
      </c>
      <c r="U88" s="128" t="str">
        <f>IF(U71="","",U87-(C70*U87^3+C71*U87^2+C72*U87+C73-U70)/(3*C70*U87^2+2*C71*U87+C72))</f>
        <v/>
      </c>
      <c r="V88" s="128" t="str">
        <f>IF(V71="","",V87-(C70*V87^3+C71*V87^2+C72*V87+C73-V70)/(3*C70*V87^2+2*C71*V87+C72))</f>
        <v/>
      </c>
      <c r="W88" s="125" t="str">
        <f>IF(W71="","",W87-(C70*W87^3+C71*W87^2+C72*W87+C73-W70)/(3*C70*W87^2+2*C71*W87+C72))</f>
        <v/>
      </c>
      <c r="X88" s="4"/>
    </row>
    <row r="89" spans="1:24" ht="15.75" hidden="1" customHeight="1">
      <c r="A89" s="4"/>
      <c r="B89" s="43"/>
      <c r="C89" s="155"/>
      <c r="D89" s="39"/>
      <c r="E89" s="126"/>
      <c r="F89" s="131"/>
      <c r="G89" s="128" t="e">
        <f>G88-(C70*G88^3+C71*G88^2+C72*G88+C73-G71)/(3*C70*G88^2+2*C71*G88+C72)</f>
        <v>#DIV/0!</v>
      </c>
      <c r="H89" s="128" t="e">
        <f>H88-(C70*H88^3+C71*H88^2+C72*H88+C73-H70)/(3*C70*H88^2+2*C71*H88+C72)</f>
        <v>#VALUE!</v>
      </c>
      <c r="I89" s="128">
        <f>I88-(C70*I88^3+C71*I88^2+C72*I88+C73-I70)/(3*C70*I88^2+2*C71*I88+C72)</f>
        <v>1.9499999968290387</v>
      </c>
      <c r="J89" s="128">
        <f>J88-(C70*J88^3+C71*J88^2+C72*J88+C73-J70)/(3*C70*J88^2+2*C71*J88+C72)</f>
        <v>1.1599999959940432</v>
      </c>
      <c r="K89" s="128" t="str">
        <f>IF(K71="","",K88-(C70*K88^3+C71*K88^2+C72*K88+C73-K70)/(3*C70*K88^2+2*C71*K88+C72))</f>
        <v/>
      </c>
      <c r="L89" s="128" t="str">
        <f>IF(L71="","",L88-(C70*L88^3+C71*L88^2+C72*L88+C73-L70)/(3*C70*L88^2+2*C71*L88+C72))</f>
        <v/>
      </c>
      <c r="M89" s="128" t="str">
        <f>IF(M71="","",M88-(C70*M88^3+C71*M88^2+C72*M88+C73-M70)/(3*C70*M88^2+2*C71*M88+C72))</f>
        <v/>
      </c>
      <c r="N89" s="128" t="str">
        <f>IF(N71="","",N88-(C70*N88^3+C71*N88^2+C72*N88+C73-N70)/(3*C70*N88^2+2*C71*N88+C72))</f>
        <v/>
      </c>
      <c r="O89" s="128" t="str">
        <f>IF(O71="","",O88-(C70*O88^3+C71*O88^2+C72*O88+C73-O70)/(3*C70*O88^2+2*C71*O88+C72))</f>
        <v/>
      </c>
      <c r="P89" s="128" t="str">
        <f>IF(P71="","",P88-(C70*P88^3+C71*P88^2+C72*P88+C73-P70)/(3*C70*P88^2+2*C71*P88+C72))</f>
        <v/>
      </c>
      <c r="Q89" s="128" t="str">
        <f>IF(Q71="","",Q88-(C70*Q88^3+C71*Q88^2+C72*Q88+C73-Q70)/(3*C70*Q88^2+2*C71*Q88+C72))</f>
        <v/>
      </c>
      <c r="R89" s="128" t="str">
        <f>IF(R71="","",R88-(C70*R88^3+C71*R88^2+C72*R88+C73-R70)/(3*C70*R88^2+2*C71*R88+C72))</f>
        <v/>
      </c>
      <c r="S89" s="128" t="str">
        <f>IF(S71="","",S88-(C70*S88^3+C71*S88^2+C72*S88+C73-S70)/(3*C70*S88^2+2*C71*S88+C72))</f>
        <v/>
      </c>
      <c r="T89" s="128" t="str">
        <f>IF(T71="","",T88-(C70*T88^3+C71*T88^2+C72*T88+C73-T70)/(3*C70*T88^2+2*C71*T88+C72))</f>
        <v/>
      </c>
      <c r="U89" s="128" t="str">
        <f>IF(U71="","",U88-(C70*U88^3+C71*U88^2+C72*U88+C73-U70)/(3*C70*U88^2+2*C71*U88+C72))</f>
        <v/>
      </c>
      <c r="V89" s="128" t="str">
        <f>IF(V71="","",V88-(C70*V88^3+C71*V88^2+C72*V88+C73-V70)/(3*C70*V88^2+2*C71*V88+C72))</f>
        <v/>
      </c>
      <c r="W89" s="125" t="str">
        <f>IF(W71="","",W88-(C70*W88^3+C71*W88^2+C72*W88+C73-W70)/(3*C70*W88^2+2*C71*W88+C72))</f>
        <v/>
      </c>
      <c r="X89" s="4"/>
    </row>
    <row r="90" spans="1:24" ht="15.75" customHeight="1" thickBot="1">
      <c r="A90" s="4"/>
      <c r="B90" s="43" t="s">
        <v>80</v>
      </c>
      <c r="C90" s="50" t="str">
        <f>IF(C85=0,"",IF(C85=0,"",C94*1000*C87/C88/SQRT(3)))</f>
        <v/>
      </c>
      <c r="D90" s="39"/>
      <c r="E90" s="129"/>
      <c r="F90" s="130"/>
      <c r="G90" s="128" t="e">
        <f>G89-(C70*G89^3+C71*G89^2+C72*G89+C73-G71)/(3*C70*G89^2+2*C71*G89+C72)</f>
        <v>#DIV/0!</v>
      </c>
      <c r="H90" s="128" t="e">
        <f>H89-(C70*H89^3+C71*H89^2+C72*H89+C73-H70)/(3*C70*H89^2+2*C71*H89+C72)</f>
        <v>#VALUE!</v>
      </c>
      <c r="I90" s="128">
        <f>I89-(C70*I89^3+C71*I89^2+C72*I89+C73-I70)/(3*C70*I89^2+2*C71*I89+C72)</f>
        <v>1.9499999968290387</v>
      </c>
      <c r="J90" s="128">
        <f>J89-(C70*J89^3+C71*J89^2+C72*J89+C73-J70)/(3*C70*J89^2+2*C71*J89+C72)</f>
        <v>1.1599999959940437</v>
      </c>
      <c r="K90" s="128" t="str">
        <f>IF(K71="","",K89-(C70*K89^3+C71*K89^2+C72*K89+C73-K70)/(3*C70*K89^2+2*C71*K89+C72))</f>
        <v/>
      </c>
      <c r="L90" s="128" t="str">
        <f>IF(L71="","",L89-(C70*L89^3+C71*L89^2+C72*L89+C73-L70)/(3*C70*L89^2+2*C71*L89+C72))</f>
        <v/>
      </c>
      <c r="M90" s="128" t="str">
        <f>IF(M71="","",M89-(C70*M89^3+C71*M89^2+C72*M89+C73-M70)/(3*C70*M89^2+2*C71*M89+C72))</f>
        <v/>
      </c>
      <c r="N90" s="128" t="str">
        <f>IF(N71="","",N89-(C70*N89^3+C71*N89^2+C72*N89+C73-N70)/(3*C70*N89^2+2*C71*N89+C72))</f>
        <v/>
      </c>
      <c r="O90" s="128" t="str">
        <f>IF(O71="","",O89-(C70*O89^3+C71*O89^2+C72*O89+C73-O70)/(3*C70*O89^2+2*C71*O89+C72))</f>
        <v/>
      </c>
      <c r="P90" s="128" t="str">
        <f>IF(P71="","",P89-(C70*P89^3+C71*P89^2+C72*P89+C73-P70)/(3*C70*P89^2+2*C71*P89+C72))</f>
        <v/>
      </c>
      <c r="Q90" s="128" t="str">
        <f>IF(Q71="","",Q89-(C70*Q89^3+C71*Q89^2+C72*Q89+C73-Q70)/(3*C70*Q89^2+2*C71*Q89+C72))</f>
        <v/>
      </c>
      <c r="R90" s="128" t="str">
        <f>IF(R71="","",R89-(C70*R89^3+C71*R89^2+C72*R89+C73-R70)/(3*C70*R89^2+2*C71*R89+C72))</f>
        <v/>
      </c>
      <c r="S90" s="128" t="str">
        <f>IF(S71="","",S89-(C70*S89^3+C71*S89^2+C72*S89+C73-S70)/(3*C70*S89^2+2*C71*S89+C72))</f>
        <v/>
      </c>
      <c r="T90" s="128" t="str">
        <f>IF(T71="","",T89-(C70*T89^3+C71*T89^2+C72*T89+C73-T70)/(3*C70*T89^2+2*C71*T89+C72))</f>
        <v/>
      </c>
      <c r="U90" s="128" t="str">
        <f>IF(U71="","",U89-(C70*U89^3+C71*U89^2+C72*U89+C73-U70)/(3*C70*U89^2+2*C71*U89+C72))</f>
        <v/>
      </c>
      <c r="V90" s="128" t="str">
        <f>IF(V71="","",V89-(C70*V89^3+C71*V89^2+C72*V89+C73-V70)/(3*C70*V89^2+2*C71*V89+C72))</f>
        <v/>
      </c>
      <c r="W90" s="125" t="str">
        <f>IF(W71="","",W89-(C70*W89^3+C71*W89^2+C72*W89+C73-W70)/(3*C70*W89^2+2*C71*W89+C72))</f>
        <v/>
      </c>
      <c r="X90" s="4"/>
    </row>
    <row r="91" spans="1:24" ht="15.75" hidden="1" customHeight="1">
      <c r="A91" s="4"/>
      <c r="B91" s="43"/>
      <c r="C91" s="161">
        <f>(C87/500)^0.232</f>
        <v>0</v>
      </c>
      <c r="D91" s="39"/>
      <c r="E91" s="51" t="s">
        <v>72</v>
      </c>
      <c r="F91" s="51"/>
      <c r="G91" s="52" t="e">
        <f>G90-(C70*G90^3+C71*G90^2+C72*G90+C73-G71)/(3*C70*G90^2+2*C71*G90+C72)</f>
        <v>#DIV/0!</v>
      </c>
      <c r="H91" s="52" t="e">
        <f>H90-(C70*H90^3+C71*H90^2+C72*H90+C73-H70)/(3*C70*H90^2+2*C71*H90+C72)</f>
        <v>#VALUE!</v>
      </c>
      <c r="I91" s="52">
        <f>I90-(C70*I90^3+C71*I90^2+C72*I90+C73-I70)/(3*C70*I90^2+2*C71*I90+C72)</f>
        <v>1.9499999968290387</v>
      </c>
      <c r="J91" s="52">
        <f>J90-(C70*J90^3+C71*J90^2+C72*J90+C73-J70)/(3*C70*J90^2+2*C71*J90+C72)</f>
        <v>1.1599999959940432</v>
      </c>
      <c r="K91" s="52" t="str">
        <f>IF(K71="","",K90-(C70*K90^3+C71*K90^2+C72*K90+C73-K70)/(3*C70*K90^2+2*C71*K90+C72))</f>
        <v/>
      </c>
      <c r="L91" s="52" t="str">
        <f>IF(L71="","",L90-(C70*L90^3+C71*L90^2+C72*L90+C73-L70)/(3*C70*L90^2+2*C71*L90+C72))</f>
        <v/>
      </c>
      <c r="M91" s="52" t="str">
        <f>IF(M71="","",M90-(C70*M90^3+C71*M90^2+C72*M90+C73-M70)/(3*C70*M90^2+2*C71*M90+C72))</f>
        <v/>
      </c>
      <c r="N91" s="52" t="str">
        <f>IF(N71="","",N90-(C70*N90^3+C71*N90^2+C72*N90+C73-N70)/(3*C70*N90^2+2*C71*N90+C72))</f>
        <v/>
      </c>
      <c r="O91" s="52" t="str">
        <f>IF(O71="","",O90-(C70*O90^3+C71*O90^2+C72*O90+C73-O70)/(3*C70*O90^2+2*C71*O90+C72))</f>
        <v/>
      </c>
      <c r="P91" s="52" t="str">
        <f>IF(P71="","",P90-(C70*P90^3+C71*P90^2+C72*P90+C73-P70)/(3*C70*P90^2+2*C71*P90+C72))</f>
        <v/>
      </c>
      <c r="Q91" s="52" t="str">
        <f>IF(Q71="","",Q90-(C70*Q90^3+C71*Q90^2+C72*Q90+C73-Q70)/(3*C70*Q90^2+2*C71*Q90+C72))</f>
        <v/>
      </c>
      <c r="R91" s="52" t="str">
        <f>IF(R71="","",R90-(C70*R90^3+C71*R90^2+C72*R90+C73-R70)/(3*C70*R90^2+2*C71*R90+C72))</f>
        <v/>
      </c>
      <c r="S91" s="52" t="str">
        <f>IF(S71="","",S90-(C70*S90^3+C71*S90^2+C72*S90+C73-S70)/(3*C70*S90^2+2*C71*S90+C72))</f>
        <v/>
      </c>
      <c r="T91" s="52" t="str">
        <f>IF(T71="","",T90-(C70*T90^3+C71*T90^2+C72*T90+C73-T70)/(3*C70*T90^2+2*C71*T90+C72))</f>
        <v/>
      </c>
      <c r="U91" s="52" t="str">
        <f>IF(U71="","",U90-(C70*U90^3+C71*U90^2+C72*U90+C73-U70)/(3*C70*U90^2+2*C71*U90+C72))</f>
        <v/>
      </c>
      <c r="V91" s="52" t="str">
        <f>IF(V71="","",V90-(C70*V90^3+C71*V90^2+C72*V90+C73-V70)/(3*C70*V90^2+2*C71*V90+C72))</f>
        <v/>
      </c>
      <c r="W91" s="53" t="str">
        <f>IF(W71="","",W90-(C70*W90^3+C71*W90^2+C72*W90+C73-W70)/(3*C70*W90^2+2*C71*W90+C72))</f>
        <v/>
      </c>
      <c r="X91" s="4"/>
    </row>
    <row r="92" spans="1:24" ht="15.75" hidden="1" customHeight="1">
      <c r="A92" s="4"/>
      <c r="B92" s="43"/>
      <c r="C92" s="157"/>
      <c r="D92" s="39"/>
      <c r="E92" s="51" t="s">
        <v>73</v>
      </c>
      <c r="F92" s="51"/>
      <c r="G92" s="52" t="e">
        <f>G91-(C70*G91^3+C71*G91^2+C72*G91+C73-G71)/(3*C70*G91^2+2*C71*G91+C72)</f>
        <v>#DIV/0!</v>
      </c>
      <c r="H92" s="52" t="e">
        <f>H91-(C70*H91^3+C71*H91^2+C72*H91+C73-H70)/(3*C70*H91^2+2*C71*H91+C72)</f>
        <v>#VALUE!</v>
      </c>
      <c r="I92" s="52">
        <f>I91-(C70*I91^3+C71*I91^2+C72*I91+C73-I70)/(3*C70*I91^2+2*C71*I91+C72)</f>
        <v>1.9499999968290387</v>
      </c>
      <c r="J92" s="52">
        <f>J91-(C70*J91^3+C71*J91^2+C72*J91+C73-J70)/(3*C70*J91^2+2*C71*J91+C72)</f>
        <v>1.1599999959940437</v>
      </c>
      <c r="K92" s="52" t="str">
        <f>IF(K71="","",K91-(C70*K91^3+C71*K91^2+C72*K91+C73-K70)/(3*C70*K91^2+2*C71*K91+C72))</f>
        <v/>
      </c>
      <c r="L92" s="52" t="str">
        <f>IF(L71="","",L91-(C70*L91^3+C71*L91^2+C72*L91+C73-L70)/(3*C70*L91^2+2*C71*L91+C72))</f>
        <v/>
      </c>
      <c r="M92" s="52" t="str">
        <f>IF(M71="","",M91-(C70*M91^3+C71*M91^2+C72*M91+C73-M70)/(3*C70*M91^2+2*C71*M91+C72))</f>
        <v/>
      </c>
      <c r="N92" s="52" t="str">
        <f>IF(N71="","",N91-(C70*N91^3+C71*N91^2+C72*N91+C73-N70)/(3*C70*N91^2+2*C71*N91+C72))</f>
        <v/>
      </c>
      <c r="O92" s="52" t="str">
        <f>IF(O71="","",O91-(C70*O91^3+C71*O91^2+C72*O91+C73-O70)/(3*C70*O91^2+2*C71*O91+C72))</f>
        <v/>
      </c>
      <c r="P92" s="52" t="str">
        <f>IF(P71="","",P91-(C70*P91^3+C71*P91^2+C72*P91+C73-P70)/(3*C70*P91^2+2*C71*P91+C72))</f>
        <v/>
      </c>
      <c r="Q92" s="52" t="str">
        <f>IF(Q71="","",Q91-(C70*Q91^3+C71*Q91^2+C72*Q91+C73-Q70)/(3*C70*Q91^2+2*C71*Q91+C72))</f>
        <v/>
      </c>
      <c r="R92" s="52" t="str">
        <f>IF(R71="","",R91-(C70*R91^3+C71*R91^2+C72*R91+C73-R70)/(3*C70*R91^2+2*C71*R91+C72))</f>
        <v/>
      </c>
      <c r="S92" s="52" t="str">
        <f>IF(S71="","",S91-(C70*S91^3+C71*S91^2+C72*S91+C73-S70)/(3*C70*S91^2+2*C71*S91+C72))</f>
        <v/>
      </c>
      <c r="T92" s="52" t="str">
        <f>IF(T71="","",T91-(C70*T91^3+C71*T91^2+C72*T91+C73-T70)/(3*C70*T91^2+2*C71*T91+C72))</f>
        <v/>
      </c>
      <c r="U92" s="52" t="str">
        <f>IF(U71="","",U91-(C70*U91^3+C71*U91^2+C72*U91+C73-U70)/(3*C70*U91^2+2*C71*U91+C72))</f>
        <v/>
      </c>
      <c r="V92" s="52" t="str">
        <f>IF(V71="","",V91-(C70*V91^3+C71*V91^2+C72*V91+C73-V70)/(3*C70*V91^2+2*C71*V91+C72))</f>
        <v/>
      </c>
      <c r="W92" s="53" t="str">
        <f>IF(W71="","",W91-(C70*W91^3+C71*W91^2+C72*W91+C73-W70)/(3*C70*W91^2+2*C71*W91+C72))</f>
        <v/>
      </c>
      <c r="X92" s="4"/>
    </row>
    <row r="93" spans="1:24" ht="15.75" hidden="1" customHeight="1" thickBot="1">
      <c r="A93" s="4"/>
      <c r="B93" s="43"/>
      <c r="C93" s="157"/>
      <c r="D93" s="39"/>
      <c r="E93" s="51" t="s">
        <v>74</v>
      </c>
      <c r="F93" s="51"/>
      <c r="G93" s="52" t="e">
        <f>G92-(C70*G92^3+C71*G92^2+C72*G92+C73-G71)/(3*C70*G92^2+2*C71*G92+C72)</f>
        <v>#DIV/0!</v>
      </c>
      <c r="H93" s="52" t="e">
        <f>H92-(C70*H92^3+C71*H92^2+C72*H92+C73-H70)/(3*C70*H92^2+2*C71*H92+C72)</f>
        <v>#VALUE!</v>
      </c>
      <c r="I93" s="52">
        <f>I92-(C70*I92^3+C71*I92^2+C72*I92+C73-I70)/(3*C70*I92^2+2*C71*I92+C72)</f>
        <v>1.9499999968290387</v>
      </c>
      <c r="J93" s="52">
        <f>J92-(C70*J92^3+C71*J92^2+C72*J92+C73-J70)/(3*C70*J92^2+2*C71*J92+C72)</f>
        <v>1.1599999959940432</v>
      </c>
      <c r="K93" s="52" t="str">
        <f>IF(K71="","",K92-(C70*K92^3+C71*K92^2+C72*K92+C73-K70)/(3*C70*K92^2+2*C71*K92+C72))</f>
        <v/>
      </c>
      <c r="L93" s="52" t="str">
        <f>IF(L71="","",L92-(C70*L92^3+C71*L92^2+C72*L92+C73-L70)/(3*C70*L92^2+2*C71*L92+C72))</f>
        <v/>
      </c>
      <c r="M93" s="52" t="str">
        <f>IF(M71="","",M92-(C70*M92^3+C71*M92^2+C72*M92+C73-M70)/(3*C70*M92^2+2*C71*M92+C72))</f>
        <v/>
      </c>
      <c r="N93" s="52" t="str">
        <f>IF(N71="","",N92-(C70*N92^3+C71*N92^2+C72*N92+C73-N70)/(3*C70*N92^2+2*C71*N92+C72))</f>
        <v/>
      </c>
      <c r="O93" s="52" t="str">
        <f>IF(O71="","",O92-(C70*O92^3+C71*O92^2+C72*O92+C73-O70)/(3*C70*O92^2+2*C71*O92+C72))</f>
        <v/>
      </c>
      <c r="P93" s="52" t="str">
        <f>IF(P71="","",P92-(C70*P92^3+C71*P92^2+C72*P92+C73-P70)/(3*C70*P92^2+2*C71*P92+C72))</f>
        <v/>
      </c>
      <c r="Q93" s="52" t="str">
        <f>IF(Q71="","",Q92-(C70*Q92^3+C71*Q92^2+C72*Q92+C73-Q70)/(3*C70*Q92^2+2*C71*Q92+C72))</f>
        <v/>
      </c>
      <c r="R93" s="52" t="str">
        <f>IF(R71="","",R92-(C70*R92^3+C71*R92^2+C72*R92+C73-R70)/(3*C70*R92^2+2*C71*R92+C72))</f>
        <v/>
      </c>
      <c r="S93" s="52" t="str">
        <f>IF(S71="","",S92-(C70*S92^3+C71*S92^2+C72*S92+C73-S70)/(3*C70*S92^2+2*C71*S92+C72))</f>
        <v/>
      </c>
      <c r="T93" s="52" t="str">
        <f>IF(T71="","",T92-(C70*T92^3+C71*T92^2+C72*T92+C73-T70)/(3*C70*T92^2+2*C71*T92+C72))</f>
        <v/>
      </c>
      <c r="U93" s="52" t="str">
        <f>IF(U71="","",U92-(C70*U92^3+C71*U92^2+C72*U92+C73-U70)/(3*C70*U92^2+2*C71*U92+C72))</f>
        <v/>
      </c>
      <c r="V93" s="52" t="str">
        <f>IF(V71="","",V92-(C70*V92^3+C71*V92^2+C72*V92+C73-V70)/(3*C70*V92^2+2*C71*V92+C72))</f>
        <v/>
      </c>
      <c r="W93" s="53" t="str">
        <f>IF(W71="","",W92-(C70*W92^3+C71*W92^2+C72*W92+C73-W70)/(3*C70*W92^2+2*C71*W92+C72))</f>
        <v/>
      </c>
      <c r="X93" s="4"/>
    </row>
    <row r="94" spans="1:24" ht="15.75" customHeight="1" thickBot="1">
      <c r="A94" s="4"/>
      <c r="B94" s="43" t="s">
        <v>81</v>
      </c>
      <c r="C94" s="162"/>
      <c r="D94" s="39"/>
      <c r="E94" s="196" t="s">
        <v>39</v>
      </c>
      <c r="F94" s="197"/>
      <c r="G94" s="54" t="str">
        <f>IF(C86="","",G71)</f>
        <v/>
      </c>
      <c r="H94" s="55" t="str">
        <f>IF(C94="","",H71)</f>
        <v/>
      </c>
      <c r="I94" s="55" t="str">
        <f>IF(C94="","",I71)</f>
        <v/>
      </c>
      <c r="J94" s="55" t="str">
        <f>IF(C94="","",J71)</f>
        <v/>
      </c>
      <c r="K94" s="55" t="str">
        <f t="shared" ref="K94:W94" si="8">K71</f>
        <v/>
      </c>
      <c r="L94" s="55" t="str">
        <f t="shared" si="8"/>
        <v/>
      </c>
      <c r="M94" s="55" t="str">
        <f t="shared" si="8"/>
        <v/>
      </c>
      <c r="N94" s="55" t="str">
        <f t="shared" si="8"/>
        <v/>
      </c>
      <c r="O94" s="55" t="str">
        <f t="shared" si="8"/>
        <v/>
      </c>
      <c r="P94" s="55" t="str">
        <f t="shared" si="8"/>
        <v/>
      </c>
      <c r="Q94" s="55" t="str">
        <f t="shared" si="8"/>
        <v/>
      </c>
      <c r="R94" s="55" t="str">
        <f t="shared" si="8"/>
        <v/>
      </c>
      <c r="S94" s="55" t="str">
        <f t="shared" si="8"/>
        <v/>
      </c>
      <c r="T94" s="55" t="str">
        <f t="shared" si="8"/>
        <v/>
      </c>
      <c r="U94" s="55" t="str">
        <f t="shared" si="8"/>
        <v/>
      </c>
      <c r="V94" s="55" t="str">
        <f t="shared" si="8"/>
        <v/>
      </c>
      <c r="W94" s="56" t="str">
        <f t="shared" si="8"/>
        <v/>
      </c>
      <c r="X94" s="4"/>
    </row>
    <row r="95" spans="1:24" ht="15.75" customHeight="1" thickBot="1">
      <c r="A95" s="4"/>
      <c r="B95" s="43" t="s">
        <v>40</v>
      </c>
      <c r="C95" s="159"/>
      <c r="D95" s="39"/>
      <c r="E95" s="196"/>
      <c r="F95" s="197"/>
      <c r="G95" s="82" t="s">
        <v>42</v>
      </c>
      <c r="I95" s="58"/>
      <c r="J95" s="58"/>
      <c r="K95" s="58"/>
      <c r="L95" s="58"/>
      <c r="M95" s="58"/>
      <c r="N95" s="58"/>
      <c r="O95" s="58"/>
      <c r="P95" s="58"/>
      <c r="Q95" s="58"/>
      <c r="R95" s="58"/>
      <c r="S95" s="58"/>
      <c r="T95" s="58"/>
      <c r="U95" s="58"/>
      <c r="V95" s="58"/>
      <c r="W95" s="59"/>
      <c r="X95" s="4"/>
    </row>
    <row r="96" spans="1:24" ht="15.75" customHeight="1">
      <c r="A96" s="4"/>
      <c r="B96" s="60"/>
      <c r="C96" s="174"/>
      <c r="D96" s="39"/>
      <c r="E96" s="180" t="s">
        <v>41</v>
      </c>
      <c r="F96" s="181"/>
      <c r="G96" s="83" t="str">
        <f>IF(C86="","",G93)</f>
        <v/>
      </c>
      <c r="H96" s="63" t="str">
        <f>IF(C94="","",IF(H93*C91&lt;3.98,3.98,H93*C91))</f>
        <v/>
      </c>
      <c r="I96" s="63" t="str">
        <f>IF(C94="","",IF(C98=3,I93,I93*C91*(((C98-1)/C98)^0.44)))</f>
        <v/>
      </c>
      <c r="J96" s="63" t="str">
        <f>IF(C94="","",IF(C98=3,J93,J93*C91*(((C98-2)/C98)^0.44)))</f>
        <v/>
      </c>
      <c r="K96" s="63" t="str">
        <f>IF(K93="","",IF(K71*10/C98=1,1.3*K93*C91*(((C98-3)/C98)^0.44),K93*C91*(((C98-3)/C98)^0.44)))</f>
        <v/>
      </c>
      <c r="L96" s="63" t="str">
        <f>IF(L93="","",IF(L71*10/C98=1,1.3*L93*C91*(((C98-4)/C98)^0.44),L93*C91*(((C98-4)/C98)^0.44)))</f>
        <v/>
      </c>
      <c r="M96" s="63" t="str">
        <f>IF(M93="","",IF(M71*10/C98=1,1.3*M93*C91*(((C98-5)/C98)^0.44),M93*C91*(((C98-5)/C98)^0.44)))</f>
        <v/>
      </c>
      <c r="N96" s="63" t="str">
        <f>IF(N93="","",IF(N71*10/C98=1,1.3*N93*C91*(((C98-6)/C98)^0.44),N93*C91*(((C98-6)/C98)^0.44)))</f>
        <v/>
      </c>
      <c r="O96" s="63" t="str">
        <f>IF(O93="","",IF(O71*10/C98=1,1.3*O93*C91*(((C98-7)/C98)^0.44),O93*C91*(((C98-7)/C98)^0.44)))</f>
        <v/>
      </c>
      <c r="P96" s="63" t="str">
        <f>IF(P93="","",IF(P71*10/C98=1,1.3*P93*C91*(((C98-8)/C98)^0.44),P93*C91*(((C98-8)/C98)^0.44)))</f>
        <v/>
      </c>
      <c r="Q96" s="63" t="str">
        <f>IF(Q93="","",IF(Q71*10/C98=1,1.3*Q93*C91*(((C98-9)/C98)^0.44),Q93*C91*(((C98-9)/C98)^0.44)))</f>
        <v/>
      </c>
      <c r="R96" s="63" t="str">
        <f>IF(R93="","",IF(R71*10/C98=1,1.4*R93*C91*(((C98-10)/C98)^0.44),R93*C91*(((C98-10)/C98)^0.44)))</f>
        <v/>
      </c>
      <c r="S96" s="63" t="str">
        <f>IF(S93="","",IF(S71*10/C98=1,1.4*S93*C91*(((C98-11)/C98)^0.44),S93*C91*(((C98-11)/C98)^0.44)))</f>
        <v/>
      </c>
      <c r="T96" s="63" t="str">
        <f>IF(T93="","",IF(T71*10/C98=1,1.4*T93*C91*(((C98-12)/C98)^0.44),T93*C91*(((C98-12)/C98)^0.44)))</f>
        <v/>
      </c>
      <c r="U96" s="63" t="str">
        <f>IF(U93="","",IF(U71*10/C98=1,1.4*U93*C91*(((C98-13)/C98)^0.44),U93*C91*(((C98-13)/C98)^0.44)))</f>
        <v/>
      </c>
      <c r="V96" s="63" t="str">
        <f>IF(V93="","",IF(V71*10/C98=1,1.4*V93*C91*(((C98-14)/C98)^0.4),V93*C91*(((C98-14)/C98)^0.4)))</f>
        <v/>
      </c>
      <c r="W96" s="64" t="str">
        <f>IF(W93="","",IF(W71*10/C98=1,1.05*W93*C91*(((C98-14)/C98)^0.4),W93*C91*(((C98-14)/C98)^0.4)))</f>
        <v/>
      </c>
      <c r="X96" s="4"/>
    </row>
    <row r="97" spans="1:24" ht="30" customHeight="1">
      <c r="A97" s="4"/>
      <c r="B97" s="84" t="s">
        <v>82</v>
      </c>
      <c r="C97" s="85">
        <f>IF(C94="",0,IF(0.33*(C87/500)^0.537&lt;0.33,0.33,0.33*(C87/500)^0.537))</f>
        <v>0</v>
      </c>
      <c r="D97" s="39"/>
      <c r="E97" s="182" t="s">
        <v>83</v>
      </c>
      <c r="F97" s="183"/>
      <c r="G97" s="86">
        <f>IF(C86="",0,G93*C90)</f>
        <v>0</v>
      </c>
      <c r="H97" s="87">
        <f>IF(C86="",0,H96*C90)</f>
        <v>0</v>
      </c>
      <c r="I97" s="87">
        <f>IF(C86="",0,I96*C90)</f>
        <v>0</v>
      </c>
      <c r="J97" s="87">
        <f>IF(C86="",0,J96*C90)</f>
        <v>0</v>
      </c>
      <c r="K97" s="87">
        <f>IF(K93="",0,K96*C90)</f>
        <v>0</v>
      </c>
      <c r="L97" s="87">
        <f>IF(L93="",0,L96*C90)</f>
        <v>0</v>
      </c>
      <c r="M97" s="87">
        <f>IF(M93="",0,M96*C90)</f>
        <v>0</v>
      </c>
      <c r="N97" s="87">
        <f>IF(N93="",0,N96*C90)</f>
        <v>0</v>
      </c>
      <c r="O97" s="87">
        <f>IF(O93="",0,O96*C90)</f>
        <v>0</v>
      </c>
      <c r="P97" s="87">
        <f>IF(P93="",0,P96*C90)</f>
        <v>0</v>
      </c>
      <c r="Q97" s="87">
        <f>IF(Q93="",0,Q96*C90)</f>
        <v>0</v>
      </c>
      <c r="R97" s="87">
        <f>IF(R93="",0,R96*C90)</f>
        <v>0</v>
      </c>
      <c r="S97" s="87">
        <f>IF(S93="",0,S96*C90)</f>
        <v>0</v>
      </c>
      <c r="T97" s="87">
        <f>IF(T93="",0,T96*C90)</f>
        <v>0</v>
      </c>
      <c r="U97" s="87">
        <f>IF(U93="",0,U96*C90)</f>
        <v>0</v>
      </c>
      <c r="V97" s="87">
        <f>IF(V93="",0,V96*C90)</f>
        <v>0</v>
      </c>
      <c r="W97" s="88">
        <f>IF(W93="",0,W96*C90)</f>
        <v>0</v>
      </c>
      <c r="X97" s="4"/>
    </row>
    <row r="98" spans="1:24" hidden="1">
      <c r="A98" s="4"/>
      <c r="C98" s="69">
        <f>INT(C97*10)</f>
        <v>0</v>
      </c>
      <c r="D98" s="39"/>
      <c r="W98" s="70"/>
      <c r="X98" s="4"/>
    </row>
    <row r="99" spans="1:24" ht="8.25" customHeight="1">
      <c r="A99" s="4"/>
      <c r="B99" s="4"/>
      <c r="C99" s="71"/>
      <c r="D99" s="39"/>
      <c r="E99" s="4"/>
      <c r="F99" s="4"/>
      <c r="G99" s="4"/>
      <c r="H99" s="4"/>
      <c r="I99" s="4"/>
      <c r="J99" s="4"/>
      <c r="K99" s="4"/>
      <c r="L99" s="4"/>
      <c r="M99" s="4"/>
      <c r="N99" s="4"/>
      <c r="O99" s="4"/>
      <c r="P99" s="4"/>
      <c r="Q99" s="4"/>
      <c r="R99" s="4"/>
      <c r="S99" s="4"/>
      <c r="T99" s="4"/>
      <c r="U99" s="4"/>
      <c r="V99" s="4"/>
      <c r="W99" s="6"/>
      <c r="X99" s="4"/>
    </row>
    <row r="100" spans="1:24" ht="15" customHeight="1">
      <c r="A100" s="6"/>
      <c r="B100" s="7" t="s">
        <v>84</v>
      </c>
      <c r="C100" s="8">
        <f>IF(C118="",0,1)</f>
        <v>0</v>
      </c>
      <c r="D100" s="3"/>
      <c r="E100" s="14"/>
      <c r="F100" s="10"/>
      <c r="G100" s="10"/>
      <c r="H100" s="10"/>
      <c r="I100" s="10"/>
      <c r="J100" s="10"/>
      <c r="K100" s="10"/>
      <c r="L100" s="10"/>
      <c r="M100" s="10"/>
      <c r="N100" s="10"/>
      <c r="O100" s="10"/>
      <c r="P100" s="10"/>
      <c r="Q100" s="10"/>
      <c r="R100" s="10"/>
      <c r="S100" s="10"/>
      <c r="T100" s="10"/>
      <c r="U100" s="10"/>
      <c r="V100" s="10"/>
      <c r="W100" s="10"/>
      <c r="X100" s="6"/>
    </row>
    <row r="101" spans="1:24" hidden="1">
      <c r="A101" s="4"/>
      <c r="B101" s="11"/>
      <c r="C101" s="12"/>
      <c r="D101" s="39"/>
      <c r="E101" s="14"/>
      <c r="F101" s="10"/>
      <c r="G101" s="15" t="s">
        <v>42</v>
      </c>
      <c r="H101" s="15" t="s">
        <v>43</v>
      </c>
      <c r="I101" s="15" t="s">
        <v>44</v>
      </c>
      <c r="J101" s="15" t="s">
        <v>45</v>
      </c>
      <c r="K101" s="15" t="s">
        <v>46</v>
      </c>
      <c r="L101" s="15" t="s">
        <v>47</v>
      </c>
      <c r="M101" s="15" t="s">
        <v>48</v>
      </c>
      <c r="N101" s="15" t="s">
        <v>49</v>
      </c>
      <c r="O101" s="15" t="s">
        <v>50</v>
      </c>
      <c r="P101" s="15" t="s">
        <v>51</v>
      </c>
      <c r="Q101" s="15" t="s">
        <v>52</v>
      </c>
      <c r="R101" s="15" t="s">
        <v>53</v>
      </c>
      <c r="S101" s="15" t="s">
        <v>54</v>
      </c>
      <c r="T101" s="15" t="s">
        <v>55</v>
      </c>
      <c r="U101" s="15" t="s">
        <v>56</v>
      </c>
      <c r="V101" s="15" t="s">
        <v>57</v>
      </c>
      <c r="W101" s="16" t="s">
        <v>58</v>
      </c>
      <c r="X101" s="4"/>
    </row>
    <row r="102" spans="1:24" hidden="1">
      <c r="A102" s="4"/>
      <c r="B102" s="17" t="s">
        <v>59</v>
      </c>
      <c r="C102" s="18">
        <v>-2.596044E-3</v>
      </c>
      <c r="D102" s="39"/>
      <c r="E102" s="14"/>
      <c r="F102" s="10"/>
      <c r="G102" s="20"/>
      <c r="H102" s="21" t="str">
        <f>H103</f>
        <v/>
      </c>
      <c r="I102" s="21">
        <f>IF(C128&lt;0.4,0.2,0.1+0.2/C129)</f>
        <v>0.2</v>
      </c>
      <c r="J102" s="21">
        <f>IF(C128&lt;0.4,0.3,0.1+(0.2/C129)*2)</f>
        <v>0.3</v>
      </c>
      <c r="K102" s="21" t="str">
        <f>IF(C128&lt;0.4,"",0.1+(0.2/C129)*3)</f>
        <v/>
      </c>
      <c r="L102" s="21" t="str">
        <f>IF(C128&lt;0.4,"",0.1+(0.2/C129)*4)</f>
        <v/>
      </c>
      <c r="M102" s="21" t="str">
        <f>IF(C128&lt;0.4,"",0.1+(0.2/C129)*5)</f>
        <v/>
      </c>
      <c r="N102" s="21" t="str">
        <f>IF(C128&lt;0.4,"",0.1+(0.2/C129)*6)</f>
        <v/>
      </c>
      <c r="O102" s="21" t="str">
        <f>IF(C128&lt;0.4,"",0.1+(0.2/C129)*7)</f>
        <v/>
      </c>
      <c r="P102" s="21" t="str">
        <f>IF(C128&lt;0.4,"",0.1+(0.2/C129)*8)</f>
        <v/>
      </c>
      <c r="Q102" s="21" t="str">
        <f>IF(C128&lt;0.4,"",0.1+(0.2/C129)*9)</f>
        <v/>
      </c>
      <c r="R102" s="22" t="str">
        <f>IF(C128&lt;0.4,"",0.1+(0.2/C129)*10)</f>
        <v/>
      </c>
      <c r="S102" s="22" t="str">
        <f>IF(C128&lt;0.4,"",0.1+(0.2/C129)*11)</f>
        <v/>
      </c>
      <c r="T102" s="22" t="str">
        <f>IF(C128&lt;0.4,"",0.1+(0.2/C129)*12)</f>
        <v/>
      </c>
      <c r="U102" s="22" t="str">
        <f>IF(C128&lt;0.4,"",0.1+(0.2/C129)*13)</f>
        <v/>
      </c>
      <c r="V102" s="22" t="str">
        <f>IF(C128&lt;0.4,"",0.1+(0.2/C129)*14)</f>
        <v/>
      </c>
      <c r="W102" s="23" t="str">
        <f>IF(C128&lt;0.4,"",0.1+(0.2/C129)*15)</f>
        <v/>
      </c>
      <c r="X102" s="4"/>
    </row>
    <row r="103" spans="1:24" hidden="1">
      <c r="A103" s="4"/>
      <c r="B103" s="17" t="s">
        <v>60</v>
      </c>
      <c r="C103" s="18">
        <v>4.5824813999999998E-2</v>
      </c>
      <c r="D103" s="39"/>
      <c r="E103" s="14"/>
      <c r="F103" s="10"/>
      <c r="G103" s="24" t="e">
        <f>1/C117</f>
        <v>#DIV/0!</v>
      </c>
      <c r="H103" s="25" t="str">
        <f>IF(C128&gt;0.1,0.1,"")</f>
        <v/>
      </c>
      <c r="I103" s="25" t="str">
        <f>IF(C128&gt;0.2,0.2,"")</f>
        <v/>
      </c>
      <c r="J103" s="25" t="str">
        <f>IF(C128&gt;0.3,0.3,"")</f>
        <v/>
      </c>
      <c r="K103" s="25" t="str">
        <f>IF(C128&gt;0.4,0.4,"")</f>
        <v/>
      </c>
      <c r="L103" s="25" t="str">
        <f>IF(C128&gt;0.5,0.5,"")</f>
        <v/>
      </c>
      <c r="M103" s="25" t="str">
        <f>IF(C128&gt;0.6,0.6,"")</f>
        <v/>
      </c>
      <c r="N103" s="25" t="str">
        <f>IF(C128&gt;0.7,0.7,"")</f>
        <v/>
      </c>
      <c r="O103" s="25" t="str">
        <f>IF(C128&gt;0.8,0.8,"")</f>
        <v/>
      </c>
      <c r="P103" s="25" t="str">
        <f>IF(C128&gt;0.9,0.9,"")</f>
        <v/>
      </c>
      <c r="Q103" s="25" t="str">
        <f>IF(C128&gt;1,1,"")</f>
        <v/>
      </c>
      <c r="R103" s="25" t="str">
        <f>IF(C128&gt;1.1,1.1,"")</f>
        <v/>
      </c>
      <c r="S103" s="25" t="str">
        <f>IF(C128&gt;1.2,1.2,"")</f>
        <v/>
      </c>
      <c r="T103" s="25" t="str">
        <f>IF(C128&gt;1.3,1.3,"")</f>
        <v/>
      </c>
      <c r="U103" s="25" t="str">
        <f>IF(C128&gt;1.4,1.4,"")</f>
        <v/>
      </c>
      <c r="V103" s="25" t="str">
        <f>IF(C128&gt;1.5,1.5,"")</f>
        <v/>
      </c>
      <c r="W103" s="26" t="str">
        <f>IF(C128&gt;1.6,1.6,"")</f>
        <v/>
      </c>
      <c r="X103" s="4"/>
    </row>
    <row r="104" spans="1:24" hidden="1">
      <c r="A104" s="4"/>
      <c r="B104" s="27" t="s">
        <v>61</v>
      </c>
      <c r="C104" s="28">
        <v>-0.24986050400000001</v>
      </c>
      <c r="D104" s="39"/>
      <c r="E104" s="14"/>
      <c r="F104" s="10"/>
      <c r="G104" s="30"/>
      <c r="H104" s="30"/>
      <c r="I104" s="30"/>
      <c r="J104" s="30"/>
      <c r="K104" s="30"/>
      <c r="L104" s="30"/>
      <c r="M104" s="30"/>
      <c r="N104" s="30"/>
      <c r="O104" s="30"/>
      <c r="P104" s="30"/>
      <c r="Q104" s="30"/>
      <c r="R104" s="30"/>
      <c r="S104" s="30"/>
      <c r="T104" s="30"/>
      <c r="U104" s="30"/>
      <c r="V104" s="30"/>
      <c r="W104" s="10"/>
      <c r="X104" s="4"/>
    </row>
    <row r="105" spans="1:24" hidden="1">
      <c r="A105" s="4"/>
      <c r="B105" s="27" t="s">
        <v>62</v>
      </c>
      <c r="C105" s="28">
        <v>0.53222846899999998</v>
      </c>
      <c r="D105" s="39"/>
      <c r="E105" s="14"/>
      <c r="F105" s="10"/>
      <c r="G105" s="30"/>
      <c r="H105" s="30"/>
      <c r="I105" s="30"/>
      <c r="J105" s="30"/>
      <c r="K105" s="30"/>
      <c r="L105" s="30"/>
      <c r="M105" s="30"/>
      <c r="N105" s="30"/>
      <c r="O105" s="30"/>
      <c r="P105" s="30"/>
      <c r="Q105" s="30"/>
      <c r="R105" s="30"/>
      <c r="S105" s="30"/>
      <c r="T105" s="30"/>
      <c r="U105" s="30"/>
      <c r="V105" s="30"/>
      <c r="W105" s="10"/>
      <c r="X105" s="4"/>
    </row>
    <row r="106" spans="1:24" hidden="1">
      <c r="A106" s="4"/>
      <c r="B106" s="31"/>
      <c r="C106" s="32"/>
      <c r="D106" s="39"/>
      <c r="E106" s="14"/>
      <c r="F106" s="10"/>
      <c r="G106" s="30"/>
      <c r="H106" s="30"/>
      <c r="I106" s="30"/>
      <c r="J106" s="30"/>
      <c r="K106" s="30"/>
      <c r="L106" s="30"/>
      <c r="M106" s="30"/>
      <c r="N106" s="30"/>
      <c r="O106" s="30"/>
      <c r="P106" s="30"/>
      <c r="Q106" s="30"/>
      <c r="R106" s="30"/>
      <c r="S106" s="30"/>
      <c r="T106" s="30"/>
      <c r="U106" s="30"/>
      <c r="V106" s="30"/>
      <c r="W106" s="10"/>
      <c r="X106" s="4"/>
    </row>
    <row r="107" spans="1:24" hidden="1">
      <c r="A107" s="4"/>
      <c r="B107" s="31"/>
      <c r="C107" s="32"/>
      <c r="D107" s="39"/>
      <c r="E107" s="14"/>
      <c r="F107" s="10"/>
      <c r="G107" s="30"/>
      <c r="H107" s="30"/>
      <c r="I107" s="30"/>
      <c r="J107" s="30"/>
      <c r="K107" s="30"/>
      <c r="L107" s="30"/>
      <c r="M107" s="30"/>
      <c r="N107" s="30"/>
      <c r="O107" s="30"/>
      <c r="P107" s="30"/>
      <c r="Q107" s="30"/>
      <c r="R107" s="30"/>
      <c r="S107" s="30"/>
      <c r="T107" s="30"/>
      <c r="U107" s="30"/>
      <c r="V107" s="30"/>
      <c r="W107" s="10"/>
      <c r="X107" s="4"/>
    </row>
    <row r="108" spans="1:24" hidden="1">
      <c r="A108" s="4"/>
      <c r="B108" s="27" t="s">
        <v>63</v>
      </c>
      <c r="C108" s="34">
        <f>-C103/(3*C102)</f>
        <v>5.883928777786509</v>
      </c>
      <c r="D108" s="39"/>
      <c r="E108" s="14"/>
      <c r="F108" s="10"/>
      <c r="G108" s="30"/>
      <c r="H108" s="30"/>
      <c r="I108" s="30"/>
      <c r="J108" s="30"/>
      <c r="K108" s="30"/>
      <c r="L108" s="30"/>
      <c r="M108" s="30"/>
      <c r="N108" s="30"/>
      <c r="O108" s="30"/>
      <c r="P108" s="30"/>
      <c r="Q108" s="30"/>
      <c r="R108" s="30"/>
      <c r="S108" s="30"/>
      <c r="T108" s="30"/>
      <c r="U108" s="30"/>
      <c r="V108" s="30"/>
      <c r="W108" s="10"/>
      <c r="X108" s="4"/>
    </row>
    <row r="109" spans="1:24" hidden="1">
      <c r="A109" s="4"/>
      <c r="B109" s="31"/>
      <c r="C109" s="32"/>
      <c r="D109" s="39"/>
      <c r="E109" s="14"/>
      <c r="F109" s="10"/>
      <c r="G109" s="30"/>
      <c r="H109" s="30"/>
      <c r="I109" s="30"/>
      <c r="J109" s="30"/>
      <c r="K109" s="30"/>
      <c r="L109" s="30"/>
      <c r="M109" s="30"/>
      <c r="N109" s="30"/>
      <c r="O109" s="30"/>
      <c r="P109" s="30"/>
      <c r="Q109" s="30"/>
      <c r="R109" s="30"/>
      <c r="S109" s="30"/>
      <c r="T109" s="30"/>
      <c r="U109" s="30"/>
      <c r="V109" s="30"/>
      <c r="W109" s="10"/>
      <c r="X109" s="4"/>
    </row>
    <row r="110" spans="1:24" hidden="1">
      <c r="A110" s="4"/>
      <c r="B110" s="27" t="s">
        <v>64</v>
      </c>
      <c r="C110" s="32">
        <f>-C103/(3*C102)+0.5*SQRT(ABS((2*C103/(3*C102))^2-4*C104/(3*C102)))</f>
        <v>7.4771662344916772</v>
      </c>
      <c r="D110" s="39"/>
      <c r="E110" s="14"/>
      <c r="F110" s="10"/>
      <c r="G110" s="30"/>
      <c r="H110" s="30"/>
      <c r="I110" s="30"/>
      <c r="J110" s="30"/>
      <c r="K110" s="30"/>
      <c r="L110" s="30"/>
      <c r="M110" s="30"/>
      <c r="N110" s="30"/>
      <c r="O110" s="30"/>
      <c r="P110" s="30"/>
      <c r="Q110" s="30"/>
      <c r="R110" s="30"/>
      <c r="S110" s="30"/>
      <c r="T110" s="30"/>
      <c r="U110" s="30"/>
      <c r="V110" s="30"/>
      <c r="W110" s="10"/>
      <c r="X110" s="4"/>
    </row>
    <row r="111" spans="1:24" hidden="1">
      <c r="A111" s="4"/>
      <c r="B111" s="27" t="s">
        <v>65</v>
      </c>
      <c r="C111" s="32">
        <f>-C103/(3*C102)-0.5*SQRT(ABS((2*C103/(3*C102))^2-4*C104/(3*C102)))</f>
        <v>4.2906913210813409</v>
      </c>
      <c r="D111" s="39"/>
      <c r="E111" s="14"/>
      <c r="F111" s="10"/>
      <c r="G111" s="30"/>
      <c r="H111" s="30"/>
      <c r="I111" s="30"/>
      <c r="J111" s="30"/>
      <c r="K111" s="30"/>
      <c r="L111" s="30"/>
      <c r="M111" s="30"/>
      <c r="N111" s="30"/>
      <c r="O111" s="30"/>
      <c r="P111" s="30"/>
      <c r="Q111" s="30"/>
      <c r="R111" s="30"/>
      <c r="S111" s="30"/>
      <c r="T111" s="30"/>
      <c r="U111" s="30"/>
      <c r="V111" s="30"/>
      <c r="W111" s="10"/>
      <c r="X111" s="4"/>
    </row>
    <row r="112" spans="1:24" hidden="1">
      <c r="A112" s="4"/>
      <c r="B112" s="31"/>
      <c r="C112" s="32"/>
      <c r="D112" s="39"/>
      <c r="E112" s="14"/>
      <c r="F112" s="10"/>
      <c r="G112" s="30"/>
      <c r="H112" s="30"/>
      <c r="I112" s="30"/>
      <c r="J112" s="30"/>
      <c r="K112" s="30"/>
      <c r="L112" s="30"/>
      <c r="M112" s="30"/>
      <c r="N112" s="30"/>
      <c r="O112" s="30"/>
      <c r="P112" s="30"/>
      <c r="Q112" s="30"/>
      <c r="R112" s="30"/>
      <c r="S112" s="30"/>
      <c r="T112" s="30"/>
      <c r="U112" s="30"/>
      <c r="V112" s="30"/>
      <c r="W112" s="10"/>
      <c r="X112" s="4"/>
    </row>
    <row r="113" spans="1:24" ht="26.25" hidden="1" customHeight="1">
      <c r="A113" s="4"/>
      <c r="B113" s="27" t="s">
        <v>60</v>
      </c>
      <c r="C113" s="36">
        <v>0.02</v>
      </c>
      <c r="D113" s="39"/>
      <c r="E113" s="14"/>
      <c r="F113" s="10"/>
      <c r="G113" s="30"/>
      <c r="H113" s="30"/>
      <c r="I113" s="30"/>
      <c r="J113" s="30"/>
      <c r="K113" s="30"/>
      <c r="L113" s="30"/>
      <c r="M113" s="30"/>
      <c r="N113" s="30"/>
      <c r="O113" s="30"/>
      <c r="P113" s="30"/>
      <c r="Q113" s="30"/>
      <c r="R113" s="30"/>
      <c r="S113" s="30"/>
      <c r="T113" s="30"/>
      <c r="U113" s="30"/>
      <c r="V113" s="30"/>
      <c r="W113" s="10"/>
      <c r="X113" s="4"/>
    </row>
    <row r="114" spans="1:24" ht="18.75" hidden="1" customHeight="1">
      <c r="A114" s="4"/>
      <c r="B114" s="11"/>
      <c r="C114" s="38"/>
      <c r="D114" s="39"/>
      <c r="E114" s="14"/>
      <c r="F114" s="10"/>
      <c r="G114" s="30"/>
      <c r="H114" s="30"/>
      <c r="I114" s="30"/>
      <c r="J114" s="30"/>
      <c r="K114" s="30"/>
      <c r="L114" s="30"/>
      <c r="M114" s="30"/>
      <c r="N114" s="30"/>
      <c r="O114" s="30"/>
      <c r="P114" s="30"/>
      <c r="Q114" s="30"/>
      <c r="R114" s="30"/>
      <c r="S114" s="30"/>
      <c r="T114" s="30"/>
      <c r="U114" s="30"/>
      <c r="V114" s="30"/>
      <c r="W114" s="10"/>
      <c r="X114" s="4"/>
    </row>
    <row r="115" spans="1:24" ht="18.75" hidden="1" customHeight="1">
      <c r="A115" s="4"/>
      <c r="B115" s="40"/>
      <c r="C115" s="38"/>
      <c r="D115" s="39"/>
      <c r="E115" s="41" t="s">
        <v>66</v>
      </c>
      <c r="F115" s="42"/>
      <c r="G115" s="30" t="e">
        <f>C113-(C102*C113^3+C103*C113^2+C104*C113+C105-G103)/(3*C102*C113^2+2*C103*C113+C104)</f>
        <v>#DIV/0!</v>
      </c>
      <c r="H115" s="30" t="e">
        <f>C113-(C102*C113^3+C103*C113^2+C104*C113+C105-H102)/(3*C102*C113^2+2*C103*C113+C104)</f>
        <v>#VALUE!</v>
      </c>
      <c r="I115" s="30">
        <f>C113-(C102*C113^3+C103*C113^2+C104*C113+C105-I102)/(3*C102*C113^2+2*C103*C113+C104)</f>
        <v>1.3393917720595252</v>
      </c>
      <c r="J115" s="30">
        <f>C113-(C102*C113^3+C103*C113^2+C104*C113+C105-J102)/(3*C102*C113^2+2*C103*C113+C104)</f>
        <v>0.9362157557208024</v>
      </c>
      <c r="K115" s="30" t="str">
        <f>IF(K103="","",C113-(C102*C113^3+C103*C113^2+C104*C113+C105-K102)/(3*C102*C113^2+2*C103*C113+C104))</f>
        <v/>
      </c>
      <c r="L115" s="30" t="str">
        <f>IF(L103="","",C113-(C102*C113^3+C103*C113^2+C104*C113+C105-L102)/(3*C102*C113^2+2*C103*C113+C104))</f>
        <v/>
      </c>
      <c r="M115" s="30" t="str">
        <f>IF(M103="","",C113-(C102*C113^3+C103*C113^2+C104*C113+C105-M102)/(3*C102*C113^2+2*C103*C113+C104))</f>
        <v/>
      </c>
      <c r="N115" s="30" t="str">
        <f>IF(N103="","",C113-(C102*C113^3+C103*C113^2+C104*C113+C105-N102)/(3*C102*C113^2+2*C103*C113+C104))</f>
        <v/>
      </c>
      <c r="O115" s="30" t="str">
        <f>IF(O103="","",C113-(C102*C113^3+C103*C113^2+C104*C113+C105-O102)/(3*C102*C113^2+2*C103*C113+C104))</f>
        <v/>
      </c>
      <c r="P115" s="30" t="str">
        <f>IF(P103="","",C113-(C102*C113^3+C103*C113^2+C104*C113+C105-P102)/(3*C102*C113^2+2*C103*C113+C104))</f>
        <v/>
      </c>
      <c r="Q115" s="30" t="str">
        <f>IF(Q103="","",C113-(C102*C113^3+C103*C113^2+C104*C113+C105-Q102)/(3*C102*C113^2+2*C103*C113+C104))</f>
        <v/>
      </c>
      <c r="R115" s="30" t="str">
        <f>IF(R103="","",C113-(C102*C113^3+C103*C113^2+C104*C113+C105-R102)/(3*C102*C113^2+2*C103*C113+C104))</f>
        <v/>
      </c>
      <c r="S115" s="30" t="str">
        <f>IF(S103="","",C113-(C102*C113^3+C103*C113^2+C104*C113+C105-S102)/(3*C102*C113^2+2*C103*C113+C104))</f>
        <v/>
      </c>
      <c r="T115" s="30" t="str">
        <f>IF(T103="","",C113-(C102*C113^3+C103*C113^2+C104*C113+C105-T102)/(3*C102*C113^2+2*C103*C113+C104))</f>
        <v/>
      </c>
      <c r="U115" s="30" t="str">
        <f>IF(U103="","",C113-(C102*C113^3+C103*C113^2+C104*C113+C105-U102)/(3*C102*C113^2+2*C103*C113+C104))</f>
        <v/>
      </c>
      <c r="V115" s="30" t="str">
        <f>IF(V103="","",C113-(C102*C113^3+C103*C113^2+C104*C113+C105-V102)/(3*C102*C113^2+2*C103*C113+C104))</f>
        <v/>
      </c>
      <c r="W115" s="10" t="str">
        <f>IF(W103="","",C113-(C102*C113^3+C103*C113^2+C104*C113+C105-W102)/(3*C102*C113^2+2*C103*C113+C104))</f>
        <v/>
      </c>
      <c r="X115" s="4"/>
    </row>
    <row r="116" spans="1:24" ht="18" hidden="1" customHeight="1">
      <c r="A116" s="4"/>
      <c r="B116" s="40"/>
      <c r="C116" s="38"/>
      <c r="D116" s="39"/>
      <c r="E116" s="41" t="s">
        <v>67</v>
      </c>
      <c r="F116" s="42"/>
      <c r="G116" s="30" t="e">
        <f>G115-(C102*G115^3+C103*G115^2+C104*G115+C105-G103)/(3*C102*G115^2+2*C103*G115+C104)</f>
        <v>#DIV/0!</v>
      </c>
      <c r="H116" s="30" t="e">
        <f>H115-(C102*H115^3+C103*H115^2+C104*H115+C105-H102)/(3*C102*H115^2+2*C103*H115+C104)</f>
        <v>#VALUE!</v>
      </c>
      <c r="I116" s="30">
        <f>I115-(C102*I115^3+C103*I115^2+C104*I115+C105-I102)/(3*C102*I115^2+2*C103*I115+C104)</f>
        <v>1.8606507365511635</v>
      </c>
      <c r="J116" s="30">
        <f>J115-(C102*J115^3+C103*J115^2+C104*J115+C105-J102)/(3*C102*J115^2+2*C103*J115+C104)</f>
        <v>1.148877546159329</v>
      </c>
      <c r="K116" s="30" t="str">
        <f>IF(K103="","",K115-(C102*K115^3+C103*K115^2+C104*K115+C105-K102)/(3*C102*K115^2+2*C103*K115+C104))</f>
        <v/>
      </c>
      <c r="L116" s="30" t="str">
        <f>IF(L103="","",L115-(C102*L115^3+C103*L115^2+C104*L115+C105-L102)/(3*C102*L115^2+2*C103*L115+C104))</f>
        <v/>
      </c>
      <c r="M116" s="30" t="str">
        <f>IF(M103="","",M115-(C102*M115^3+C103*M115^2+C104*M115+C105-M102)/(3*C102*M115^2+2*C103*M115+C104))</f>
        <v/>
      </c>
      <c r="N116" s="30" t="str">
        <f>IF(N103="","",N115-(C102*N115^3+C103*N115^2+C104*N115+C105-N102)/(3*C102*N115^2+2*C103*N115+C104))</f>
        <v/>
      </c>
      <c r="O116" s="30" t="str">
        <f>IF(O103="","",O115-(C102*O115^3+C103*O115^2+C104*O115+C105-O102)/(3*C102*O115^2+2*C103*O115+C104))</f>
        <v/>
      </c>
      <c r="P116" s="30" t="str">
        <f>IF(P103="","",P115-(C102*P115^3+C103*P115^2+C104*P115+C105-P102)/(3*C102*P115^2+2*C103*P115+C104))</f>
        <v/>
      </c>
      <c r="Q116" s="30" t="str">
        <f>IF(Q103="","",Q115-(C102*Q115^3+C103*Q115^2+C104*Q115+C105-Q102)/(3*C102*Q115^2+2*C103*Q115+C104))</f>
        <v/>
      </c>
      <c r="R116" s="30" t="str">
        <f>IF(R103="","",R115-(C102*R115^3+C103*R115^2+C104*R115+C105-R102)/(3*C102*R115^2+2*C103*R115+C104))</f>
        <v/>
      </c>
      <c r="S116" s="30" t="str">
        <f>IF(S103="","",S115-(C102*S115^3+C103*S115^2+C104*S115+C105-S102)/(3*C102*S115^2+2*C103*S115+C104))</f>
        <v/>
      </c>
      <c r="T116" s="30" t="str">
        <f>IF(T103="","",T115-(C102*T115^3+C103*T115^2+C104*T115+C105-T102)/(3*C102*T115^2+2*C103*T115+C104))</f>
        <v/>
      </c>
      <c r="U116" s="30" t="str">
        <f>IF(U103="","",U115-(C102*U115^3+C103*U115^2+C104*U115+C105-U102)/(3*C102*U115^2+2*C103*U115+C104))</f>
        <v/>
      </c>
      <c r="V116" s="30" t="str">
        <f>IF(V103="","",V115-(C102*V115^3+C103*V115^2+C104*V115+C105-V102)/(3*C102*V115^2+2*C103*V115+C104))</f>
        <v/>
      </c>
      <c r="W116" s="10" t="str">
        <f>IF(W103="","",W115-(C102*W115^3+C103*W115^2+C104*W115+C105-W102)/(3*C102*W115^2+2*C103*W115+C104))</f>
        <v/>
      </c>
      <c r="X116" s="4"/>
    </row>
    <row r="117" spans="1:24" ht="15.75">
      <c r="A117" s="4"/>
      <c r="B117" s="43" t="s">
        <v>76</v>
      </c>
      <c r="C117" s="152"/>
      <c r="D117" s="39"/>
      <c r="E117" s="48" t="s">
        <v>77</v>
      </c>
      <c r="F117" s="89"/>
      <c r="G117" s="44" t="e">
        <f>G116-(C102*G116^3+C103*G116^2+C104*G116+C105-G103)/(3*C102*G116^2+2*C103*G116+C104)</f>
        <v>#DIV/0!</v>
      </c>
      <c r="H117" s="44" t="e">
        <f>H116-(C102*H116^3+C103*H116^2+C104*H116+C105-H102)/(3*C102*H116^2+2*C103*H116+C104)</f>
        <v>#VALUE!</v>
      </c>
      <c r="I117" s="44">
        <f>I116-(C102*I116^3+C103*I116^2+C104*I116+C105-I102)/(3*C102*I116^2+2*C103*I116+C104)</f>
        <v>1.9476640950670787</v>
      </c>
      <c r="J117" s="44">
        <f>J116-(C102*J116^3+C103*J116^2+C104*J116+C105-J102)/(3*C102*J116^2+2*C103*J116+C104)</f>
        <v>1.1599705572897567</v>
      </c>
      <c r="K117" s="44" t="str">
        <f>IF(K103="","",K116-(C102*K116^3+C103*K116^2+C104*K116+C105-K102)/(3*C102*K116^2+2*C103*K116+C104))</f>
        <v/>
      </c>
      <c r="L117" s="44" t="str">
        <f>IF(L103="","",L116-(C102*L116^3+C103*L116^2+C104*L116+C105-L102)/(3*C102*L116^2+2*C103*L116+C104))</f>
        <v/>
      </c>
      <c r="M117" s="44" t="str">
        <f>IF(M103="","",M116-(C102*M116^3+C103*M116^2+C104*M116+C105-M102)/(3*C102*M116^2+2*C103*M116+C104))</f>
        <v/>
      </c>
      <c r="N117" s="44" t="str">
        <f>IF(N103="","",N116-(C102*N116^3+C103*N116^2+C104*N116+C105-N102)/(3*C102*N116^2+2*C103*N116+C104))</f>
        <v/>
      </c>
      <c r="O117" s="44" t="str">
        <f>IF(O103="","",O116-(C102*O116^3+C103*O116^2+C104*O116+C105-O102)/(3*C102*O116^2+2*C103*O116+C104))</f>
        <v/>
      </c>
      <c r="P117" s="44" t="str">
        <f>IF(P103="","",P116-(C102*P116^3+C103*P116^2+C104*P116+C105-P102)/(3*C102*P116^2+2*C103*P116+C104))</f>
        <v/>
      </c>
      <c r="Q117" s="44" t="str">
        <f>IF(Q103="","",Q116-(C102*Q116^3+C103*Q116^2+C104*Q116+C105-Q102)/(3*C102*Q116^2+2*C103*Q116+C104))</f>
        <v/>
      </c>
      <c r="R117" s="44" t="str">
        <f>IF(R103="","",R116-(C102*R116^3+C103*R116^2+C104*R116+C105-R102)/(3*C102*R116^2+2*C103*R116+C104))</f>
        <v/>
      </c>
      <c r="S117" s="44" t="str">
        <f>IF(S103="","",S116-(C102*S116^3+C103*S116^2+C104*S116+C105-S102)/(3*C102*S116^2+2*C103*S116+C104))</f>
        <v/>
      </c>
      <c r="T117" s="44" t="str">
        <f>IF(T103="","",T116-(C102*T116^3+C103*T116^2+C104*T116+C105-T102)/(3*C102*T116^2+2*C103*T116+C104))</f>
        <v/>
      </c>
      <c r="U117" s="44" t="str">
        <f>IF(U103="","",U116-(C102*U116^3+C103*U116^2+C104*U116+C105-U102)/(3*C102*U116^2+2*C103*U116+C104))</f>
        <v/>
      </c>
      <c r="V117" s="44" t="str">
        <f>IF(V103="","",V116-(C102*V116^3+C103*V116^2+C104*V116+C105-V102)/(3*C102*V116^2+2*C103*V116+C104))</f>
        <v/>
      </c>
      <c r="W117" s="45" t="str">
        <f>IF(W103="","",W116-(C102*W116^3+C103*W116^2+C104*W116+C105-W102)/(3*C102*W116^2+2*C103*W116+C104))</f>
        <v/>
      </c>
      <c r="X117" s="4"/>
    </row>
    <row r="118" spans="1:24" ht="15.75">
      <c r="A118" s="4"/>
      <c r="B118" s="43" t="s">
        <v>78</v>
      </c>
      <c r="C118" s="153"/>
      <c r="D118" s="39"/>
      <c r="E118" s="90"/>
      <c r="F118" s="47"/>
      <c r="G118" s="44" t="e">
        <f>G117-(C102*G117^3+C103*G117^2+C104*G117+C105-G103)/(3*C102*G117^2+2*C103*G117+C104)</f>
        <v>#DIV/0!</v>
      </c>
      <c r="H118" s="44" t="e">
        <f>H117-(C102*H117^3+C103*H117^2+C104*H117+C105-H102)/(3*C102*H117^2+2*C103*H117+C104)</f>
        <v>#VALUE!</v>
      </c>
      <c r="I118" s="44">
        <f>I117-(C102*I117^3+C103*I117^2+C104*I117+C105-I102)/(3*C102*I117^2+2*C103*I117+C104)</f>
        <v>1.9499983393648257</v>
      </c>
      <c r="J118" s="44">
        <f>J117-(C102*J117^3+C103*J117^2+C104*J117+C105-J102)/(3*C102*J117^2+2*C103*J117+C104)</f>
        <v>1.1599999957870419</v>
      </c>
      <c r="K118" s="44" t="str">
        <f>IF(K103="","",K117-(C102*K117^3+C103*K117^2+C104*K117+C105-K102)/(3*C102*K117^2+2*C103*K117+C104))</f>
        <v/>
      </c>
      <c r="L118" s="44" t="str">
        <f>IF(L103="","",L117-(C102*L117^3+C103*L117^2+C104*L117+C105-L102)/(3*C102*L117^2+2*C103*L117+C104))</f>
        <v/>
      </c>
      <c r="M118" s="44" t="str">
        <f>IF(M103="","",M117-(C102*M117^3+C103*M117^2+C104*M117+C105-M102)/(3*C102*M117^2+2*C103*M117+C104))</f>
        <v/>
      </c>
      <c r="N118" s="44" t="str">
        <f>IF(N103="","",N117-(C102*N117^3+C103*N117^2+C104*N117+C105-N102)/(3*C102*N117^2+2*C103*N117+C104))</f>
        <v/>
      </c>
      <c r="O118" s="44" t="str">
        <f>IF(O103="","",O117-(C102*O117^3+C103*O117^2+C104*O117+C105-O102)/(3*C102*O117^2+2*C103*O117+C104))</f>
        <v/>
      </c>
      <c r="P118" s="44" t="str">
        <f>IF(P103="","",P117-(C102*P117^3+C103*P117^2+C104*P117+C105-P102)/(3*C102*P117^2+2*C103*P117+C104))</f>
        <v/>
      </c>
      <c r="Q118" s="44" t="str">
        <f>IF(Q103="","",Q117-(C102*Q117^3+C103*Q117^2+C104*Q117+C105-Q102)/(3*C102*Q117^2+2*C103*Q117+C104))</f>
        <v/>
      </c>
      <c r="R118" s="44" t="str">
        <f>IF(R103="","",R117-(C102*R117^3+C103*R117^2+C104*R117+C105-R102)/(3*C102*R117^2+2*C103*R117+C104))</f>
        <v/>
      </c>
      <c r="S118" s="44" t="str">
        <f>IF(S103="","",S117-(C102*S117^3+C103*S117^2+C104*S117+C105-S102)/(3*C102*S117^2+2*C103*S117+C104))</f>
        <v/>
      </c>
      <c r="T118" s="44" t="str">
        <f>IF(T103="","",T117-(C102*T117^3+C103*T117^2+C104*T117+C105-T102)/(3*C102*T117^2+2*C103*T117+C104))</f>
        <v/>
      </c>
      <c r="U118" s="44" t="str">
        <f>IF(U103="","",U117-(C102*U117^3+C103*U117^2+C104*U117+C105-U102)/(3*C102*U117^2+2*C103*U117+C104))</f>
        <v/>
      </c>
      <c r="V118" s="44" t="str">
        <f>IF(V103="","",V117-(C102*V117^3+C103*V117^2+C104*V117+C105-V102)/(3*C102*V117^2+2*C103*V117+C104))</f>
        <v/>
      </c>
      <c r="W118" s="45" t="str">
        <f>IF(W103="","",W117-(C102*W117^3+C103*W117^2+C104*W117+C105-W102)/(3*C102*W117^2+2*C103*W117+C104))</f>
        <v/>
      </c>
      <c r="X118" s="4"/>
    </row>
    <row r="119" spans="1:24" ht="15.75">
      <c r="A119" s="4"/>
      <c r="B119" s="43" t="s">
        <v>79</v>
      </c>
      <c r="C119" s="154"/>
      <c r="D119" s="39"/>
      <c r="E119" s="90"/>
      <c r="F119" s="47"/>
      <c r="G119" s="44" t="e">
        <f>G118-(C102*G118^3+C103*G118^2+C104*G118+C105-G103)/(3*C102*G118^2+2*C103*G118+C104)</f>
        <v>#DIV/0!</v>
      </c>
      <c r="H119" s="44" t="e">
        <f>H118-(C102*H118^3+C103*H118^2+C104*H118+C105-H102)/(3*C102*H118^2+2*C103*H118+C104)</f>
        <v>#VALUE!</v>
      </c>
      <c r="I119" s="44">
        <f>I118-(C102*I118^3+C103*I118^2+C104*I118+C105-I102)/(3*C102*I118^2+2*C103*I118+C104)</f>
        <v>1.9499999968282029</v>
      </c>
      <c r="J119" s="44">
        <f>J118-(C102*J118^3+C103*J118^2+C104*J118+C105-J102)/(3*C102*J118^2+2*C103*J118+C104)</f>
        <v>1.1599999959940437</v>
      </c>
      <c r="K119" s="44" t="str">
        <f>IF(K103="","",K118-(C102*K118^3+C103*K118^2+C104*K118+C105-K102)/(3*C102*K118^2+2*C103*K118+C104))</f>
        <v/>
      </c>
      <c r="L119" s="44" t="str">
        <f>IF(L103="","",L118-(C102*L118^3+C103*L118^2+C104*L118+C105-L102)/(3*C102*L118^2+2*C103*L118+C104))</f>
        <v/>
      </c>
      <c r="M119" s="44" t="str">
        <f>IF(M103="","",M118-(C102*M118^3+C103*M118^2+C104*M118+C105-M102)/(3*C102*M118^2+2*C103*M118+C104))</f>
        <v/>
      </c>
      <c r="N119" s="44" t="str">
        <f>IF(N103="","",N118-(C102*N118^3+C103*N118^2+C104*N118+C105-N102)/(3*C102*N118^2+2*C103*N118+C104))</f>
        <v/>
      </c>
      <c r="O119" s="44" t="str">
        <f>IF(O103="","",O118-(C102*O118^3+C103*O118^2+C104*O118+C105-O102)/(3*C102*O118^2+2*C103*O118+C104))</f>
        <v/>
      </c>
      <c r="P119" s="44" t="str">
        <f>IF(P103="","",P118-(C102*P118^3+C103*P118^2+C104*P118+C105-P102)/(3*C102*P118^2+2*C103*P118+C104))</f>
        <v/>
      </c>
      <c r="Q119" s="44" t="str">
        <f>IF(Q103="","",Q118-(C102*Q118^3+C103*Q118^2+C104*Q118+C105-Q102)/(3*C102*Q118^2+2*C103*Q118+C104))</f>
        <v/>
      </c>
      <c r="R119" s="44" t="str">
        <f>IF(R103="","",R118-(C102*R118^3+C103*R118^2+C104*R118+C105-R102)/(3*C102*R118^2+2*C103*R118+C104))</f>
        <v/>
      </c>
      <c r="S119" s="44" t="str">
        <f>IF(S103="","",S118-(C102*S118^3+C103*S118^2+C104*S118+C105-S102)/(3*C102*S118^2+2*C103*S118+C104))</f>
        <v/>
      </c>
      <c r="T119" s="44" t="str">
        <f>IF(T103="","",T118-(C102*T118^3+C103*T118^2+C104*T118+C105-T102)/(3*C102*T118^2+2*C103*T118+C104))</f>
        <v/>
      </c>
      <c r="U119" s="44" t="str">
        <f>IF(U103="","",U118-(C102*U118^3+C103*U118^2+C104*U118+C105-U102)/(3*C102*U118^2+2*C103*U118+C104))</f>
        <v/>
      </c>
      <c r="V119" s="44" t="str">
        <f>IF(V103="","",V118-(C102*V118^3+C103*V118^2+C104*V118+C105-V102)/(3*C102*V118^2+2*C103*V118+C104))</f>
        <v/>
      </c>
      <c r="W119" s="45" t="str">
        <f>IF(W103="","",W118-(C102*W118^3+C103*W118^2+C104*W118+C105-W102)/(3*C102*W118^2+2*C103*W118+C104))</f>
        <v/>
      </c>
      <c r="X119" s="4"/>
    </row>
    <row r="120" spans="1:24" ht="15.75" hidden="1">
      <c r="A120" s="4"/>
      <c r="B120" s="43"/>
      <c r="C120" s="155"/>
      <c r="D120" s="39"/>
      <c r="E120" s="48"/>
      <c r="F120" s="49"/>
      <c r="G120" s="44" t="e">
        <f>G119-(C102*G119^3+C103*G119^2+C104*G119+C105-G103)/(3*C102*G119^2+2*C103*G119+C104)</f>
        <v>#DIV/0!</v>
      </c>
      <c r="H120" s="44" t="e">
        <f>H119-(C102*H119^3+C103*H119^2+C104*H119+C105-H102)/(3*C102*H119^2+2*C103*H119+C104)</f>
        <v>#VALUE!</v>
      </c>
      <c r="I120" s="44">
        <f>I119-(C102*I119^3+C103*I119^2+C104*I119+C105-I102)/(3*C102*I119^2+2*C103*I119+C104)</f>
        <v>1.9499999968290387</v>
      </c>
      <c r="J120" s="44">
        <f>J119-(C102*J119^3+C103*J119^2+C104*J119+C105-J102)/(3*C102*J119^2+2*C103*J119+C104)</f>
        <v>1.1599999959940432</v>
      </c>
      <c r="K120" s="44" t="str">
        <f>IF(K103="","",K119-(C102*K119^3+C103*K119^2+C104*K119+C105-K102)/(3*C102*K119^2+2*C103*K119+C104))</f>
        <v/>
      </c>
      <c r="L120" s="44" t="str">
        <f>IF(L103="","",L119-(C102*L119^3+C103*L119^2+C104*L119+C105-L102)/(3*C102*L119^2+2*C103*L119+C104))</f>
        <v/>
      </c>
      <c r="M120" s="44" t="str">
        <f>IF(M103="","",M119-(C102*M119^3+C103*M119^2+C104*M119+C105-M102)/(3*C102*M119^2+2*C103*M119+C104))</f>
        <v/>
      </c>
      <c r="N120" s="44" t="str">
        <f>IF(N103="","",N119-(C102*N119^3+C103*N119^2+C104*N119+C105-N102)/(3*C102*N119^2+2*C103*N119+C104))</f>
        <v/>
      </c>
      <c r="O120" s="44" t="str">
        <f>IF(O103="","",O119-(C102*O119^3+C103*O119^2+C104*O119+C105-O102)/(3*C102*O119^2+2*C103*O119+C104))</f>
        <v/>
      </c>
      <c r="P120" s="44" t="str">
        <f>IF(P103="","",P119-(C102*P119^3+C103*P119^2+C104*P119+C105-P102)/(3*C102*P119^2+2*C103*P119+C104))</f>
        <v/>
      </c>
      <c r="Q120" s="44" t="str">
        <f>IF(Q103="","",Q119-(C102*Q119^3+C103*Q119^2+C104*Q119+C105-Q102)/(3*C102*Q119^2+2*C103*Q119+C104))</f>
        <v/>
      </c>
      <c r="R120" s="44" t="str">
        <f>IF(R103="","",R119-(C102*R119^3+C103*R119^2+C104*R119+C105-R102)/(3*C102*R119^2+2*C103*R119+C104))</f>
        <v/>
      </c>
      <c r="S120" s="44" t="str">
        <f>IF(S103="","",S119-(C102*S119^3+C103*S119^2+C104*S119+C105-S102)/(3*C102*S119^2+2*C103*S119+C104))</f>
        <v/>
      </c>
      <c r="T120" s="44" t="str">
        <f>IF(T103="","",T119-(C102*T119^3+C103*T119^2+C104*T119+C105-T102)/(3*C102*T119^2+2*C103*T119+C104))</f>
        <v/>
      </c>
      <c r="U120" s="44" t="str">
        <f>IF(U103="","",U119-(C102*U119^3+C103*U119^2+C104*U119+C105-U102)/(3*C102*U119^2+2*C103*U119+C104))</f>
        <v/>
      </c>
      <c r="V120" s="44" t="str">
        <f>IF(V103="","",V119-(C102*V119^3+C103*V119^2+C104*V119+C105-V102)/(3*C102*V119^2+2*C103*V119+C104))</f>
        <v/>
      </c>
      <c r="W120" s="45" t="str">
        <f>IF(W103="","",W119-(C102*W119^3+C103*W119^2+C104*W119+C105-W102)/(3*C102*W119^2+2*C103*W119+C104))</f>
        <v/>
      </c>
      <c r="X120" s="4"/>
    </row>
    <row r="121" spans="1:24" ht="15.75" customHeight="1" thickBot="1">
      <c r="A121" s="4"/>
      <c r="B121" s="43" t="s">
        <v>80</v>
      </c>
      <c r="C121" s="50" t="str">
        <f>IF(C100=0,"",IF(C100=0,"",C125*1000*C118/C119/SQRT(3)))</f>
        <v/>
      </c>
      <c r="D121" s="39"/>
      <c r="E121" s="90"/>
      <c r="F121" s="47"/>
      <c r="G121" s="44" t="e">
        <f>G120-(C102*G120^3+C103*G120^2+C104*G120+C105-G103)/(3*C102*G120^2+2*C103*G120+C104)</f>
        <v>#DIV/0!</v>
      </c>
      <c r="H121" s="44" t="e">
        <f>H120-(C102*H120^3+C103*H120^2+C104*H120+C105-H102)/(3*C102*H120^2+2*C103*H120+C104)</f>
        <v>#VALUE!</v>
      </c>
      <c r="I121" s="44">
        <f>I120-(C102*I120^3+C103*I120^2+C104*I120+C105-I102)/(3*C102*I120^2+2*C103*I120+C104)</f>
        <v>1.9499999968290387</v>
      </c>
      <c r="J121" s="44">
        <f>J120-(C102*J120^3+C103*J120^2+C104*J120+C105-J102)/(3*C102*J120^2+2*C103*J120+C104)</f>
        <v>1.1599999959940437</v>
      </c>
      <c r="K121" s="44" t="str">
        <f>IF(K103="","",K120-(C102*K120^3+C103*K120^2+C104*K120+C105-K102)/(3*C102*K120^2+2*C103*K120+C104))</f>
        <v/>
      </c>
      <c r="L121" s="44" t="str">
        <f>IF(L103="","",L120-(C102*L120^3+C103*L120^2+C104*L120+C105-L102)/(3*C102*L120^2+2*C103*L120+C104))</f>
        <v/>
      </c>
      <c r="M121" s="44" t="str">
        <f>IF(M103="","",M120-(C102*M120^3+C103*M120^2+C104*M120+C105-M102)/(3*C102*M120^2+2*C103*M120+C104))</f>
        <v/>
      </c>
      <c r="N121" s="44" t="str">
        <f>IF(N103="","",N120-(C102*N120^3+C103*N120^2+C104*N120+C105-N102)/(3*C102*N120^2+2*C103*N120+C104))</f>
        <v/>
      </c>
      <c r="O121" s="44" t="str">
        <f>IF(O103="","",O120-(C102*O120^3+C103*O120^2+C104*O120+C105-O102)/(3*C102*O120^2+2*C103*O120+C104))</f>
        <v/>
      </c>
      <c r="P121" s="44" t="str">
        <f>IF(P103="","",P120-(C102*P120^3+C103*P120^2+C104*P120+C105-P102)/(3*C102*P120^2+2*C103*P120+C104))</f>
        <v/>
      </c>
      <c r="Q121" s="44" t="str">
        <f>IF(Q103="","",Q120-(C102*Q120^3+C103*Q120^2+C104*Q120+C105-Q102)/(3*C102*Q120^2+2*C103*Q120+C104))</f>
        <v/>
      </c>
      <c r="R121" s="44" t="str">
        <f>IF(R103="","",R120-(C102*R120^3+C103*R120^2+C104*R120+C105-R102)/(3*C102*R120^2+2*C103*R120+C104))</f>
        <v/>
      </c>
      <c r="S121" s="44" t="str">
        <f>IF(S103="","",S120-(C102*S120^3+C103*S120^2+C104*S120+C105-S102)/(3*C102*S120^2+2*C103*S120+C104))</f>
        <v/>
      </c>
      <c r="T121" s="44" t="str">
        <f>IF(T103="","",T120-(C102*T120^3+C103*T120^2+C104*T120+C105-T102)/(3*C102*T120^2+2*C103*T120+C104))</f>
        <v/>
      </c>
      <c r="U121" s="44" t="str">
        <f>IF(U103="","",U120-(C102*U120^3+C103*U120^2+C104*U120+C105-U102)/(3*C102*U120^2+2*C103*U120+C104))</f>
        <v/>
      </c>
      <c r="V121" s="44" t="str">
        <f>IF(V103="","",V120-(C102*V120^3+C103*V120^2+C104*V120+C105-V102)/(3*C102*V120^2+2*C103*V120+C104))</f>
        <v/>
      </c>
      <c r="W121" s="45" t="str">
        <f>IF(W103="","",W120-(C102*W120^3+C103*W120^2+C104*W120+C105-W102)/(3*C102*W120^2+2*C103*W120+C104))</f>
        <v/>
      </c>
      <c r="X121" s="4"/>
    </row>
    <row r="122" spans="1:24" ht="16.5" hidden="1" thickBot="1">
      <c r="A122" s="4"/>
      <c r="B122" s="43"/>
      <c r="C122" s="161">
        <f>(C118/500)^0.232</f>
        <v>0</v>
      </c>
      <c r="D122" s="39"/>
      <c r="E122" s="51" t="s">
        <v>72</v>
      </c>
      <c r="F122" s="51"/>
      <c r="G122" s="52" t="e">
        <f>G121-(C102*G121^3+C103*G121^2+C104*G121+C105-G103)/(3*C102*G121^2+2*C103*G121+C104)</f>
        <v>#DIV/0!</v>
      </c>
      <c r="H122" s="52" t="e">
        <f>H121-(C102*H121^3+C103*H121^2+C104*H121+C105-H102)/(3*C102*H121^2+2*C103*H121+C104)</f>
        <v>#VALUE!</v>
      </c>
      <c r="I122" s="52">
        <f>I121-(C102*I121^3+C103*I121^2+C104*I121+C105-I102)/(3*C102*I121^2+2*C103*I121+C104)</f>
        <v>1.9499999968290387</v>
      </c>
      <c r="J122" s="52">
        <f>J121-(C102*J121^3+C103*J121^2+C104*J121+C105-J102)/(3*C102*J121^2+2*C103*J121+C104)</f>
        <v>1.1599999959940432</v>
      </c>
      <c r="K122" s="52" t="str">
        <f>IF(K103="","",K121-(C102*K121^3+C103*K121^2+C104*K121+C105-K102)/(3*C102*K121^2+2*C103*K121+C104))</f>
        <v/>
      </c>
      <c r="L122" s="52" t="str">
        <f>IF(L103="","",L121-(C102*L121^3+C103*L121^2+C104*L121+C105-L102)/(3*C102*L121^2+2*C103*L121+C104))</f>
        <v/>
      </c>
      <c r="M122" s="52" t="str">
        <f>IF(M103="","",M121-(C102*M121^3+C103*M121^2+C104*M121+C105-M102)/(3*C102*M121^2+2*C103*M121+C104))</f>
        <v/>
      </c>
      <c r="N122" s="52" t="str">
        <f>IF(N103="","",N121-(C102*N121^3+C103*N121^2+C104*N121+C105-N102)/(3*C102*N121^2+2*C103*N121+C104))</f>
        <v/>
      </c>
      <c r="O122" s="52" t="str">
        <f>IF(O103="","",O121-(C102*O121^3+C103*O121^2+C104*O121+C105-O102)/(3*C102*O121^2+2*C103*O121+C104))</f>
        <v/>
      </c>
      <c r="P122" s="52" t="str">
        <f>IF(P103="","",P121-(C102*P121^3+C103*P121^2+C104*P121+C105-P102)/(3*C102*P121^2+2*C103*P121+C104))</f>
        <v/>
      </c>
      <c r="Q122" s="52" t="str">
        <f>IF(Q103="","",Q121-(C102*Q121^3+C103*Q121^2+C104*Q121+C105-Q102)/(3*C102*Q121^2+2*C103*Q121+C104))</f>
        <v/>
      </c>
      <c r="R122" s="52" t="str">
        <f>IF(R103="","",R121-(C102*R121^3+C103*R121^2+C104*R121+C105-R102)/(3*C102*R121^2+2*C103*R121+C104))</f>
        <v/>
      </c>
      <c r="S122" s="52" t="str">
        <f>IF(S103="","",S121-(C102*S121^3+C103*S121^2+C104*S121+C105-S102)/(3*C102*S121^2+2*C103*S121+C104))</f>
        <v/>
      </c>
      <c r="T122" s="52" t="str">
        <f>IF(T103="","",T121-(C102*T121^3+C103*T121^2+C104*T121+C105-T102)/(3*C102*T121^2+2*C103*T121+C104))</f>
        <v/>
      </c>
      <c r="U122" s="52" t="str">
        <f>IF(U103="","",U121-(C102*U121^3+C103*U121^2+C104*U121+C105-U102)/(3*C102*U121^2+2*C103*U121+C104))</f>
        <v/>
      </c>
      <c r="V122" s="52" t="str">
        <f>IF(V103="","",V121-(C102*V121^3+C103*V121^2+C104*V121+C105-V102)/(3*C102*V121^2+2*C103*V121+C104))</f>
        <v/>
      </c>
      <c r="W122" s="53" t="str">
        <f>IF(W103="","",W121-(C102*W121^3+C103*W121^2+C104*W121+C105-W102)/(3*C102*W121^2+2*C103*W121+C104))</f>
        <v/>
      </c>
      <c r="X122" s="4"/>
    </row>
    <row r="123" spans="1:24" ht="16.5" hidden="1" thickBot="1">
      <c r="A123" s="4"/>
      <c r="B123" s="43"/>
      <c r="C123" s="157"/>
      <c r="D123" s="39"/>
      <c r="E123" s="51" t="s">
        <v>73</v>
      </c>
      <c r="F123" s="51"/>
      <c r="G123" s="52" t="e">
        <f>G122-(C102*G122^3+C103*G122^2+C104*G122+C105-G103)/(3*C102*G122^2+2*C103*G122+C104)</f>
        <v>#DIV/0!</v>
      </c>
      <c r="H123" s="52" t="e">
        <f>H122-(C102*H122^3+C103*H122^2+C104*H122+C105-H102)/(3*C102*H122^2+2*C103*H122+C104)</f>
        <v>#VALUE!</v>
      </c>
      <c r="I123" s="52">
        <f>I122-(C102*I122^3+C103*I122^2+C104*I122+C105-I102)/(3*C102*I122^2+2*C103*I122+C104)</f>
        <v>1.9499999968290387</v>
      </c>
      <c r="J123" s="52">
        <f>J122-(C102*J122^3+C103*J122^2+C104*J122+C105-J102)/(3*C102*J122^2+2*C103*J122+C104)</f>
        <v>1.1599999959940437</v>
      </c>
      <c r="K123" s="52" t="str">
        <f>IF(K103="","",K122-(C102*K122^3+C103*K122^2+C104*K122+C105-K102)/(3*C102*K122^2+2*C103*K122+C104))</f>
        <v/>
      </c>
      <c r="L123" s="52" t="str">
        <f>IF(L103="","",L122-(C102*L122^3+C103*L122^2+C104*L122+C105-L102)/(3*C102*L122^2+2*C103*L122+C104))</f>
        <v/>
      </c>
      <c r="M123" s="52" t="str">
        <f>IF(M103="","",M122-(C102*M122^3+C103*M122^2+C104*M122+C105-M102)/(3*C102*M122^2+2*C103*M122+C104))</f>
        <v/>
      </c>
      <c r="N123" s="52" t="str">
        <f>IF(N103="","",N122-(C102*N122^3+C103*N122^2+C104*N122+C105-N102)/(3*C102*N122^2+2*C103*N122+C104))</f>
        <v/>
      </c>
      <c r="O123" s="52" t="str">
        <f>IF(O103="","",O122-(C102*O122^3+C103*O122^2+C104*O122+C105-O102)/(3*C102*O122^2+2*C103*O122+C104))</f>
        <v/>
      </c>
      <c r="P123" s="52" t="str">
        <f>IF(P103="","",P122-(C102*P122^3+C103*P122^2+C104*P122+C105-P102)/(3*C102*P122^2+2*C103*P122+C104))</f>
        <v/>
      </c>
      <c r="Q123" s="52" t="str">
        <f>IF(Q103="","",Q122-(C102*Q122^3+C103*Q122^2+C104*Q122+C105-Q102)/(3*C102*Q122^2+2*C103*Q122+C104))</f>
        <v/>
      </c>
      <c r="R123" s="52" t="str">
        <f>IF(R103="","",R122-(C102*R122^3+C103*R122^2+C104*R122+C105-R102)/(3*C102*R122^2+2*C103*R122+C104))</f>
        <v/>
      </c>
      <c r="S123" s="52" t="str">
        <f>IF(S103="","",S122-(C102*S122^3+C103*S122^2+C104*S122+C105-S102)/(3*C102*S122^2+2*C103*S122+C104))</f>
        <v/>
      </c>
      <c r="T123" s="52" t="str">
        <f>IF(T103="","",T122-(C102*T122^3+C103*T122^2+C104*T122+C105-T102)/(3*C102*T122^2+2*C103*T122+C104))</f>
        <v/>
      </c>
      <c r="U123" s="52" t="str">
        <f>IF(U103="","",U122-(C102*U122^3+C103*U122^2+C104*U122+C105-U102)/(3*C102*U122^2+2*C103*U122+C104))</f>
        <v/>
      </c>
      <c r="V123" s="52" t="str">
        <f>IF(V103="","",V122-(C102*V122^3+C103*V122^2+C104*V122+C105-V102)/(3*C102*V122^2+2*C103*V122+C104))</f>
        <v/>
      </c>
      <c r="W123" s="53" t="str">
        <f>IF(W103="","",W122-(C102*W122^3+C103*W122^2+C104*W122+C105-W102)/(3*C102*W122^2+2*C103*W122+C104))</f>
        <v/>
      </c>
      <c r="X123" s="4"/>
    </row>
    <row r="124" spans="1:24" ht="16.5" hidden="1" customHeight="1">
      <c r="A124" s="4"/>
      <c r="B124" s="43"/>
      <c r="C124" s="157"/>
      <c r="D124" s="39"/>
      <c r="E124" s="51" t="s">
        <v>74</v>
      </c>
      <c r="F124" s="51"/>
      <c r="G124" s="52" t="e">
        <f>G123-(C102*G123^3+C103*G123^2+C104*G123+C105-G103)/(3*C102*G123^2+2*C103*G123+C104)</f>
        <v>#DIV/0!</v>
      </c>
      <c r="H124" s="52" t="e">
        <f>H123-(C102*H123^3+C103*H123^2+C104*H123+C105-H102)/(3*C102*H123^2+2*C103*H123+C104)</f>
        <v>#VALUE!</v>
      </c>
      <c r="I124" s="52">
        <f>I123-(C102*I123^3+C103*I123^2+C104*I123+C105-I102)/(3*C102*I123^2+2*C103*I123+C104)</f>
        <v>1.9499999968290387</v>
      </c>
      <c r="J124" s="52">
        <f>J123-(C102*J123^3+C103*J123^2+C104*J123+C105-J102)/(3*C102*J123^2+2*C103*J123+C104)</f>
        <v>1.1599999959940432</v>
      </c>
      <c r="K124" s="52" t="str">
        <f>IF(K103="","",K123-(C102*K123^3+C103*K123^2+C104*K123+C105-K102)/(3*C102*K123^2+2*C103*K123+C104))</f>
        <v/>
      </c>
      <c r="L124" s="52" t="str">
        <f>IF(L103="","",L123-(C102*L123^3+C103*L123^2+C104*L123+C105-L102)/(3*C102*L123^2+2*C103*L123+C104))</f>
        <v/>
      </c>
      <c r="M124" s="52" t="str">
        <f>IF(M103="","",M123-(C102*M123^3+C103*M123^2+C104*M123+C105-M102)/(3*C102*M123^2+2*C103*M123+C104))</f>
        <v/>
      </c>
      <c r="N124" s="52" t="str">
        <f>IF(N103="","",N123-(C102*N123^3+C103*N123^2+C104*N123+C105-N102)/(3*C102*N123^2+2*C103*N123+C104))</f>
        <v/>
      </c>
      <c r="O124" s="52" t="str">
        <f>IF(O103="","",O123-(C102*O123^3+C103*O123^2+C104*O123+C105-O102)/(3*C102*O123^2+2*C103*O123+C104))</f>
        <v/>
      </c>
      <c r="P124" s="52" t="str">
        <f>IF(P103="","",P123-(C102*P123^3+C103*P123^2+C104*P123+C105-P102)/(3*C102*P123^2+2*C103*P123+C104))</f>
        <v/>
      </c>
      <c r="Q124" s="52" t="str">
        <f>IF(Q103="","",Q123-(C102*Q123^3+C103*Q123^2+C104*Q123+C105-Q102)/(3*C102*Q123^2+2*C103*Q123+C104))</f>
        <v/>
      </c>
      <c r="R124" s="52" t="str">
        <f>IF(R103="","",R123-(C102*R123^3+C103*R123^2+C104*R123+C105-R102)/(3*C102*R123^2+2*C103*R123+C104))</f>
        <v/>
      </c>
      <c r="S124" s="52" t="str">
        <f>IF(S103="","",S123-(C102*S123^3+C103*S123^2+C104*S123+C105-S102)/(3*C102*S123^2+2*C103*S123+C104))</f>
        <v/>
      </c>
      <c r="T124" s="52" t="str">
        <f>IF(T103="","",T123-(C102*T123^3+C103*T123^2+C104*T123+C105-T102)/(3*C102*T123^2+2*C103*T123+C104))</f>
        <v/>
      </c>
      <c r="U124" s="52" t="str">
        <f>IF(U103="","",U123-(C102*U123^3+C103*U123^2+C104*U123+C105-U102)/(3*C102*U123^2+2*C103*U123+C104))</f>
        <v/>
      </c>
      <c r="V124" s="52" t="str">
        <f>IF(V103="","",V123-(C102*V123^3+C103*V123^2+C104*V123+C105-V102)/(3*C102*V123^2+2*C103*V123+C104))</f>
        <v/>
      </c>
      <c r="W124" s="53" t="str">
        <f>IF(W103="","",W123-(C102*W123^3+C103*W123^2+C104*W123+C105-W102)/(3*C102*W123^2+2*C103*W123+C104))</f>
        <v/>
      </c>
      <c r="X124" s="4"/>
    </row>
    <row r="125" spans="1:24" ht="15.75" customHeight="1" thickBot="1">
      <c r="A125" s="4"/>
      <c r="B125" s="43" t="s">
        <v>81</v>
      </c>
      <c r="C125" s="162"/>
      <c r="D125" s="39"/>
      <c r="E125" s="196" t="s">
        <v>39</v>
      </c>
      <c r="F125" s="197"/>
      <c r="G125" s="54" t="str">
        <f>IF(C117="","",G103)</f>
        <v/>
      </c>
      <c r="H125" s="55" t="str">
        <f>IF(C125="","",H103)</f>
        <v/>
      </c>
      <c r="I125" s="55" t="str">
        <f>IF(C125="","",I103)</f>
        <v/>
      </c>
      <c r="J125" s="55" t="str">
        <f>IF(C125="","",J103)</f>
        <v/>
      </c>
      <c r="K125" s="55" t="str">
        <f t="shared" ref="K125:W125" si="9">K103</f>
        <v/>
      </c>
      <c r="L125" s="55" t="str">
        <f t="shared" si="9"/>
        <v/>
      </c>
      <c r="M125" s="55" t="str">
        <f t="shared" si="9"/>
        <v/>
      </c>
      <c r="N125" s="55" t="str">
        <f t="shared" si="9"/>
        <v/>
      </c>
      <c r="O125" s="55" t="str">
        <f t="shared" si="9"/>
        <v/>
      </c>
      <c r="P125" s="55" t="str">
        <f t="shared" si="9"/>
        <v/>
      </c>
      <c r="Q125" s="55" t="str">
        <f t="shared" si="9"/>
        <v/>
      </c>
      <c r="R125" s="55" t="str">
        <f t="shared" si="9"/>
        <v/>
      </c>
      <c r="S125" s="55" t="str">
        <f t="shared" si="9"/>
        <v/>
      </c>
      <c r="T125" s="55" t="str">
        <f t="shared" si="9"/>
        <v/>
      </c>
      <c r="U125" s="55" t="str">
        <f t="shared" si="9"/>
        <v/>
      </c>
      <c r="V125" s="55" t="str">
        <f t="shared" si="9"/>
        <v/>
      </c>
      <c r="W125" s="56" t="str">
        <f t="shared" si="9"/>
        <v/>
      </c>
      <c r="X125" s="4"/>
    </row>
    <row r="126" spans="1:24" ht="15.75" customHeight="1" thickBot="1">
      <c r="A126" s="4"/>
      <c r="B126" s="43" t="s">
        <v>40</v>
      </c>
      <c r="C126" s="159"/>
      <c r="D126" s="39"/>
      <c r="E126" s="196"/>
      <c r="F126" s="197"/>
      <c r="G126" s="82" t="s">
        <v>42</v>
      </c>
      <c r="I126" s="58"/>
      <c r="J126" s="58"/>
      <c r="K126" s="58"/>
      <c r="L126" s="58"/>
      <c r="M126" s="58"/>
      <c r="N126" s="58"/>
      <c r="O126" s="58"/>
      <c r="P126" s="58"/>
      <c r="Q126" s="58"/>
      <c r="R126" s="58"/>
      <c r="S126" s="58"/>
      <c r="T126" s="58"/>
      <c r="U126" s="58"/>
      <c r="V126" s="58"/>
      <c r="W126" s="59"/>
      <c r="X126" s="4"/>
    </row>
    <row r="127" spans="1:24" ht="15.75" customHeight="1">
      <c r="A127" s="4"/>
      <c r="B127" s="60"/>
      <c r="C127" s="61"/>
      <c r="D127" s="39"/>
      <c r="E127" s="180" t="s">
        <v>41</v>
      </c>
      <c r="F127" s="181"/>
      <c r="G127" s="83" t="str">
        <f>IF(C117="","",G124)</f>
        <v/>
      </c>
      <c r="H127" s="63" t="str">
        <f>IF(C125="","",IF(H124*C122&lt;3.98,3.98,H124*C122))</f>
        <v/>
      </c>
      <c r="I127" s="63" t="str">
        <f>IF(C125="","",IF(C129=3,I124,I124*C122*(((C129-1)/C129)^0.44)))</f>
        <v/>
      </c>
      <c r="J127" s="63" t="str">
        <f>IF(C125="","",IF(C129=3,J124,J124*C122*(((C129-2)/C129)^0.44)))</f>
        <v/>
      </c>
      <c r="K127" s="63" t="str">
        <f>IF(K124="","",IF(K103*10/C129=1,1.3*K124*C122*(((C129-3)/C129)^0.44),K124*C122*(((C129-3)/C129)^0.44)))</f>
        <v/>
      </c>
      <c r="L127" s="63" t="str">
        <f>IF(L124="","",IF(L103*10/C129=1,1.3*L124*C122*(((C129-4)/C129)^0.44),L124*C122*(((C129-4)/C129)^0.44)))</f>
        <v/>
      </c>
      <c r="M127" s="63" t="str">
        <f>IF(M124="","",IF(M103*10/C129=1,1.3*M124*C122*(((C129-5)/C129)^0.44),M124*C122*(((C129-5)/C129)^0.44)))</f>
        <v/>
      </c>
      <c r="N127" s="63" t="str">
        <f>IF(N124="","",IF(N103*10/C129=1,1.3*N124*C122*(((C129-6)/C129)^0.44),N124*C122*(((C129-6)/C129)^0.44)))</f>
        <v/>
      </c>
      <c r="O127" s="63" t="str">
        <f>IF(O124="","",IF(O103*10/C129=1,1.3*O124*C122*(((C129-7)/C129)^0.44),O124*C122*(((C129-7)/C129)^0.44)))</f>
        <v/>
      </c>
      <c r="P127" s="63" t="str">
        <f>IF(P124="","",IF(P103*10/C129=1,1.3*P124*C122*(((C129-8)/C129)^0.44),P124*C122*(((C129-8)/C129)^0.44)))</f>
        <v/>
      </c>
      <c r="Q127" s="63" t="str">
        <f>IF(Q124="","",IF(Q103*10/C129=1,1.3*Q124*C122*(((C129-9)/C129)^0.44),Q124*C122*(((C129-9)/C129)^0.44)))</f>
        <v/>
      </c>
      <c r="R127" s="63" t="str">
        <f>IF(R124="","",IF(R103*10/C129=1,1.4*R124*C122*(((C129-10)/C129)^0.44),R124*C122*(((C129-10)/C129)^0.44)))</f>
        <v/>
      </c>
      <c r="S127" s="63" t="str">
        <f>IF(S124="","",IF(S103*10/C129=1,1.4*S124*C122*(((C129-11)/C129)^0.44),S124*C122*(((C129-11)/C129)^0.44)))</f>
        <v/>
      </c>
      <c r="T127" s="63" t="str">
        <f>IF(T124="","",IF(T103*10/C129=1,1.4*T124*C122*(((C129-12)/C129)^0.44),T124*C122*(((C129-12)/C129)^0.44)))</f>
        <v/>
      </c>
      <c r="U127" s="63" t="str">
        <f>IF(U124="","",IF(U103*10/C129=1,1.4*U124*C122*(((C129-13)/C129)^0.44),U124*C122*(((C129-13)/C129)^0.44)))</f>
        <v/>
      </c>
      <c r="V127" s="63" t="str">
        <f>IF(V124="","",IF(V103*10/C129=1,1.4*V124*C122*(((C129-14)/C129)^0.4),V124*C122*(((C129-14)/C129)^0.4)))</f>
        <v/>
      </c>
      <c r="W127" s="64" t="str">
        <f>IF(W124="","",IF(W103*10/C129=1,1.05*W124*C122*(((C129-14)/C129)^0.4),W124*C122*(((C129-14)/C129)^0.4)))</f>
        <v/>
      </c>
      <c r="X127" s="4"/>
    </row>
    <row r="128" spans="1:24" ht="30" customHeight="1">
      <c r="A128" s="4"/>
      <c r="B128" s="84" t="s">
        <v>82</v>
      </c>
      <c r="C128" s="85">
        <f>IF(C125="",0,IF(0.33*(C118/500)^0.537&lt;0.33,0.33,0.33*(C118/500)^0.537))</f>
        <v>0</v>
      </c>
      <c r="D128" s="39"/>
      <c r="E128" s="182" t="s">
        <v>83</v>
      </c>
      <c r="F128" s="183"/>
      <c r="G128" s="86">
        <f>IF(C117="",0,G124*C121)</f>
        <v>0</v>
      </c>
      <c r="H128" s="87">
        <f>IF(C117="",0,H127*C121)</f>
        <v>0</v>
      </c>
      <c r="I128" s="87">
        <f>IF(C117="",0,I127*C121)</f>
        <v>0</v>
      </c>
      <c r="J128" s="87">
        <f>IF(C117="",0,J127*C121)</f>
        <v>0</v>
      </c>
      <c r="K128" s="87">
        <f>IF(K124="",0,K127*C121)</f>
        <v>0</v>
      </c>
      <c r="L128" s="87">
        <f>IF(L124="",0,L127*C121)</f>
        <v>0</v>
      </c>
      <c r="M128" s="87">
        <f>IF(M124="",0,M127*C121)</f>
        <v>0</v>
      </c>
      <c r="N128" s="87">
        <f>IF(N124="",0,N127*C121)</f>
        <v>0</v>
      </c>
      <c r="O128" s="87">
        <f>IF(O124="",0,O127*C121)</f>
        <v>0</v>
      </c>
      <c r="P128" s="87">
        <f>IF(P124="",0,P127*C121)</f>
        <v>0</v>
      </c>
      <c r="Q128" s="87">
        <f>IF(Q124="",0,Q127*C121)</f>
        <v>0</v>
      </c>
      <c r="R128" s="87">
        <f>IF(R124="",0,R127*C121)</f>
        <v>0</v>
      </c>
      <c r="S128" s="87">
        <f>IF(S124="",0,S127*C121)</f>
        <v>0</v>
      </c>
      <c r="T128" s="87">
        <f>IF(T124="",0,T127*C121)</f>
        <v>0</v>
      </c>
      <c r="U128" s="87">
        <f>IF(U124="",0,U127*C121)</f>
        <v>0</v>
      </c>
      <c r="V128" s="87">
        <f>IF(V124="",0,V127*C121)</f>
        <v>0</v>
      </c>
      <c r="W128" s="88">
        <f>IF(W124="",0,W127*C121)</f>
        <v>0</v>
      </c>
      <c r="X128" s="4"/>
    </row>
    <row r="129" spans="1:24" hidden="1">
      <c r="A129" s="4"/>
      <c r="C129" s="69">
        <f>INT(C128*10)</f>
        <v>0</v>
      </c>
      <c r="D129" s="39"/>
      <c r="W129" s="70"/>
      <c r="X129" s="4"/>
    </row>
    <row r="130" spans="1:24" ht="8.25" customHeight="1">
      <c r="A130" s="4"/>
      <c r="B130" s="4"/>
      <c r="C130" s="91"/>
      <c r="D130" s="39"/>
      <c r="E130" s="4"/>
      <c r="F130" s="4"/>
      <c r="G130" s="4"/>
      <c r="H130" s="4"/>
      <c r="I130" s="4"/>
      <c r="J130" s="4"/>
      <c r="K130" s="4"/>
      <c r="L130" s="4"/>
      <c r="M130" s="4"/>
      <c r="N130" s="4"/>
      <c r="O130" s="4"/>
      <c r="P130" s="4"/>
      <c r="Q130" s="4"/>
      <c r="R130" s="4"/>
      <c r="S130" s="4"/>
      <c r="T130" s="4"/>
      <c r="U130" s="4"/>
      <c r="V130" s="4"/>
      <c r="W130" s="6"/>
      <c r="X130" s="4"/>
    </row>
    <row r="131" spans="1:24" ht="15" customHeight="1">
      <c r="A131" s="6"/>
      <c r="B131" s="7" t="s">
        <v>85</v>
      </c>
      <c r="C131" s="8">
        <f>IF(C149="",0,1)</f>
        <v>0</v>
      </c>
      <c r="D131" s="3"/>
      <c r="E131" s="14"/>
      <c r="F131" s="10"/>
      <c r="G131" s="10"/>
      <c r="H131" s="10"/>
      <c r="I131" s="10"/>
      <c r="J131" s="10"/>
      <c r="K131" s="10"/>
      <c r="L131" s="10"/>
      <c r="M131" s="10"/>
      <c r="N131" s="10"/>
      <c r="O131" s="10"/>
      <c r="P131" s="10"/>
      <c r="Q131" s="10"/>
      <c r="R131" s="10"/>
      <c r="S131" s="10"/>
      <c r="T131" s="10"/>
      <c r="U131" s="10"/>
      <c r="V131" s="10"/>
      <c r="W131" s="10"/>
      <c r="X131" s="6"/>
    </row>
    <row r="132" spans="1:24" hidden="1">
      <c r="A132" s="4"/>
      <c r="B132" s="11"/>
      <c r="C132" s="12"/>
      <c r="D132" s="39"/>
      <c r="E132" s="14"/>
      <c r="F132" s="10"/>
      <c r="G132" s="15" t="s">
        <v>42</v>
      </c>
      <c r="H132" s="15" t="s">
        <v>43</v>
      </c>
      <c r="I132" s="15" t="s">
        <v>44</v>
      </c>
      <c r="J132" s="15" t="s">
        <v>45</v>
      </c>
      <c r="K132" s="15" t="s">
        <v>46</v>
      </c>
      <c r="L132" s="15" t="s">
        <v>47</v>
      </c>
      <c r="M132" s="15" t="s">
        <v>48</v>
      </c>
      <c r="N132" s="15" t="s">
        <v>49</v>
      </c>
      <c r="O132" s="15" t="s">
        <v>50</v>
      </c>
      <c r="P132" s="15" t="s">
        <v>51</v>
      </c>
      <c r="Q132" s="15" t="s">
        <v>52</v>
      </c>
      <c r="R132" s="15" t="s">
        <v>53</v>
      </c>
      <c r="S132" s="15" t="s">
        <v>54</v>
      </c>
      <c r="T132" s="15" t="s">
        <v>55</v>
      </c>
      <c r="U132" s="15" t="s">
        <v>56</v>
      </c>
      <c r="V132" s="15" t="s">
        <v>57</v>
      </c>
      <c r="W132" s="16" t="s">
        <v>58</v>
      </c>
      <c r="X132" s="4"/>
    </row>
    <row r="133" spans="1:24" hidden="1">
      <c r="A133" s="4"/>
      <c r="B133" s="17" t="s">
        <v>59</v>
      </c>
      <c r="C133" s="18">
        <v>-2.596044E-3</v>
      </c>
      <c r="D133" s="39"/>
      <c r="E133" s="14"/>
      <c r="F133" s="10"/>
      <c r="G133" s="20"/>
      <c r="H133" s="21" t="str">
        <f>H134</f>
        <v/>
      </c>
      <c r="I133" s="21">
        <f>IF(C159&lt;0.4,0.2,0.1+0.2/C160)</f>
        <v>0.2</v>
      </c>
      <c r="J133" s="21">
        <f>IF(C159&lt;0.4,0.3,0.1+(0.2/C160)*2)</f>
        <v>0.3</v>
      </c>
      <c r="K133" s="21" t="str">
        <f>IF(C159&lt;0.4,"",0.1+(0.2/C160)*3)</f>
        <v/>
      </c>
      <c r="L133" s="21" t="str">
        <f>IF(C159&lt;0.4,"",0.1+(0.2/C160)*4)</f>
        <v/>
      </c>
      <c r="M133" s="21" t="str">
        <f>IF(C159&lt;0.4,"",0.1+(0.2/C160)*5)</f>
        <v/>
      </c>
      <c r="N133" s="21" t="str">
        <f>IF(C159&lt;0.4,"",0.1+(0.2/C160)*6)</f>
        <v/>
      </c>
      <c r="O133" s="21" t="str">
        <f>IF(C159&lt;0.4,"",0.1+(0.2/C160)*7)</f>
        <v/>
      </c>
      <c r="P133" s="21" t="str">
        <f>IF(C159&lt;0.4,"",0.1+(0.2/C160)*8)</f>
        <v/>
      </c>
      <c r="Q133" s="21" t="str">
        <f>IF(C159&lt;0.4,"",0.1+(0.2/C160)*9)</f>
        <v/>
      </c>
      <c r="R133" s="22" t="str">
        <f>IF(C159&lt;0.4,"",0.1+(0.2/C160)*10)</f>
        <v/>
      </c>
      <c r="S133" s="22" t="str">
        <f>IF(C159&lt;0.4,"",0.1+(0.2/C160)*11)</f>
        <v/>
      </c>
      <c r="T133" s="22" t="str">
        <f>IF(C159&lt;0.4,"",0.1+(0.2/C160)*12)</f>
        <v/>
      </c>
      <c r="U133" s="22" t="str">
        <f>IF(C159&lt;0.4,"",0.1+(0.2/C160)*13)</f>
        <v/>
      </c>
      <c r="V133" s="22" t="str">
        <f>IF(C159&lt;0.4,"",0.1+(0.2/C160)*14)</f>
        <v/>
      </c>
      <c r="W133" s="23" t="str">
        <f>IF(C159&lt;0.4,"",0.1+(0.2/C160)*15)</f>
        <v/>
      </c>
      <c r="X133" s="4"/>
    </row>
    <row r="134" spans="1:24" hidden="1">
      <c r="A134" s="4"/>
      <c r="B134" s="17" t="s">
        <v>60</v>
      </c>
      <c r="C134" s="18">
        <v>4.5824813999999998E-2</v>
      </c>
      <c r="D134" s="39"/>
      <c r="E134" s="14"/>
      <c r="F134" s="10"/>
      <c r="G134" s="24" t="e">
        <f>1/C148</f>
        <v>#DIV/0!</v>
      </c>
      <c r="H134" s="25" t="str">
        <f>IF(C159&gt;0.1,0.1,"")</f>
        <v/>
      </c>
      <c r="I134" s="25" t="str">
        <f>IF(C159&gt;0.2,0.2,"")</f>
        <v/>
      </c>
      <c r="J134" s="25" t="str">
        <f>IF(C159&gt;0.3,0.3,"")</f>
        <v/>
      </c>
      <c r="K134" s="25" t="str">
        <f>IF(C159&gt;0.4,0.4,"")</f>
        <v/>
      </c>
      <c r="L134" s="25" t="str">
        <f>IF(C159&gt;0.5,0.5,"")</f>
        <v/>
      </c>
      <c r="M134" s="25" t="str">
        <f>IF(C159&gt;0.6,0.6,"")</f>
        <v/>
      </c>
      <c r="N134" s="25" t="str">
        <f>IF(C159&gt;0.7,0.7,"")</f>
        <v/>
      </c>
      <c r="O134" s="25" t="str">
        <f>IF(C159&gt;0.8,0.8,"")</f>
        <v/>
      </c>
      <c r="P134" s="25" t="str">
        <f>IF(C159&gt;0.9,0.9,"")</f>
        <v/>
      </c>
      <c r="Q134" s="25" t="str">
        <f>IF(C159&gt;1,1,"")</f>
        <v/>
      </c>
      <c r="R134" s="25" t="str">
        <f>IF(C159&gt;1.1,1.1,"")</f>
        <v/>
      </c>
      <c r="S134" s="25" t="str">
        <f>IF(C159&gt;1.2,1.2,"")</f>
        <v/>
      </c>
      <c r="T134" s="25" t="str">
        <f>IF(C159&gt;1.3,1.3,"")</f>
        <v/>
      </c>
      <c r="U134" s="25" t="str">
        <f>IF(C159&gt;1.4,1.4,"")</f>
        <v/>
      </c>
      <c r="V134" s="25" t="str">
        <f>IF(C159&gt;1.5,1.5,"")</f>
        <v/>
      </c>
      <c r="W134" s="26" t="str">
        <f>IF(C159&gt;1.6,1.6,"")</f>
        <v/>
      </c>
      <c r="X134" s="4"/>
    </row>
    <row r="135" spans="1:24" hidden="1">
      <c r="A135" s="4"/>
      <c r="B135" s="27" t="s">
        <v>61</v>
      </c>
      <c r="C135" s="28">
        <v>-0.24986050400000001</v>
      </c>
      <c r="D135" s="39"/>
      <c r="E135" s="14"/>
      <c r="F135" s="10"/>
      <c r="G135" s="30"/>
      <c r="H135" s="30"/>
      <c r="I135" s="30"/>
      <c r="J135" s="30"/>
      <c r="K135" s="30"/>
      <c r="L135" s="30"/>
      <c r="M135" s="30"/>
      <c r="N135" s="30"/>
      <c r="O135" s="30"/>
      <c r="P135" s="30"/>
      <c r="Q135" s="30"/>
      <c r="R135" s="30"/>
      <c r="S135" s="30"/>
      <c r="T135" s="30"/>
      <c r="U135" s="30"/>
      <c r="V135" s="30"/>
      <c r="W135" s="10"/>
      <c r="X135" s="4"/>
    </row>
    <row r="136" spans="1:24" hidden="1">
      <c r="A136" s="4"/>
      <c r="B136" s="27" t="s">
        <v>62</v>
      </c>
      <c r="C136" s="28">
        <v>0.53222846899999998</v>
      </c>
      <c r="D136" s="39"/>
      <c r="E136" s="14"/>
      <c r="F136" s="10"/>
      <c r="G136" s="30"/>
      <c r="H136" s="30"/>
      <c r="I136" s="30"/>
      <c r="J136" s="30"/>
      <c r="K136" s="30"/>
      <c r="L136" s="30"/>
      <c r="M136" s="30"/>
      <c r="N136" s="30"/>
      <c r="O136" s="30"/>
      <c r="P136" s="30"/>
      <c r="Q136" s="30"/>
      <c r="R136" s="30"/>
      <c r="S136" s="30"/>
      <c r="T136" s="30"/>
      <c r="U136" s="30"/>
      <c r="V136" s="30"/>
      <c r="W136" s="10"/>
      <c r="X136" s="4"/>
    </row>
    <row r="137" spans="1:24" hidden="1">
      <c r="A137" s="4"/>
      <c r="B137" s="31"/>
      <c r="C137" s="32"/>
      <c r="D137" s="39"/>
      <c r="E137" s="14"/>
      <c r="F137" s="10"/>
      <c r="G137" s="30"/>
      <c r="H137" s="30"/>
      <c r="I137" s="30"/>
      <c r="J137" s="30"/>
      <c r="K137" s="30"/>
      <c r="L137" s="30"/>
      <c r="M137" s="30"/>
      <c r="N137" s="30"/>
      <c r="O137" s="30"/>
      <c r="P137" s="30"/>
      <c r="Q137" s="30"/>
      <c r="R137" s="30"/>
      <c r="S137" s="30"/>
      <c r="T137" s="30"/>
      <c r="U137" s="30"/>
      <c r="V137" s="30"/>
      <c r="W137" s="10"/>
      <c r="X137" s="4"/>
    </row>
    <row r="138" spans="1:24" hidden="1">
      <c r="A138" s="4"/>
      <c r="B138" s="31"/>
      <c r="C138" s="32"/>
      <c r="D138" s="39"/>
      <c r="E138" s="14"/>
      <c r="F138" s="10"/>
      <c r="G138" s="30"/>
      <c r="H138" s="30"/>
      <c r="I138" s="30"/>
      <c r="J138" s="30"/>
      <c r="K138" s="30"/>
      <c r="L138" s="30"/>
      <c r="M138" s="30"/>
      <c r="N138" s="30"/>
      <c r="O138" s="30"/>
      <c r="P138" s="30"/>
      <c r="Q138" s="30"/>
      <c r="R138" s="30"/>
      <c r="S138" s="30"/>
      <c r="T138" s="30"/>
      <c r="U138" s="30"/>
      <c r="V138" s="30"/>
      <c r="W138" s="10"/>
      <c r="X138" s="4"/>
    </row>
    <row r="139" spans="1:24" hidden="1">
      <c r="A139" s="4"/>
      <c r="B139" s="27" t="s">
        <v>63</v>
      </c>
      <c r="C139" s="34">
        <f>-C134/(3*C133)</f>
        <v>5.883928777786509</v>
      </c>
      <c r="D139" s="39"/>
      <c r="E139" s="14"/>
      <c r="F139" s="10"/>
      <c r="G139" s="30"/>
      <c r="H139" s="30"/>
      <c r="I139" s="30"/>
      <c r="J139" s="30"/>
      <c r="K139" s="30"/>
      <c r="L139" s="30"/>
      <c r="M139" s="30"/>
      <c r="N139" s="30"/>
      <c r="O139" s="30"/>
      <c r="P139" s="30"/>
      <c r="Q139" s="30"/>
      <c r="R139" s="30"/>
      <c r="S139" s="30"/>
      <c r="T139" s="30"/>
      <c r="U139" s="30"/>
      <c r="V139" s="30"/>
      <c r="W139" s="10"/>
      <c r="X139" s="4"/>
    </row>
    <row r="140" spans="1:24" hidden="1">
      <c r="A140" s="4"/>
      <c r="B140" s="31"/>
      <c r="C140" s="32"/>
      <c r="D140" s="39"/>
      <c r="E140" s="14"/>
      <c r="F140" s="10"/>
      <c r="G140" s="30"/>
      <c r="H140" s="30"/>
      <c r="I140" s="30"/>
      <c r="J140" s="30"/>
      <c r="K140" s="30"/>
      <c r="L140" s="30"/>
      <c r="M140" s="30"/>
      <c r="N140" s="30"/>
      <c r="O140" s="30"/>
      <c r="P140" s="30"/>
      <c r="Q140" s="30"/>
      <c r="R140" s="30"/>
      <c r="S140" s="30"/>
      <c r="T140" s="30"/>
      <c r="U140" s="30"/>
      <c r="V140" s="30"/>
      <c r="W140" s="10"/>
      <c r="X140" s="4"/>
    </row>
    <row r="141" spans="1:24" hidden="1">
      <c r="A141" s="4"/>
      <c r="B141" s="27" t="s">
        <v>64</v>
      </c>
      <c r="C141" s="32">
        <f>-C134/(3*C133)+0.5*SQRT(ABS((2*C134/(3*C133))^2-4*C135/(3*C133)))</f>
        <v>7.4771662344916772</v>
      </c>
      <c r="D141" s="39"/>
      <c r="E141" s="14"/>
      <c r="F141" s="10"/>
      <c r="G141" s="30"/>
      <c r="H141" s="30"/>
      <c r="I141" s="30"/>
      <c r="J141" s="30"/>
      <c r="K141" s="30"/>
      <c r="L141" s="30"/>
      <c r="M141" s="30"/>
      <c r="N141" s="30"/>
      <c r="O141" s="30"/>
      <c r="P141" s="30"/>
      <c r="Q141" s="30"/>
      <c r="R141" s="30"/>
      <c r="S141" s="30"/>
      <c r="T141" s="30"/>
      <c r="U141" s="30"/>
      <c r="V141" s="30"/>
      <c r="W141" s="10"/>
      <c r="X141" s="4"/>
    </row>
    <row r="142" spans="1:24" hidden="1">
      <c r="A142" s="4"/>
      <c r="B142" s="27" t="s">
        <v>65</v>
      </c>
      <c r="C142" s="32">
        <f>-C134/(3*C133)-0.5*SQRT(ABS((2*C134/(3*C133))^2-4*C135/(3*C133)))</f>
        <v>4.2906913210813409</v>
      </c>
      <c r="D142" s="39"/>
      <c r="E142" s="14"/>
      <c r="F142" s="10"/>
      <c r="G142" s="30"/>
      <c r="H142" s="30"/>
      <c r="I142" s="30"/>
      <c r="J142" s="30"/>
      <c r="K142" s="30"/>
      <c r="L142" s="30"/>
      <c r="M142" s="30"/>
      <c r="N142" s="30"/>
      <c r="O142" s="30"/>
      <c r="P142" s="30"/>
      <c r="Q142" s="30"/>
      <c r="R142" s="30"/>
      <c r="S142" s="30"/>
      <c r="T142" s="30"/>
      <c r="U142" s="30"/>
      <c r="V142" s="30"/>
      <c r="W142" s="10"/>
      <c r="X142" s="4"/>
    </row>
    <row r="143" spans="1:24" hidden="1">
      <c r="A143" s="4"/>
      <c r="B143" s="31"/>
      <c r="C143" s="32"/>
      <c r="D143" s="39"/>
      <c r="E143" s="14"/>
      <c r="F143" s="10"/>
      <c r="G143" s="30"/>
      <c r="H143" s="30"/>
      <c r="I143" s="30"/>
      <c r="J143" s="30"/>
      <c r="K143" s="30"/>
      <c r="L143" s="30"/>
      <c r="M143" s="30"/>
      <c r="N143" s="30"/>
      <c r="O143" s="30"/>
      <c r="P143" s="30"/>
      <c r="Q143" s="30"/>
      <c r="R143" s="30"/>
      <c r="S143" s="30"/>
      <c r="T143" s="30"/>
      <c r="U143" s="30"/>
      <c r="V143" s="30"/>
      <c r="W143" s="10"/>
      <c r="X143" s="4"/>
    </row>
    <row r="144" spans="1:24" ht="26.25" hidden="1" customHeight="1">
      <c r="A144" s="4"/>
      <c r="B144" s="27" t="s">
        <v>60</v>
      </c>
      <c r="C144" s="36">
        <v>0.02</v>
      </c>
      <c r="D144" s="39"/>
      <c r="E144" s="14"/>
      <c r="F144" s="10"/>
      <c r="G144" s="30"/>
      <c r="H144" s="30"/>
      <c r="I144" s="30"/>
      <c r="J144" s="30"/>
      <c r="K144" s="30"/>
      <c r="L144" s="30"/>
      <c r="M144" s="30"/>
      <c r="N144" s="30"/>
      <c r="O144" s="30"/>
      <c r="P144" s="30"/>
      <c r="Q144" s="30"/>
      <c r="R144" s="30"/>
      <c r="S144" s="30"/>
      <c r="T144" s="30"/>
      <c r="U144" s="30"/>
      <c r="V144" s="30"/>
      <c r="W144" s="10"/>
      <c r="X144" s="4"/>
    </row>
    <row r="145" spans="1:24" ht="18.75" hidden="1" customHeight="1">
      <c r="A145" s="4"/>
      <c r="B145" s="11"/>
      <c r="C145" s="38"/>
      <c r="D145" s="39"/>
      <c r="E145" s="14"/>
      <c r="F145" s="10"/>
      <c r="G145" s="30"/>
      <c r="H145" s="30"/>
      <c r="I145" s="30"/>
      <c r="J145" s="30"/>
      <c r="K145" s="30"/>
      <c r="L145" s="30"/>
      <c r="M145" s="30"/>
      <c r="N145" s="30"/>
      <c r="O145" s="30"/>
      <c r="P145" s="30"/>
      <c r="Q145" s="30"/>
      <c r="R145" s="30"/>
      <c r="S145" s="30"/>
      <c r="T145" s="30"/>
      <c r="U145" s="30"/>
      <c r="V145" s="30"/>
      <c r="W145" s="10"/>
      <c r="X145" s="4"/>
    </row>
    <row r="146" spans="1:24" ht="18.75" hidden="1" customHeight="1">
      <c r="A146" s="4"/>
      <c r="B146" s="40"/>
      <c r="C146" s="38"/>
      <c r="D146" s="39"/>
      <c r="E146" s="41" t="s">
        <v>66</v>
      </c>
      <c r="F146" s="42"/>
      <c r="G146" s="30" t="e">
        <f>C144-(C133*C144^3+C134*C144^2+C135*C144+C136-G134)/(3*C133*C144^2+2*C134*C144+C135)</f>
        <v>#DIV/0!</v>
      </c>
      <c r="H146" s="30" t="e">
        <f>C144-(C133*C144^3+C134*C144^2+C135*C144+C136-H133)/(3*C133*C144^2+2*C134*C144+C135)</f>
        <v>#VALUE!</v>
      </c>
      <c r="I146" s="30">
        <f>C144-(C133*C144^3+C134*C144^2+C135*C144+C136-I133)/(3*C133*C144^2+2*C134*C144+C135)</f>
        <v>1.3393917720595252</v>
      </c>
      <c r="J146" s="30">
        <f>C144-(C133*C144^3+C134*C144^2+C135*C144+C136-J133)/(3*C133*C144^2+2*C134*C144+C135)</f>
        <v>0.9362157557208024</v>
      </c>
      <c r="K146" s="30" t="str">
        <f>IF(K134="","",C144-(C133*C144^3+C134*C144^2+C135*C144+C136-K133)/(3*C133*C144^2+2*C134*C144+C135))</f>
        <v/>
      </c>
      <c r="L146" s="30" t="str">
        <f>IF(L134="","",C144-(C133*C144^3+C134*C144^2+C135*C144+C136-L133)/(3*C133*C144^2+2*C134*C144+C135))</f>
        <v/>
      </c>
      <c r="M146" s="30" t="str">
        <f>IF(M134="","",C144-(C133*C144^3+C134*C144^2+C135*C144+C136-M133)/(3*C133*C144^2+2*C134*C144+C135))</f>
        <v/>
      </c>
      <c r="N146" s="30" t="str">
        <f>IF(N134="","",C144-(C133*C144^3+C134*C144^2+C135*C144+C136-N133)/(3*C133*C144^2+2*C134*C144+C135))</f>
        <v/>
      </c>
      <c r="O146" s="30" t="str">
        <f>IF(O134="","",C144-(C133*C144^3+C134*C144^2+C135*C144+C136-O133)/(3*C133*C144^2+2*C134*C144+C135))</f>
        <v/>
      </c>
      <c r="P146" s="30" t="str">
        <f>IF(P134="","",C144-(C133*C144^3+C134*C144^2+C135*C144+C136-P133)/(3*C133*C144^2+2*C134*C144+C135))</f>
        <v/>
      </c>
      <c r="Q146" s="30" t="str">
        <f>IF(Q134="","",C144-(C133*C144^3+C134*C144^2+C135*C144+C136-Q133)/(3*C133*C144^2+2*C134*C144+C135))</f>
        <v/>
      </c>
      <c r="R146" s="30" t="str">
        <f>IF(R134="","",C144-(C133*C144^3+C134*C144^2+C135*C144+C136-R133)/(3*C133*C144^2+2*C134*C144+C135))</f>
        <v/>
      </c>
      <c r="S146" s="30" t="str">
        <f>IF(S134="","",C144-(C133*C144^3+C134*C144^2+C135*C144+C136-S133)/(3*C133*C144^2+2*C134*C144+C135))</f>
        <v/>
      </c>
      <c r="T146" s="30" t="str">
        <f>IF(T134="","",C144-(C133*C144^3+C134*C144^2+C135*C144+C136-T133)/(3*C133*C144^2+2*C134*C144+C135))</f>
        <v/>
      </c>
      <c r="U146" s="30" t="str">
        <f>IF(U134="","",C144-(C133*C144^3+C134*C144^2+C135*C144+C136-U133)/(3*C133*C144^2+2*C134*C144+C135))</f>
        <v/>
      </c>
      <c r="V146" s="30" t="str">
        <f>IF(V134="","",C144-(C133*C144^3+C134*C144^2+C135*C144+C136-V133)/(3*C133*C144^2+2*C134*C144+C135))</f>
        <v/>
      </c>
      <c r="W146" s="10" t="str">
        <f>IF(W134="","",C144-(C133*C144^3+C134*C144^2+C135*C144+C136-W133)/(3*C133*C144^2+2*C134*C144+C135))</f>
        <v/>
      </c>
      <c r="X146" s="4"/>
    </row>
    <row r="147" spans="1:24" ht="18" hidden="1" customHeight="1">
      <c r="A147" s="4"/>
      <c r="B147" s="40"/>
      <c r="C147" s="38"/>
      <c r="D147" s="39"/>
      <c r="E147" s="41" t="s">
        <v>67</v>
      </c>
      <c r="F147" s="42"/>
      <c r="G147" s="30" t="e">
        <f>G146-(C133*G146^3+C134*G146^2+C135*G146+C136-G134)/(3*C133*G146^2+2*C134*G146+C135)</f>
        <v>#DIV/0!</v>
      </c>
      <c r="H147" s="30" t="e">
        <f>H146-(C133*H146^3+C134*H146^2+C135*H146+C136-H133)/(3*C133*H146^2+2*C134*H146+C135)</f>
        <v>#VALUE!</v>
      </c>
      <c r="I147" s="30">
        <f>I146-(C133*I146^3+C134*I146^2+C135*I146+C136-I133)/(3*C133*I146^2+2*C134*I146+C135)</f>
        <v>1.8606507365511635</v>
      </c>
      <c r="J147" s="30">
        <f>J146-(C133*J146^3+C134*J146^2+C135*J146+C136-J133)/(3*C133*J146^2+2*C134*J146+C135)</f>
        <v>1.148877546159329</v>
      </c>
      <c r="K147" s="30" t="str">
        <f>IF(K134="","",K146-(C133*K146^3+C134*K146^2+C135*K146+C136-K133)/(3*C133*K146^2+2*C134*K146+C135))</f>
        <v/>
      </c>
      <c r="L147" s="30" t="str">
        <f>IF(L134="","",L146-(C133*L146^3+C134*L146^2+C135*L146+C136-L133)/(3*C133*L146^2+2*C134*L146+C135))</f>
        <v/>
      </c>
      <c r="M147" s="30" t="str">
        <f>IF(M134="","",M146-(C133*M146^3+C134*M146^2+C135*M146+C136-M133)/(3*C133*M146^2+2*C134*M146+C135))</f>
        <v/>
      </c>
      <c r="N147" s="30" t="str">
        <f>IF(N134="","",N146-(C133*N146^3+C134*N146^2+C135*N146+C136-N133)/(3*C133*N146^2+2*C134*N146+C135))</f>
        <v/>
      </c>
      <c r="O147" s="30" t="str">
        <f>IF(O134="","",O146-(C133*O146^3+C134*O146^2+C135*O146+C136-O133)/(3*C133*O146^2+2*C134*O146+C135))</f>
        <v/>
      </c>
      <c r="P147" s="30" t="str">
        <f>IF(P134="","",P146-(C133*P146^3+C134*P146^2+C135*P146+C136-P133)/(3*C133*P146^2+2*C134*P146+C135))</f>
        <v/>
      </c>
      <c r="Q147" s="30" t="str">
        <f>IF(Q134="","",Q146-(C133*Q146^3+C134*Q146^2+C135*Q146+C136-Q133)/(3*C133*Q146^2+2*C134*Q146+C135))</f>
        <v/>
      </c>
      <c r="R147" s="30" t="str">
        <f>IF(R134="","",R146-(C133*R146^3+C134*R146^2+C135*R146+C136-R133)/(3*C133*R146^2+2*C134*R146+C135))</f>
        <v/>
      </c>
      <c r="S147" s="30" t="str">
        <f>IF(S134="","",S146-(C133*S146^3+C134*S146^2+C135*S146+C136-S133)/(3*C133*S146^2+2*C134*S146+C135))</f>
        <v/>
      </c>
      <c r="T147" s="30" t="str">
        <f>IF(T134="","",T146-(C133*T146^3+C134*T146^2+C135*T146+C136-T133)/(3*C133*T146^2+2*C134*T146+C135))</f>
        <v/>
      </c>
      <c r="U147" s="30" t="str">
        <f>IF(U134="","",U146-(C133*U146^3+C134*U146^2+C135*U146+C136-U133)/(3*C133*U146^2+2*C134*U146+C135))</f>
        <v/>
      </c>
      <c r="V147" s="30" t="str">
        <f>IF(V134="","",V146-(C133*V146^3+C134*V146^2+C135*V146+C136-V133)/(3*C133*V146^2+2*C134*V146+C135))</f>
        <v/>
      </c>
      <c r="W147" s="10" t="str">
        <f>IF(W134="","",W146-(C133*W146^3+C134*W146^2+C135*W146+C136-W133)/(3*C133*W146^2+2*C134*W146+C135))</f>
        <v/>
      </c>
      <c r="X147" s="4"/>
    </row>
    <row r="148" spans="1:24" ht="15.75">
      <c r="A148" s="4"/>
      <c r="B148" s="43" t="s">
        <v>76</v>
      </c>
      <c r="C148" s="152"/>
      <c r="D148" s="39"/>
      <c r="E148" s="48" t="s">
        <v>77</v>
      </c>
      <c r="F148" s="89"/>
      <c r="G148" s="44" t="e">
        <f>G147-(C133*G147^3+C134*G147^2+C135*G147+C136-G134)/(3*C133*G147^2+2*C134*G147+C135)</f>
        <v>#DIV/0!</v>
      </c>
      <c r="H148" s="44" t="e">
        <f>H147-(C133*H147^3+C134*H147^2+C135*H147+C136-H133)/(3*C133*H147^2+2*C134*H147+C135)</f>
        <v>#VALUE!</v>
      </c>
      <c r="I148" s="44">
        <f>I147-(C133*I147^3+C134*I147^2+C135*I147+C136-I133)/(3*C133*I147^2+2*C134*I147+C135)</f>
        <v>1.9476640950670787</v>
      </c>
      <c r="J148" s="44">
        <f>J147-(C133*J147^3+C134*J147^2+C135*J147+C136-J133)/(3*C133*J147^2+2*C134*J147+C135)</f>
        <v>1.1599705572897567</v>
      </c>
      <c r="K148" s="44" t="str">
        <f>IF(K134="","",K147-(C133*K147^3+C134*K147^2+C135*K147+C136-K133)/(3*C133*K147^2+2*C134*K147+C135))</f>
        <v/>
      </c>
      <c r="L148" s="44" t="str">
        <f>IF(L134="","",L147-(C133*L147^3+C134*L147^2+C135*L147+C136-L133)/(3*C133*L147^2+2*C134*L147+C135))</f>
        <v/>
      </c>
      <c r="M148" s="44" t="str">
        <f>IF(M134="","",M147-(C133*M147^3+C134*M147^2+C135*M147+C136-M133)/(3*C133*M147^2+2*C134*M147+C135))</f>
        <v/>
      </c>
      <c r="N148" s="44" t="str">
        <f>IF(N134="","",N147-(C133*N147^3+C134*N147^2+C135*N147+C136-N133)/(3*C133*N147^2+2*C134*N147+C135))</f>
        <v/>
      </c>
      <c r="O148" s="44" t="str">
        <f>IF(O134="","",O147-(C133*O147^3+C134*O147^2+C135*O147+C136-O133)/(3*C133*O147^2+2*C134*O147+C135))</f>
        <v/>
      </c>
      <c r="P148" s="44" t="str">
        <f>IF(P134="","",P147-(C133*P147^3+C134*P147^2+C135*P147+C136-P133)/(3*C133*P147^2+2*C134*P147+C135))</f>
        <v/>
      </c>
      <c r="Q148" s="44" t="str">
        <f>IF(Q134="","",Q147-(C133*Q147^3+C134*Q147^2+C135*Q147+C136-Q133)/(3*C133*Q147^2+2*C134*Q147+C135))</f>
        <v/>
      </c>
      <c r="R148" s="44" t="str">
        <f>IF(R134="","",R147-(C133*R147^3+C134*R147^2+C135*R147+C136-R133)/(3*C133*R147^2+2*C134*R147+C135))</f>
        <v/>
      </c>
      <c r="S148" s="44" t="str">
        <f>IF(S134="","",S147-(C133*S147^3+C134*S147^2+C135*S147+C136-S133)/(3*C133*S147^2+2*C134*S147+C135))</f>
        <v/>
      </c>
      <c r="T148" s="44" t="str">
        <f>IF(T134="","",T147-(C133*T147^3+C134*T147^2+C135*T147+C136-T133)/(3*C133*T147^2+2*C134*T147+C135))</f>
        <v/>
      </c>
      <c r="U148" s="44" t="str">
        <f>IF(U134="","",U147-(C133*U147^3+C134*U147^2+C135*U147+C136-U133)/(3*C133*U147^2+2*C134*U147+C135))</f>
        <v/>
      </c>
      <c r="V148" s="44" t="str">
        <f>IF(V134="","",V147-(C133*V147^3+C134*V147^2+C135*V147+C136-V133)/(3*C133*V147^2+2*C134*V147+C135))</f>
        <v/>
      </c>
      <c r="W148" s="45" t="str">
        <f>IF(W134="","",W147-(C133*W147^3+C134*W147^2+C135*W147+C136-W133)/(3*C133*W147^2+2*C134*W147+C135))</f>
        <v/>
      </c>
      <c r="X148" s="4"/>
    </row>
    <row r="149" spans="1:24" ht="15.75">
      <c r="A149" s="4"/>
      <c r="B149" s="43" t="s">
        <v>78</v>
      </c>
      <c r="C149" s="153"/>
      <c r="D149" s="39"/>
      <c r="E149" s="90"/>
      <c r="F149" s="47" t="str">
        <f>IF(C131="","",IF(C156="1",1000*1*C149/C150,""))</f>
        <v/>
      </c>
      <c r="G149" s="44" t="e">
        <f>G148-(C133*G148^3+C134*G148^2+C135*G148+C136-G134)/(3*C133*G148^2+2*C134*G148+C135)</f>
        <v>#DIV/0!</v>
      </c>
      <c r="H149" s="44" t="e">
        <f>H148-(C133*H148^3+C134*H148^2+C135*H148+C136-H133)/(3*C133*H148^2+2*C134*H148+C135)</f>
        <v>#VALUE!</v>
      </c>
      <c r="I149" s="44">
        <f>I148-(C133*I148^3+C134*I148^2+C135*I148+C136-I133)/(3*C133*I148^2+2*C134*I148+C135)</f>
        <v>1.9499983393648257</v>
      </c>
      <c r="J149" s="44">
        <f>J148-(C133*J148^3+C134*J148^2+C135*J148+C136-J133)/(3*C133*J148^2+2*C134*J148+C135)</f>
        <v>1.1599999957870419</v>
      </c>
      <c r="K149" s="44" t="str">
        <f>IF(K134="","",K148-(C133*K148^3+C134*K148^2+C135*K148+C136-K133)/(3*C133*K148^2+2*C134*K148+C135))</f>
        <v/>
      </c>
      <c r="L149" s="44" t="str">
        <f>IF(L134="","",L148-(C133*L148^3+C134*L148^2+C135*L148+C136-L133)/(3*C133*L148^2+2*C134*L148+C135))</f>
        <v/>
      </c>
      <c r="M149" s="44" t="str">
        <f>IF(M134="","",M148-(C133*M148^3+C134*M148^2+C135*M148+C136-M133)/(3*C133*M148^2+2*C134*M148+C135))</f>
        <v/>
      </c>
      <c r="N149" s="44" t="str">
        <f>IF(N134="","",N148-(C133*N148^3+C134*N148^2+C135*N148+C136-N133)/(3*C133*N148^2+2*C134*N148+C135))</f>
        <v/>
      </c>
      <c r="O149" s="44" t="str">
        <f>IF(O134="","",O148-(C133*O148^3+C134*O148^2+C135*O148+C136-O133)/(3*C133*O148^2+2*C134*O148+C135))</f>
        <v/>
      </c>
      <c r="P149" s="44" t="str">
        <f>IF(P134="","",P148-(C133*P148^3+C134*P148^2+C135*P148+C136-P133)/(3*C133*P148^2+2*C134*P148+C135))</f>
        <v/>
      </c>
      <c r="Q149" s="44" t="str">
        <f>IF(Q134="","",Q148-(C133*Q148^3+C134*Q148^2+C135*Q148+C136-Q133)/(3*C133*Q148^2+2*C134*Q148+C135))</f>
        <v/>
      </c>
      <c r="R149" s="44" t="str">
        <f>IF(R134="","",R148-(C133*R148^3+C134*R148^2+C135*R148+C136-R133)/(3*C133*R148^2+2*C134*R148+C135))</f>
        <v/>
      </c>
      <c r="S149" s="44" t="str">
        <f>IF(S134="","",S148-(C133*S148^3+C134*S148^2+C135*S148+C136-S133)/(3*C133*S148^2+2*C134*S148+C135))</f>
        <v/>
      </c>
      <c r="T149" s="44" t="str">
        <f>IF(T134="","",T148-(C133*T148^3+C134*T148^2+C135*T148+C136-T133)/(3*C133*T148^2+2*C134*T148+C135))</f>
        <v/>
      </c>
      <c r="U149" s="44" t="str">
        <f>IF(U134="","",U148-(C133*U148^3+C134*U148^2+C135*U148+C136-U133)/(3*C133*U148^2+2*C134*U148+C135))</f>
        <v/>
      </c>
      <c r="V149" s="44" t="str">
        <f>IF(V134="","",V148-(C133*V148^3+C134*V148^2+C135*V148+C136-V133)/(3*C133*V148^2+2*C134*V148+C135))</f>
        <v/>
      </c>
      <c r="W149" s="45" t="str">
        <f>IF(W134="","",W148-(C133*W148^3+C134*W148^2+C135*W148+C136-W133)/(3*C133*W148^2+2*C134*W148+C135))</f>
        <v/>
      </c>
      <c r="X149" s="4"/>
    </row>
    <row r="150" spans="1:24" ht="15.75">
      <c r="A150" s="4"/>
      <c r="B150" s="43" t="s">
        <v>79</v>
      </c>
      <c r="C150" s="154"/>
      <c r="D150" s="39"/>
      <c r="E150" s="90"/>
      <c r="F150" s="47" t="str">
        <f>IF(C131="","",IF(C156="2",1000*SQRT(3)*C149/C150,""))</f>
        <v/>
      </c>
      <c r="G150" s="44" t="e">
        <f>G149-(C133*G149^3+C134*G149^2+C135*G149+C136-G134)/(3*C133*G149^2+2*C134*G149+C135)</f>
        <v>#DIV/0!</v>
      </c>
      <c r="H150" s="44" t="e">
        <f>H149-(C133*H149^3+C134*H149^2+C135*H149+C136-H133)/(3*C133*H149^2+2*C134*H149+C135)</f>
        <v>#VALUE!</v>
      </c>
      <c r="I150" s="44">
        <f>I149-(C133*I149^3+C134*I149^2+C135*I149+C136-I133)/(3*C133*I149^2+2*C134*I149+C135)</f>
        <v>1.9499999968282029</v>
      </c>
      <c r="J150" s="44">
        <f>J149-(C133*J149^3+C134*J149^2+C135*J149+C136-J133)/(3*C133*J149^2+2*C134*J149+C135)</f>
        <v>1.1599999959940437</v>
      </c>
      <c r="K150" s="44" t="str">
        <f>IF(K134="","",K149-(C133*K149^3+C134*K149^2+C135*K149+C136-K133)/(3*C133*K149^2+2*C134*K149+C135))</f>
        <v/>
      </c>
      <c r="L150" s="44" t="str">
        <f>IF(L134="","",L149-(C133*L149^3+C134*L149^2+C135*L149+C136-L133)/(3*C133*L149^2+2*C134*L149+C135))</f>
        <v/>
      </c>
      <c r="M150" s="44" t="str">
        <f>IF(M134="","",M149-(C133*M149^3+C134*M149^2+C135*M149+C136-M133)/(3*C133*M149^2+2*C134*M149+C135))</f>
        <v/>
      </c>
      <c r="N150" s="44" t="str">
        <f>IF(N134="","",N149-(C133*N149^3+C134*N149^2+C135*N149+C136-N133)/(3*C133*N149^2+2*C134*N149+C135))</f>
        <v/>
      </c>
      <c r="O150" s="44" t="str">
        <f>IF(O134="","",O149-(C133*O149^3+C134*O149^2+C135*O149+C136-O133)/(3*C133*O149^2+2*C134*O149+C135))</f>
        <v/>
      </c>
      <c r="P150" s="44" t="str">
        <f>IF(P134="","",P149-(C133*P149^3+C134*P149^2+C135*P149+C136-P133)/(3*C133*P149^2+2*C134*P149+C135))</f>
        <v/>
      </c>
      <c r="Q150" s="44" t="str">
        <f>IF(Q134="","",Q149-(C133*Q149^3+C134*Q149^2+C135*Q149+C136-Q133)/(3*C133*Q149^2+2*C134*Q149+C135))</f>
        <v/>
      </c>
      <c r="R150" s="44" t="str">
        <f>IF(R134="","",R149-(C133*R149^3+C134*R149^2+C135*R149+C136-R133)/(3*C133*R149^2+2*C134*R149+C135))</f>
        <v/>
      </c>
      <c r="S150" s="44" t="str">
        <f>IF(S134="","",S149-(C133*S149^3+C134*S149^2+C135*S149+C136-S133)/(3*C133*S149^2+2*C134*S149+C135))</f>
        <v/>
      </c>
      <c r="T150" s="44" t="str">
        <f>IF(T134="","",T149-(C133*T149^3+C134*T149^2+C135*T149+C136-T133)/(3*C133*T149^2+2*C134*T149+C135))</f>
        <v/>
      </c>
      <c r="U150" s="44" t="str">
        <f>IF(U134="","",U149-(C133*U149^3+C134*U149^2+C135*U149+C136-U133)/(3*C133*U149^2+2*C134*U149+C135))</f>
        <v/>
      </c>
      <c r="V150" s="44" t="str">
        <f>IF(V134="","",V149-(C133*V149^3+C134*V149^2+C135*V149+C136-V133)/(3*C133*V149^2+2*C134*V149+C135))</f>
        <v/>
      </c>
      <c r="W150" s="45" t="str">
        <f>IF(W134="","",W149-(C133*W149^3+C134*W149^2+C135*W149+C136-W133)/(3*C133*W149^2+2*C134*W149+C135))</f>
        <v/>
      </c>
      <c r="X150" s="4"/>
    </row>
    <row r="151" spans="1:24" ht="15.75" hidden="1">
      <c r="A151" s="4"/>
      <c r="B151" s="43"/>
      <c r="C151" s="155"/>
      <c r="D151" s="39"/>
      <c r="E151" s="48"/>
      <c r="F151" s="49"/>
      <c r="G151" s="44" t="e">
        <f>G150-(C133*G150^3+C134*G150^2+C135*G150+C136-G134)/(3*C133*G150^2+2*C134*G150+C135)</f>
        <v>#DIV/0!</v>
      </c>
      <c r="H151" s="44" t="e">
        <f>H150-(C133*H150^3+C134*H150^2+C135*H150+C136-H133)/(3*C133*H150^2+2*C134*H150+C135)</f>
        <v>#VALUE!</v>
      </c>
      <c r="I151" s="44">
        <f>I150-(C133*I150^3+C134*I150^2+C135*I150+C136-I133)/(3*C133*I150^2+2*C134*I150+C135)</f>
        <v>1.9499999968290387</v>
      </c>
      <c r="J151" s="44">
        <f>J150-(C133*J150^3+C134*J150^2+C135*J150+C136-J133)/(3*C133*J150^2+2*C134*J150+C135)</f>
        <v>1.1599999959940432</v>
      </c>
      <c r="K151" s="44" t="str">
        <f>IF(K134="","",K150-(C133*K150^3+C134*K150^2+C135*K150+C136-K133)/(3*C133*K150^2+2*C134*K150+C135))</f>
        <v/>
      </c>
      <c r="L151" s="44" t="str">
        <f>IF(L134="","",L150-(C133*L150^3+C134*L150^2+C135*L150+C136-L133)/(3*C133*L150^2+2*C134*L150+C135))</f>
        <v/>
      </c>
      <c r="M151" s="44" t="str">
        <f>IF(M134="","",M150-(C133*M150^3+C134*M150^2+C135*M150+C136-M133)/(3*C133*M150^2+2*C134*M150+C135))</f>
        <v/>
      </c>
      <c r="N151" s="44" t="str">
        <f>IF(N134="","",N150-(C133*N150^3+C134*N150^2+C135*N150+C136-N133)/(3*C133*N150^2+2*C134*N150+C135))</f>
        <v/>
      </c>
      <c r="O151" s="44" t="str">
        <f>IF(O134="","",O150-(C133*O150^3+C134*O150^2+C135*O150+C136-O133)/(3*C133*O150^2+2*C134*O150+C135))</f>
        <v/>
      </c>
      <c r="P151" s="44" t="str">
        <f>IF(P134="","",P150-(C133*P150^3+C134*P150^2+C135*P150+C136-P133)/(3*C133*P150^2+2*C134*P150+C135))</f>
        <v/>
      </c>
      <c r="Q151" s="44" t="str">
        <f>IF(Q134="","",Q150-(C133*Q150^3+C134*Q150^2+C135*Q150+C136-Q133)/(3*C133*Q150^2+2*C134*Q150+C135))</f>
        <v/>
      </c>
      <c r="R151" s="44" t="str">
        <f>IF(R134="","",R150-(C133*R150^3+C134*R150^2+C135*R150+C136-R133)/(3*C133*R150^2+2*C134*R150+C135))</f>
        <v/>
      </c>
      <c r="S151" s="44" t="str">
        <f>IF(S134="","",S150-(C133*S150^3+C134*S150^2+C135*S150+C136-S133)/(3*C133*S150^2+2*C134*S150+C135))</f>
        <v/>
      </c>
      <c r="T151" s="44" t="str">
        <f>IF(T134="","",T150-(C133*T150^3+C134*T150^2+C135*T150+C136-T133)/(3*C133*T150^2+2*C134*T150+C135))</f>
        <v/>
      </c>
      <c r="U151" s="44" t="str">
        <f>IF(U134="","",U150-(C133*U150^3+C134*U150^2+C135*U150+C136-U133)/(3*C133*U150^2+2*C134*U150+C135))</f>
        <v/>
      </c>
      <c r="V151" s="44" t="str">
        <f>IF(V134="","",V150-(C133*V150^3+C134*V150^2+C135*V150+C136-V133)/(3*C133*V150^2+2*C134*V150+C135))</f>
        <v/>
      </c>
      <c r="W151" s="45" t="str">
        <f>IF(W134="","",W150-(C133*W150^3+C134*W150^2+C135*W150+C136-W133)/(3*C133*W150^2+2*C134*W150+C135))</f>
        <v/>
      </c>
      <c r="X151" s="4"/>
    </row>
    <row r="152" spans="1:24" ht="15.75" customHeight="1" thickBot="1">
      <c r="A152" s="4"/>
      <c r="B152" s="43" t="s">
        <v>80</v>
      </c>
      <c r="C152" s="50" t="str">
        <f>IF(C131=0,"",IF(C131=0,"",C156*1000*C149/C150/SQRT(3)))</f>
        <v/>
      </c>
      <c r="D152" s="39"/>
      <c r="E152" s="90"/>
      <c r="F152" s="47" t="str">
        <f>IF(C131="","",IF(C156="3",1000*SQRT(3)*C149/C150,""))</f>
        <v/>
      </c>
      <c r="G152" s="44" t="e">
        <f>G151-(C133*G151^3+C134*G151^2+C135*G151+C136-G134)/(3*C133*G151^2+2*C134*G151+C135)</f>
        <v>#DIV/0!</v>
      </c>
      <c r="H152" s="44" t="e">
        <f>H151-(C133*H151^3+C134*H151^2+C135*H151+C136-H133)/(3*C133*H151^2+2*C134*H151+C135)</f>
        <v>#VALUE!</v>
      </c>
      <c r="I152" s="44">
        <f>I151-(C133*I151^3+C134*I151^2+C135*I151+C136-I133)/(3*C133*I151^2+2*C134*I151+C135)</f>
        <v>1.9499999968290387</v>
      </c>
      <c r="J152" s="44">
        <f>J151-(C133*J151^3+C134*J151^2+C135*J151+C136-J133)/(3*C133*J151^2+2*C134*J151+C135)</f>
        <v>1.1599999959940437</v>
      </c>
      <c r="K152" s="44" t="str">
        <f>IF(K134="","",K151-(C133*K151^3+C134*K151^2+C135*K151+C136-K133)/(3*C133*K151^2+2*C134*K151+C135))</f>
        <v/>
      </c>
      <c r="L152" s="44" t="str">
        <f>IF(L134="","",L151-(C133*L151^3+C134*L151^2+C135*L151+C136-L133)/(3*C133*L151^2+2*C134*L151+C135))</f>
        <v/>
      </c>
      <c r="M152" s="44" t="str">
        <f>IF(M134="","",M151-(C133*M151^3+C134*M151^2+C135*M151+C136-M133)/(3*C133*M151^2+2*C134*M151+C135))</f>
        <v/>
      </c>
      <c r="N152" s="44" t="str">
        <f>IF(N134="","",N151-(C133*N151^3+C134*N151^2+C135*N151+C136-N133)/(3*C133*N151^2+2*C134*N151+C135))</f>
        <v/>
      </c>
      <c r="O152" s="44" t="str">
        <f>IF(O134="","",O151-(C133*O151^3+C134*O151^2+C135*O151+C136-O133)/(3*C133*O151^2+2*C134*O151+C135))</f>
        <v/>
      </c>
      <c r="P152" s="44" t="str">
        <f>IF(P134="","",P151-(C133*P151^3+C134*P151^2+C135*P151+C136-P133)/(3*C133*P151^2+2*C134*P151+C135))</f>
        <v/>
      </c>
      <c r="Q152" s="44" t="str">
        <f>IF(Q134="","",Q151-(C133*Q151^3+C134*Q151^2+C135*Q151+C136-Q133)/(3*C133*Q151^2+2*C134*Q151+C135))</f>
        <v/>
      </c>
      <c r="R152" s="44" t="str">
        <f>IF(R134="","",R151-(C133*R151^3+C134*R151^2+C135*R151+C136-R133)/(3*C133*R151^2+2*C134*R151+C135))</f>
        <v/>
      </c>
      <c r="S152" s="44" t="str">
        <f>IF(S134="","",S151-(C133*S151^3+C134*S151^2+C135*S151+C136-S133)/(3*C133*S151^2+2*C134*S151+C135))</f>
        <v/>
      </c>
      <c r="T152" s="44" t="str">
        <f>IF(T134="","",T151-(C133*T151^3+C134*T151^2+C135*T151+C136-T133)/(3*C133*T151^2+2*C134*T151+C135))</f>
        <v/>
      </c>
      <c r="U152" s="44" t="str">
        <f>IF(U134="","",U151-(C133*U151^3+C134*U151^2+C135*U151+C136-U133)/(3*C133*U151^2+2*C134*U151+C135))</f>
        <v/>
      </c>
      <c r="V152" s="44" t="str">
        <f>IF(V134="","",V151-(C133*V151^3+C134*V151^2+C135*V151+C136-V133)/(3*C133*V151^2+2*C134*V151+C135))</f>
        <v/>
      </c>
      <c r="W152" s="45" t="str">
        <f>IF(W134="","",W151-(C133*W151^3+C134*W151^2+C135*W151+C136-W133)/(3*C133*W151^2+2*C134*W151+C135))</f>
        <v/>
      </c>
      <c r="X152" s="4"/>
    </row>
    <row r="153" spans="1:24" ht="16.5" hidden="1" thickBot="1">
      <c r="A153" s="4"/>
      <c r="B153" s="43"/>
      <c r="C153" s="163">
        <f>(C149/500)^0.232</f>
        <v>0</v>
      </c>
      <c r="D153" s="39"/>
      <c r="E153" s="51" t="s">
        <v>72</v>
      </c>
      <c r="F153" s="51"/>
      <c r="G153" s="52" t="e">
        <f>G152-(C133*G152^3+C134*G152^2+C135*G152+C136-G134)/(3*C133*G152^2+2*C134*G152+C135)</f>
        <v>#DIV/0!</v>
      </c>
      <c r="H153" s="52" t="e">
        <f>H152-(C133*H152^3+C134*H152^2+C135*H152+C136-H133)/(3*C133*H152^2+2*C134*H152+C135)</f>
        <v>#VALUE!</v>
      </c>
      <c r="I153" s="52">
        <f>I152-(C133*I152^3+C134*I152^2+C135*I152+C136-I133)/(3*C133*I152^2+2*C134*I152+C135)</f>
        <v>1.9499999968290387</v>
      </c>
      <c r="J153" s="52">
        <f>J152-(C133*J152^3+C134*J152^2+C135*J152+C136-J133)/(3*C133*J152^2+2*C134*J152+C135)</f>
        <v>1.1599999959940432</v>
      </c>
      <c r="K153" s="52" t="str">
        <f>IF(K134="","",K152-(C133*K152^3+C134*K152^2+C135*K152+C136-K133)/(3*C133*K152^2+2*C134*K152+C135))</f>
        <v/>
      </c>
      <c r="L153" s="52" t="str">
        <f>IF(L134="","",L152-(C133*L152^3+C134*L152^2+C135*L152+C136-L133)/(3*C133*L152^2+2*C134*L152+C135))</f>
        <v/>
      </c>
      <c r="M153" s="52" t="str">
        <f>IF(M134="","",M152-(C133*M152^3+C134*M152^2+C135*M152+C136-M133)/(3*C133*M152^2+2*C134*M152+C135))</f>
        <v/>
      </c>
      <c r="N153" s="52" t="str">
        <f>IF(N134="","",N152-(C133*N152^3+C134*N152^2+C135*N152+C136-N133)/(3*C133*N152^2+2*C134*N152+C135))</f>
        <v/>
      </c>
      <c r="O153" s="52" t="str">
        <f>IF(O134="","",O152-(C133*O152^3+C134*O152^2+C135*O152+C136-O133)/(3*C133*O152^2+2*C134*O152+C135))</f>
        <v/>
      </c>
      <c r="P153" s="52" t="str">
        <f>IF(P134="","",P152-(C133*P152^3+C134*P152^2+C135*P152+C136-P133)/(3*C133*P152^2+2*C134*P152+C135))</f>
        <v/>
      </c>
      <c r="Q153" s="52" t="str">
        <f>IF(Q134="","",Q152-(C133*Q152^3+C134*Q152^2+C135*Q152+C136-Q133)/(3*C133*Q152^2+2*C134*Q152+C135))</f>
        <v/>
      </c>
      <c r="R153" s="52" t="str">
        <f>IF(R134="","",R152-(C133*R152^3+C134*R152^2+C135*R152+C136-R133)/(3*C133*R152^2+2*C134*R152+C135))</f>
        <v/>
      </c>
      <c r="S153" s="52" t="str">
        <f>IF(S134="","",S152-(C133*S152^3+C134*S152^2+C135*S152+C136-S133)/(3*C133*S152^2+2*C134*S152+C135))</f>
        <v/>
      </c>
      <c r="T153" s="52" t="str">
        <f>IF(T134="","",T152-(C133*T152^3+C134*T152^2+C135*T152+C136-T133)/(3*C133*T152^2+2*C134*T152+C135))</f>
        <v/>
      </c>
      <c r="U153" s="52" t="str">
        <f>IF(U134="","",U152-(C133*U152^3+C134*U152^2+C135*U152+C136-U133)/(3*C133*U152^2+2*C134*U152+C135))</f>
        <v/>
      </c>
      <c r="V153" s="52" t="str">
        <f>IF(V134="","",V152-(C133*V152^3+C134*V152^2+C135*V152+C136-V133)/(3*C133*V152^2+2*C134*V152+C135))</f>
        <v/>
      </c>
      <c r="W153" s="53" t="str">
        <f>IF(W134="","",W152-(C133*W152^3+C134*W152^2+C135*W152+C136-W133)/(3*C133*W152^2+2*C134*W152+C135))</f>
        <v/>
      </c>
      <c r="X153" s="4"/>
    </row>
    <row r="154" spans="1:24" ht="16.5" hidden="1" thickBot="1">
      <c r="A154" s="4"/>
      <c r="B154" s="43"/>
      <c r="C154" s="164"/>
      <c r="D154" s="39"/>
      <c r="E154" s="51" t="s">
        <v>73</v>
      </c>
      <c r="F154" s="51"/>
      <c r="G154" s="52" t="e">
        <f>G153-(C133*G153^3+C134*G153^2+C135*G153+C136-G134)/(3*C133*G153^2+2*C134*G153+C135)</f>
        <v>#DIV/0!</v>
      </c>
      <c r="H154" s="52" t="e">
        <f>H153-(C133*H153^3+C134*H153^2+C135*H153+C136-H133)/(3*C133*H153^2+2*C134*H153+C135)</f>
        <v>#VALUE!</v>
      </c>
      <c r="I154" s="52">
        <f>I153-(C133*I153^3+C134*I153^2+C135*I153+C136-I133)/(3*C133*I153^2+2*C134*I153+C135)</f>
        <v>1.9499999968290387</v>
      </c>
      <c r="J154" s="52">
        <f>J153-(C133*J153^3+C134*J153^2+C135*J153+C136-J133)/(3*C133*J153^2+2*C134*J153+C135)</f>
        <v>1.1599999959940437</v>
      </c>
      <c r="K154" s="52" t="str">
        <f>IF(K134="","",K153-(C133*K153^3+C134*K153^2+C135*K153+C136-K133)/(3*C133*K153^2+2*C134*K153+C135))</f>
        <v/>
      </c>
      <c r="L154" s="52" t="str">
        <f>IF(L134="","",L153-(C133*L153^3+C134*L153^2+C135*L153+C136-L133)/(3*C133*L153^2+2*C134*L153+C135))</f>
        <v/>
      </c>
      <c r="M154" s="52" t="str">
        <f>IF(M134="","",M153-(C133*M153^3+C134*M153^2+C135*M153+C136-M133)/(3*C133*M153^2+2*C134*M153+C135))</f>
        <v/>
      </c>
      <c r="N154" s="52" t="str">
        <f>IF(N134="","",N153-(C133*N153^3+C134*N153^2+C135*N153+C136-N133)/(3*C133*N153^2+2*C134*N153+C135))</f>
        <v/>
      </c>
      <c r="O154" s="52" t="str">
        <f>IF(O134="","",O153-(C133*O153^3+C134*O153^2+C135*O153+C136-O133)/(3*C133*O153^2+2*C134*O153+C135))</f>
        <v/>
      </c>
      <c r="P154" s="52" t="str">
        <f>IF(P134="","",P153-(C133*P153^3+C134*P153^2+C135*P153+C136-P133)/(3*C133*P153^2+2*C134*P153+C135))</f>
        <v/>
      </c>
      <c r="Q154" s="52" t="str">
        <f>IF(Q134="","",Q153-(C133*Q153^3+C134*Q153^2+C135*Q153+C136-Q133)/(3*C133*Q153^2+2*C134*Q153+C135))</f>
        <v/>
      </c>
      <c r="R154" s="52" t="str">
        <f>IF(R134="","",R153-(C133*R153^3+C134*R153^2+C135*R153+C136-R133)/(3*C133*R153^2+2*C134*R153+C135))</f>
        <v/>
      </c>
      <c r="S154" s="52" t="str">
        <f>IF(S134="","",S153-(C133*S153^3+C134*S153^2+C135*S153+C136-S133)/(3*C133*S153^2+2*C134*S153+C135))</f>
        <v/>
      </c>
      <c r="T154" s="52" t="str">
        <f>IF(T134="","",T153-(C133*T153^3+C134*T153^2+C135*T153+C136-T133)/(3*C133*T153^2+2*C134*T153+C135))</f>
        <v/>
      </c>
      <c r="U154" s="52" t="str">
        <f>IF(U134="","",U153-(C133*U153^3+C134*U153^2+C135*U153+C136-U133)/(3*C133*U153^2+2*C134*U153+C135))</f>
        <v/>
      </c>
      <c r="V154" s="52" t="str">
        <f>IF(V134="","",V153-(C133*V153^3+C134*V153^2+C135*V153+C136-V133)/(3*C133*V153^2+2*C134*V153+C135))</f>
        <v/>
      </c>
      <c r="W154" s="53" t="str">
        <f>IF(W134="","",W153-(C133*W153^3+C134*W153^2+C135*W153+C136-W133)/(3*C133*W153^2+2*C134*W153+C135))</f>
        <v/>
      </c>
      <c r="X154" s="4"/>
    </row>
    <row r="155" spans="1:24" ht="16.5" hidden="1" customHeight="1">
      <c r="A155" s="4"/>
      <c r="B155" s="43"/>
      <c r="C155" s="164"/>
      <c r="D155" s="39"/>
      <c r="E155" s="51" t="s">
        <v>74</v>
      </c>
      <c r="F155" s="51"/>
      <c r="G155" s="52" t="e">
        <f>G154-(C133*G154^3+C134*G154^2+C135*G154+C136-G134)/(3*C133*G154^2+2*C134*G154+C135)</f>
        <v>#DIV/0!</v>
      </c>
      <c r="H155" s="52" t="e">
        <f>H154-(C133*H154^3+C134*H154^2+C135*H154+C136-H133)/(3*C133*H154^2+2*C134*H154+C135)</f>
        <v>#VALUE!</v>
      </c>
      <c r="I155" s="52">
        <f>I154-(C133*I154^3+C134*I154^2+C135*I154+C136-I133)/(3*C133*I154^2+2*C134*I154+C135)</f>
        <v>1.9499999968290387</v>
      </c>
      <c r="J155" s="52">
        <f>J154-(C133*J154^3+C134*J154^2+C135*J154+C136-J133)/(3*C133*J154^2+2*C134*J154+C135)</f>
        <v>1.1599999959940432</v>
      </c>
      <c r="K155" s="52" t="str">
        <f>IF(K134="","",K154-(C133*K154^3+C134*K154^2+C135*K154+C136-K133)/(3*C133*K154^2+2*C134*K154+C135))</f>
        <v/>
      </c>
      <c r="L155" s="52" t="str">
        <f>IF(L134="","",L154-(C133*L154^3+C134*L154^2+C135*L154+C136-L133)/(3*C133*L154^2+2*C134*L154+C135))</f>
        <v/>
      </c>
      <c r="M155" s="52" t="str">
        <f>IF(M134="","",M154-(C133*M154^3+C134*M154^2+C135*M154+C136-M133)/(3*C133*M154^2+2*C134*M154+C135))</f>
        <v/>
      </c>
      <c r="N155" s="52" t="str">
        <f>IF(N134="","",N154-(C133*N154^3+C134*N154^2+C135*N154+C136-N133)/(3*C133*N154^2+2*C134*N154+C135))</f>
        <v/>
      </c>
      <c r="O155" s="52" t="str">
        <f>IF(O134="","",O154-(C133*O154^3+C134*O154^2+C135*O154+C136-O133)/(3*C133*O154^2+2*C134*O154+C135))</f>
        <v/>
      </c>
      <c r="P155" s="52" t="str">
        <f>IF(P134="","",P154-(C133*P154^3+C134*P154^2+C135*P154+C136-P133)/(3*C133*P154^2+2*C134*P154+C135))</f>
        <v/>
      </c>
      <c r="Q155" s="52" t="str">
        <f>IF(Q134="","",Q154-(C133*Q154^3+C134*Q154^2+C135*Q154+C136-Q133)/(3*C133*Q154^2+2*C134*Q154+C135))</f>
        <v/>
      </c>
      <c r="R155" s="52" t="str">
        <f>IF(R134="","",R154-(C133*R154^3+C134*R154^2+C135*R154+C136-R133)/(3*C133*R154^2+2*C134*R154+C135))</f>
        <v/>
      </c>
      <c r="S155" s="52" t="str">
        <f>IF(S134="","",S154-(C133*S154^3+C134*S154^2+C135*S154+C136-S133)/(3*C133*S154^2+2*C134*S154+C135))</f>
        <v/>
      </c>
      <c r="T155" s="52" t="str">
        <f>IF(T134="","",T154-(C133*T154^3+C134*T154^2+C135*T154+C136-T133)/(3*C133*T154^2+2*C134*T154+C135))</f>
        <v/>
      </c>
      <c r="U155" s="52" t="str">
        <f>IF(U134="","",U154-(C133*U154^3+C134*U154^2+C135*U154+C136-U133)/(3*C133*U154^2+2*C134*U154+C135))</f>
        <v/>
      </c>
      <c r="V155" s="52" t="str">
        <f>IF(V134="","",V154-(C133*V154^3+C134*V154^2+C135*V154+C136-V133)/(3*C133*V154^2+2*C134*V154+C135))</f>
        <v/>
      </c>
      <c r="W155" s="53" t="str">
        <f>IF(W134="","",W154-(C133*W154^3+C134*W154^2+C135*W154+C136-W133)/(3*C133*W154^2+2*C134*W154+C135))</f>
        <v/>
      </c>
      <c r="X155" s="4"/>
    </row>
    <row r="156" spans="1:24" ht="15.75" customHeight="1" thickBot="1">
      <c r="A156" s="4"/>
      <c r="B156" s="43" t="s">
        <v>81</v>
      </c>
      <c r="C156" s="165"/>
      <c r="D156" s="39"/>
      <c r="E156" s="196" t="s">
        <v>39</v>
      </c>
      <c r="F156" s="197"/>
      <c r="G156" s="54" t="str">
        <f>IF(C148="","",G134)</f>
        <v/>
      </c>
      <c r="H156" s="55" t="str">
        <f>IF(C156="","",H134)</f>
        <v/>
      </c>
      <c r="I156" s="55" t="str">
        <f>IF(C156="","",I134)</f>
        <v/>
      </c>
      <c r="J156" s="55" t="str">
        <f>IF(C156="","",J134)</f>
        <v/>
      </c>
      <c r="K156" s="55" t="str">
        <f t="shared" ref="K156:W156" si="10">K134</f>
        <v/>
      </c>
      <c r="L156" s="55" t="str">
        <f t="shared" si="10"/>
        <v/>
      </c>
      <c r="M156" s="55" t="str">
        <f t="shared" si="10"/>
        <v/>
      </c>
      <c r="N156" s="55" t="str">
        <f t="shared" si="10"/>
        <v/>
      </c>
      <c r="O156" s="55" t="str">
        <f t="shared" si="10"/>
        <v/>
      </c>
      <c r="P156" s="55" t="str">
        <f t="shared" si="10"/>
        <v/>
      </c>
      <c r="Q156" s="55" t="str">
        <f t="shared" si="10"/>
        <v/>
      </c>
      <c r="R156" s="55" t="str">
        <f t="shared" si="10"/>
        <v/>
      </c>
      <c r="S156" s="55" t="str">
        <f t="shared" si="10"/>
        <v/>
      </c>
      <c r="T156" s="55" t="str">
        <f t="shared" si="10"/>
        <v/>
      </c>
      <c r="U156" s="55" t="str">
        <f t="shared" si="10"/>
        <v/>
      </c>
      <c r="V156" s="55" t="str">
        <f t="shared" si="10"/>
        <v/>
      </c>
      <c r="W156" s="56" t="str">
        <f t="shared" si="10"/>
        <v/>
      </c>
      <c r="X156" s="4"/>
    </row>
    <row r="157" spans="1:24" ht="15.75" customHeight="1" thickBot="1">
      <c r="A157" s="4"/>
      <c r="B157" s="43" t="s">
        <v>40</v>
      </c>
      <c r="C157" s="159"/>
      <c r="D157" s="39"/>
      <c r="E157" s="196"/>
      <c r="F157" s="197"/>
      <c r="G157" s="82" t="s">
        <v>42</v>
      </c>
      <c r="I157" s="58"/>
      <c r="J157" s="58"/>
      <c r="K157" s="58"/>
      <c r="L157" s="58"/>
      <c r="M157" s="58"/>
      <c r="N157" s="58"/>
      <c r="O157" s="58"/>
      <c r="P157" s="58"/>
      <c r="Q157" s="58"/>
      <c r="R157" s="58"/>
      <c r="S157" s="58"/>
      <c r="T157" s="58"/>
      <c r="U157" s="58"/>
      <c r="V157" s="58"/>
      <c r="W157" s="59"/>
      <c r="X157" s="4"/>
    </row>
    <row r="158" spans="1:24" ht="15.75" customHeight="1">
      <c r="A158" s="4"/>
      <c r="B158" s="60"/>
      <c r="C158" s="61"/>
      <c r="D158" s="39"/>
      <c r="E158" s="180" t="s">
        <v>41</v>
      </c>
      <c r="F158" s="181"/>
      <c r="G158" s="83" t="str">
        <f>IF(C148="","",G155)</f>
        <v/>
      </c>
      <c r="H158" s="63" t="str">
        <f>IF(C156="","",IF(H155*C153&lt;3.98,3.98,H155*C153))</f>
        <v/>
      </c>
      <c r="I158" s="63" t="str">
        <f>IF(C156="","",IF(C160=3,I155,I155*C153*(((C160-1)/C160)^0.44)))</f>
        <v/>
      </c>
      <c r="J158" s="63" t="str">
        <f>IF(C156="","",IF(C160=3,J155,J155*C153*(((C160-2)/C160)^0.44)))</f>
        <v/>
      </c>
      <c r="K158" s="63" t="str">
        <f>IF(K155="","",IF(K134*10/C160=1,1.3*K155*C153*(((C160-3)/C160)^0.44),K155*C153*(((C160-3)/C160)^0.44)))</f>
        <v/>
      </c>
      <c r="L158" s="63" t="str">
        <f>IF(L155="","",IF(L134*10/C160=1,1.3*L155*C153*(((C160-4)/C160)^0.44),L155*C153*(((C160-4)/C160)^0.44)))</f>
        <v/>
      </c>
      <c r="M158" s="63" t="str">
        <f>IF(M155="","",IF(M134*10/C160=1,1.3*M155*C153*(((C160-5)/C160)^0.44),M155*C153*(((C160-5)/C160)^0.44)))</f>
        <v/>
      </c>
      <c r="N158" s="63" t="str">
        <f>IF(N155="","",IF(N134*10/C160=1,1.3*N155*C153*(((C160-6)/C160)^0.44),N155*C153*(((C160-6)/C160)^0.44)))</f>
        <v/>
      </c>
      <c r="O158" s="63" t="str">
        <f>IF(O155="","",IF(O134*10/C160=1,1.3*O155*C153*(((C160-7)/C160)^0.44),O155*C153*(((C160-7)/C160)^0.44)))</f>
        <v/>
      </c>
      <c r="P158" s="63" t="str">
        <f>IF(P155="","",IF(P134*10/C160=1,1.3*P155*C153*(((C160-8)/C160)^0.44),P155*C153*(((C160-8)/C160)^0.44)))</f>
        <v/>
      </c>
      <c r="Q158" s="63" t="str">
        <f>IF(Q155="","",IF(Q134*10/C160=1,1.3*Q155*C153*(((C160-9)/C160)^0.44),Q155*C153*(((C160-9)/C160)^0.44)))</f>
        <v/>
      </c>
      <c r="R158" s="63" t="str">
        <f>IF(R155="","",IF(R134*10/C160=1,1.4*R155*C153*(((C160-10)/C160)^0.44),R155*C153*(((C160-10)/C160)^0.44)))</f>
        <v/>
      </c>
      <c r="S158" s="63" t="str">
        <f>IF(S155="","",IF(S134*10/C160=1,1.4*S155*C153*(((C160-11)/C160)^0.44),S155*C153*(((C160-11)/C160)^0.44)))</f>
        <v/>
      </c>
      <c r="T158" s="63" t="str">
        <f>IF(T155="","",IF(T134*10/C160=1,1.4*T155*C153*(((C160-12)/C160)^0.44),T155*C153*(((C160-12)/C160)^0.44)))</f>
        <v/>
      </c>
      <c r="U158" s="63" t="str">
        <f>IF(U155="","",IF(U134*10/C160=1,1.4*U155*C153*(((C160-13)/C160)^0.44),U155*C153*(((C160-13)/C160)^0.44)))</f>
        <v/>
      </c>
      <c r="V158" s="63" t="str">
        <f>IF(V155="","",IF(V134*10/C160=1,1.4*V155*C153*(((C160-14)/C160)^0.4),V155*C153*(((C160-14)/C160)^0.4)))</f>
        <v/>
      </c>
      <c r="W158" s="64" t="str">
        <f>IF(W155="","",IF(W134*10/C160=1,1.05*W155*C153*(((C160-14)/C160)^0.4),W155*C153*(((C160-14)/C160)^0.4)))</f>
        <v/>
      </c>
      <c r="X158" s="4"/>
    </row>
    <row r="159" spans="1:24" ht="30" customHeight="1">
      <c r="A159" s="4"/>
      <c r="B159" s="84" t="s">
        <v>82</v>
      </c>
      <c r="C159" s="85">
        <f>IF(C156="",0,IF(0.33*(C149/500)^0.537&lt;0.33,0.33,0.33*(C149/500)^0.537))</f>
        <v>0</v>
      </c>
      <c r="D159" s="39"/>
      <c r="E159" s="182" t="s">
        <v>83</v>
      </c>
      <c r="F159" s="183"/>
      <c r="G159" s="86">
        <f>IF(C148="",0,G155*C152)</f>
        <v>0</v>
      </c>
      <c r="H159" s="87">
        <f>IF(C148="",0,H158*C152)</f>
        <v>0</v>
      </c>
      <c r="I159" s="87">
        <f>IF(C148="",0,I158*C152)</f>
        <v>0</v>
      </c>
      <c r="J159" s="87">
        <f>IF(C148="",0,J158*C152)</f>
        <v>0</v>
      </c>
      <c r="K159" s="87">
        <f>IF(K155="",0,K158*C152)</f>
        <v>0</v>
      </c>
      <c r="L159" s="87">
        <f>IF(L155="",0,L158*C152)</f>
        <v>0</v>
      </c>
      <c r="M159" s="87">
        <f>IF(M155="",0,M158*C152)</f>
        <v>0</v>
      </c>
      <c r="N159" s="87">
        <f>IF(N155="",0,N158*C152)</f>
        <v>0</v>
      </c>
      <c r="O159" s="87">
        <f>IF(O155="",0,O158*C152)</f>
        <v>0</v>
      </c>
      <c r="P159" s="87">
        <f>IF(P155="",0,P158*C152)</f>
        <v>0</v>
      </c>
      <c r="Q159" s="87">
        <f>IF(Q155="",0,Q158*C152)</f>
        <v>0</v>
      </c>
      <c r="R159" s="87">
        <f>IF(R155="",0,R158*C152)</f>
        <v>0</v>
      </c>
      <c r="S159" s="87">
        <f>IF(S155="",0,S158*C152)</f>
        <v>0</v>
      </c>
      <c r="T159" s="87">
        <f>IF(T155="",0,T158*C152)</f>
        <v>0</v>
      </c>
      <c r="U159" s="87">
        <f>IF(U155="",0,U158*C152)</f>
        <v>0</v>
      </c>
      <c r="V159" s="87">
        <f>IF(V155="",0,V158*C152)</f>
        <v>0</v>
      </c>
      <c r="W159" s="88">
        <f>IF(W155="",0,W158*C152)</f>
        <v>0</v>
      </c>
      <c r="X159" s="4"/>
    </row>
    <row r="160" spans="1:24" hidden="1">
      <c r="A160" s="4"/>
      <c r="C160" s="69">
        <f>INT(C159*10)</f>
        <v>0</v>
      </c>
      <c r="D160" s="39"/>
    </row>
    <row r="161" spans="1:24" ht="6.95" customHeight="1">
      <c r="A161" s="6"/>
      <c r="B161" s="3"/>
      <c r="C161" s="92"/>
      <c r="D161" s="3"/>
      <c r="E161" s="3"/>
      <c r="F161" s="3"/>
      <c r="G161" s="3"/>
      <c r="H161" s="3"/>
      <c r="I161" s="3"/>
      <c r="J161" s="3"/>
      <c r="K161" s="3"/>
      <c r="L161" s="3"/>
      <c r="M161" s="3"/>
      <c r="N161" s="3"/>
      <c r="O161" s="3"/>
      <c r="P161" s="3"/>
      <c r="Q161" s="3"/>
      <c r="R161" s="3"/>
      <c r="S161" s="3"/>
      <c r="T161" s="3"/>
      <c r="U161" s="3"/>
      <c r="V161" s="3"/>
      <c r="W161" s="3"/>
      <c r="X161" s="3"/>
    </row>
    <row r="162" spans="1:24" ht="7.5" customHeight="1" thickBot="1">
      <c r="B162" s="70"/>
      <c r="C162" s="93"/>
      <c r="E162" s="70"/>
      <c r="F162" s="70"/>
      <c r="G162" s="70"/>
      <c r="H162" s="70"/>
      <c r="I162" s="70"/>
      <c r="J162" s="70"/>
      <c r="K162" s="70"/>
      <c r="L162" s="70"/>
      <c r="M162" s="70"/>
      <c r="N162" s="70"/>
      <c r="O162" s="70"/>
      <c r="P162" s="70"/>
      <c r="Q162" s="70"/>
      <c r="R162" s="70"/>
      <c r="S162" s="70"/>
      <c r="T162" s="70"/>
      <c r="U162" s="70"/>
      <c r="V162" s="70"/>
      <c r="W162" s="70"/>
      <c r="X162" s="70"/>
    </row>
    <row r="163" spans="1:24" ht="14.25" customHeight="1">
      <c r="A163" s="184" t="s">
        <v>86</v>
      </c>
      <c r="B163" s="185"/>
      <c r="C163" s="185"/>
      <c r="D163" s="186"/>
      <c r="E163" s="187" t="s">
        <v>87</v>
      </c>
      <c r="F163" s="94" t="s">
        <v>88</v>
      </c>
      <c r="G163" s="95">
        <f>G31+G65+G97+G128+G159</f>
        <v>0</v>
      </c>
      <c r="H163" s="96">
        <f>H31+H64+H97+H128+H159</f>
        <v>0</v>
      </c>
      <c r="I163" s="96">
        <f t="shared" ref="I163:W163" si="11">I33+I64+I97+I128+I159</f>
        <v>0</v>
      </c>
      <c r="J163" s="96">
        <f t="shared" si="11"/>
        <v>0</v>
      </c>
      <c r="K163" s="96">
        <f t="shared" si="11"/>
        <v>0</v>
      </c>
      <c r="L163" s="96">
        <f t="shared" si="11"/>
        <v>0</v>
      </c>
      <c r="M163" s="96">
        <f t="shared" si="11"/>
        <v>0</v>
      </c>
      <c r="N163" s="96">
        <f t="shared" si="11"/>
        <v>0</v>
      </c>
      <c r="O163" s="96">
        <f t="shared" si="11"/>
        <v>0</v>
      </c>
      <c r="P163" s="96">
        <f t="shared" si="11"/>
        <v>0</v>
      </c>
      <c r="Q163" s="96">
        <f t="shared" si="11"/>
        <v>0</v>
      </c>
      <c r="R163" s="96">
        <f t="shared" si="11"/>
        <v>0</v>
      </c>
      <c r="S163" s="96">
        <f t="shared" si="11"/>
        <v>0</v>
      </c>
      <c r="T163" s="96">
        <f t="shared" si="11"/>
        <v>0</v>
      </c>
      <c r="U163" s="96">
        <f t="shared" si="11"/>
        <v>0</v>
      </c>
      <c r="V163" s="96">
        <f t="shared" si="11"/>
        <v>0</v>
      </c>
      <c r="W163" s="97">
        <f t="shared" si="11"/>
        <v>0</v>
      </c>
    </row>
    <row r="164" spans="1:24" ht="14.25" customHeight="1">
      <c r="A164" s="190" t="s">
        <v>89</v>
      </c>
      <c r="B164" s="191"/>
      <c r="C164" s="191"/>
      <c r="D164" s="192"/>
      <c r="E164" s="188"/>
      <c r="F164" s="98" t="s">
        <v>90</v>
      </c>
      <c r="G164" s="99">
        <f>G32+G66+G97+G128+G159</f>
        <v>0</v>
      </c>
      <c r="H164" s="100">
        <f>H33+H66+H97+H128+H159</f>
        <v>0</v>
      </c>
      <c r="I164" s="100">
        <f t="shared" ref="I164:W164" si="12">I31+I64+I97+I128+I159</f>
        <v>0</v>
      </c>
      <c r="J164" s="100">
        <f t="shared" si="12"/>
        <v>0</v>
      </c>
      <c r="K164" s="100">
        <f t="shared" si="12"/>
        <v>0</v>
      </c>
      <c r="L164" s="100">
        <f t="shared" si="12"/>
        <v>0</v>
      </c>
      <c r="M164" s="100">
        <f t="shared" si="12"/>
        <v>0</v>
      </c>
      <c r="N164" s="100">
        <f t="shared" si="12"/>
        <v>0</v>
      </c>
      <c r="O164" s="100">
        <f t="shared" si="12"/>
        <v>0</v>
      </c>
      <c r="P164" s="100">
        <f t="shared" si="12"/>
        <v>0</v>
      </c>
      <c r="Q164" s="100">
        <f t="shared" si="12"/>
        <v>0</v>
      </c>
      <c r="R164" s="100">
        <f t="shared" si="12"/>
        <v>0</v>
      </c>
      <c r="S164" s="100">
        <f t="shared" si="12"/>
        <v>0</v>
      </c>
      <c r="T164" s="100">
        <f t="shared" si="12"/>
        <v>0</v>
      </c>
      <c r="U164" s="100">
        <f t="shared" si="12"/>
        <v>0</v>
      </c>
      <c r="V164" s="100">
        <f t="shared" si="12"/>
        <v>0</v>
      </c>
      <c r="W164" s="101">
        <f t="shared" si="12"/>
        <v>0</v>
      </c>
    </row>
    <row r="165" spans="1:24" ht="14.25" customHeight="1" thickBot="1">
      <c r="A165" s="193" t="s">
        <v>91</v>
      </c>
      <c r="B165" s="194"/>
      <c r="C165" s="194"/>
      <c r="D165" s="195"/>
      <c r="E165" s="189"/>
      <c r="F165" s="102" t="s">
        <v>92</v>
      </c>
      <c r="G165" s="103">
        <f t="shared" ref="G165:W165" si="13">IF(AND($C$28="1",$C$61="1"),G164*SQRT(3)+G97+G128+G159,G33+G64+G97+G128+G159)</f>
        <v>0</v>
      </c>
      <c r="H165" s="104">
        <f t="shared" si="13"/>
        <v>0</v>
      </c>
      <c r="I165" s="104">
        <f t="shared" si="13"/>
        <v>0</v>
      </c>
      <c r="J165" s="104">
        <f t="shared" si="13"/>
        <v>0</v>
      </c>
      <c r="K165" s="104">
        <f t="shared" si="13"/>
        <v>0</v>
      </c>
      <c r="L165" s="104">
        <f t="shared" si="13"/>
        <v>0</v>
      </c>
      <c r="M165" s="104">
        <f t="shared" si="13"/>
        <v>0</v>
      </c>
      <c r="N165" s="104">
        <f t="shared" si="13"/>
        <v>0</v>
      </c>
      <c r="O165" s="104">
        <f t="shared" si="13"/>
        <v>0</v>
      </c>
      <c r="P165" s="104">
        <f t="shared" si="13"/>
        <v>0</v>
      </c>
      <c r="Q165" s="104">
        <f t="shared" si="13"/>
        <v>0</v>
      </c>
      <c r="R165" s="104">
        <f t="shared" si="13"/>
        <v>0</v>
      </c>
      <c r="S165" s="104">
        <f t="shared" si="13"/>
        <v>0</v>
      </c>
      <c r="T165" s="104">
        <f t="shared" si="13"/>
        <v>0</v>
      </c>
      <c r="U165" s="104">
        <f t="shared" si="13"/>
        <v>0</v>
      </c>
      <c r="V165" s="104">
        <f t="shared" si="13"/>
        <v>0</v>
      </c>
      <c r="W165" s="104">
        <f t="shared" si="13"/>
        <v>0</v>
      </c>
    </row>
    <row r="174" spans="1:24">
      <c r="E174" s="105"/>
      <c r="F174" s="105"/>
    </row>
    <row r="2168" spans="4:4" ht="15">
      <c r="D2168" s="106"/>
    </row>
  </sheetData>
  <sheetProtection password="B220" sheet="1" objects="1" scenarios="1" formatCells="0"/>
  <mergeCells count="26">
    <mergeCell ref="B31:B33"/>
    <mergeCell ref="B64:B66"/>
    <mergeCell ref="E62:F62"/>
    <mergeCell ref="E28:F28"/>
    <mergeCell ref="E29:F29"/>
    <mergeCell ref="E30:F30"/>
    <mergeCell ref="C31:C33"/>
    <mergeCell ref="E61:F61"/>
    <mergeCell ref="E157:F157"/>
    <mergeCell ref="E63:F63"/>
    <mergeCell ref="C64:C66"/>
    <mergeCell ref="E94:F94"/>
    <mergeCell ref="E95:F95"/>
    <mergeCell ref="E96:F96"/>
    <mergeCell ref="E97:F97"/>
    <mergeCell ref="E125:F125"/>
    <mergeCell ref="E126:F126"/>
    <mergeCell ref="E127:F127"/>
    <mergeCell ref="E128:F128"/>
    <mergeCell ref="E156:F156"/>
    <mergeCell ref="E158:F158"/>
    <mergeCell ref="E159:F159"/>
    <mergeCell ref="A163:D163"/>
    <mergeCell ref="E163:E165"/>
    <mergeCell ref="A164:D164"/>
    <mergeCell ref="A165:D165"/>
  </mergeCells>
  <phoneticPr fontId="2"/>
  <dataValidations count="1">
    <dataValidation type="whole" allowBlank="1" showErrorMessage="1" errorTitle="変圧器容量" error="10[KVA]～10000[KVA]_x000a_の範囲の整数値を入力して下さい！" sqref="WLO983189 WVK917653 C983189 IY983189 SU983189 ACQ983189 AMM983189 AWI983189 BGE983189 BQA983189 BZW983189 CJS983189 CTO983189 DDK983189 DNG983189 DXC983189 EGY983189 EQU983189 FAQ983189 FKM983189 FUI983189 GEE983189 GOA983189 GXW983189 HHS983189 HRO983189 IBK983189 ILG983189 IVC983189 JEY983189 JOU983189 JYQ983189 KIM983189 KSI983189 LCE983189 LMA983189 LVW983189 MFS983189 MPO983189 MZK983189 NJG983189 NTC983189 OCY983189 OMU983189 OWQ983189 PGM983189 PQI983189 QAE983189 QKA983189 QTW983189 RDS983189 RNO983189 RXK983189 SHG983189 SRC983189 TAY983189 TKU983189 TUQ983189 UEM983189 UOI983189 UYE983189 VIA983189 VRW983189 WBS983189 C65592 IY65592 SU65592 ACQ65592 AMM65592 AWI65592 BGE65592 BQA65592 BZW65592 CJS65592 CTO65592 DDK65592 DNG65592 DXC65592 EGY65592 EQU65592 FAQ65592 FKM65592 FUI65592 GEE65592 GOA65592 GXW65592 HHS65592 HRO65592 IBK65592 ILG65592 IVC65592 JEY65592 JOU65592 JYQ65592 KIM65592 KSI65592 LCE65592 LMA65592 LVW65592 MFS65592 MPO65592 MZK65592 NJG65592 NTC65592 OCY65592 OMU65592 OWQ65592 PGM65592 PQI65592 QAE65592 QKA65592 QTW65592 RDS65592 RNO65592 RXK65592 SHG65592 SRC65592 TAY65592 TKU65592 TUQ65592 UEM65592 UOI65592 UYE65592 VIA65592 VRW65592 WBS65592 WLO65592 WVK65592 C131128 IY131128 SU131128 ACQ131128 AMM131128 AWI131128 BGE131128 BQA131128 BZW131128 CJS131128 CTO131128 DDK131128 DNG131128 DXC131128 EGY131128 EQU131128 FAQ131128 FKM131128 FUI131128 GEE131128 GOA131128 GXW131128 HHS131128 HRO131128 IBK131128 ILG131128 IVC131128 JEY131128 JOU131128 JYQ131128 KIM131128 KSI131128 LCE131128 LMA131128 LVW131128 MFS131128 MPO131128 MZK131128 NJG131128 NTC131128 OCY131128 OMU131128 OWQ131128 PGM131128 PQI131128 QAE131128 QKA131128 QTW131128 RDS131128 RNO131128 RXK131128 SHG131128 SRC131128 TAY131128 TKU131128 TUQ131128 UEM131128 UOI131128 UYE131128 VIA131128 VRW131128 WBS131128 WLO131128 WVK131128 C196664 IY196664 SU196664 ACQ196664 AMM196664 AWI196664 BGE196664 BQA196664 BZW196664 CJS196664 CTO196664 DDK196664 DNG196664 DXC196664 EGY196664 EQU196664 FAQ196664 FKM196664 FUI196664 GEE196664 GOA196664 GXW196664 HHS196664 HRO196664 IBK196664 ILG196664 IVC196664 JEY196664 JOU196664 JYQ196664 KIM196664 KSI196664 LCE196664 LMA196664 LVW196664 MFS196664 MPO196664 MZK196664 NJG196664 NTC196664 OCY196664 OMU196664 OWQ196664 PGM196664 PQI196664 QAE196664 QKA196664 QTW196664 RDS196664 RNO196664 RXK196664 SHG196664 SRC196664 TAY196664 TKU196664 TUQ196664 UEM196664 UOI196664 UYE196664 VIA196664 VRW196664 WBS196664 WLO196664 WVK196664 C262200 IY262200 SU262200 ACQ262200 AMM262200 AWI262200 BGE262200 BQA262200 BZW262200 CJS262200 CTO262200 DDK262200 DNG262200 DXC262200 EGY262200 EQU262200 FAQ262200 FKM262200 FUI262200 GEE262200 GOA262200 GXW262200 HHS262200 HRO262200 IBK262200 ILG262200 IVC262200 JEY262200 JOU262200 JYQ262200 KIM262200 KSI262200 LCE262200 LMA262200 LVW262200 MFS262200 MPO262200 MZK262200 NJG262200 NTC262200 OCY262200 OMU262200 OWQ262200 PGM262200 PQI262200 QAE262200 QKA262200 QTW262200 RDS262200 RNO262200 RXK262200 SHG262200 SRC262200 TAY262200 TKU262200 TUQ262200 UEM262200 UOI262200 UYE262200 VIA262200 VRW262200 WBS262200 WLO262200 WVK262200 C327736 IY327736 SU327736 ACQ327736 AMM327736 AWI327736 BGE327736 BQA327736 BZW327736 CJS327736 CTO327736 DDK327736 DNG327736 DXC327736 EGY327736 EQU327736 FAQ327736 FKM327736 FUI327736 GEE327736 GOA327736 GXW327736 HHS327736 HRO327736 IBK327736 ILG327736 IVC327736 JEY327736 JOU327736 JYQ327736 KIM327736 KSI327736 LCE327736 LMA327736 LVW327736 MFS327736 MPO327736 MZK327736 NJG327736 NTC327736 OCY327736 OMU327736 OWQ327736 PGM327736 PQI327736 QAE327736 QKA327736 QTW327736 RDS327736 RNO327736 RXK327736 SHG327736 SRC327736 TAY327736 TKU327736 TUQ327736 UEM327736 UOI327736 UYE327736 VIA327736 VRW327736 WBS327736 WLO327736 WVK327736 C393272 IY393272 SU393272 ACQ393272 AMM393272 AWI393272 BGE393272 BQA393272 BZW393272 CJS393272 CTO393272 DDK393272 DNG393272 DXC393272 EGY393272 EQU393272 FAQ393272 FKM393272 FUI393272 GEE393272 GOA393272 GXW393272 HHS393272 HRO393272 IBK393272 ILG393272 IVC393272 JEY393272 JOU393272 JYQ393272 KIM393272 KSI393272 LCE393272 LMA393272 LVW393272 MFS393272 MPO393272 MZK393272 NJG393272 NTC393272 OCY393272 OMU393272 OWQ393272 PGM393272 PQI393272 QAE393272 QKA393272 QTW393272 RDS393272 RNO393272 RXK393272 SHG393272 SRC393272 TAY393272 TKU393272 TUQ393272 UEM393272 UOI393272 UYE393272 VIA393272 VRW393272 WBS393272 WLO393272 WVK393272 C458808 IY458808 SU458808 ACQ458808 AMM458808 AWI458808 BGE458808 BQA458808 BZW458808 CJS458808 CTO458808 DDK458808 DNG458808 DXC458808 EGY458808 EQU458808 FAQ458808 FKM458808 FUI458808 GEE458808 GOA458808 GXW458808 HHS458808 HRO458808 IBK458808 ILG458808 IVC458808 JEY458808 JOU458808 JYQ458808 KIM458808 KSI458808 LCE458808 LMA458808 LVW458808 MFS458808 MPO458808 MZK458808 NJG458808 NTC458808 OCY458808 OMU458808 OWQ458808 PGM458808 PQI458808 QAE458808 QKA458808 QTW458808 RDS458808 RNO458808 RXK458808 SHG458808 SRC458808 TAY458808 TKU458808 TUQ458808 UEM458808 UOI458808 UYE458808 VIA458808 VRW458808 WBS458808 WLO458808 WVK458808 C524344 IY524344 SU524344 ACQ524344 AMM524344 AWI524344 BGE524344 BQA524344 BZW524344 CJS524344 CTO524344 DDK524344 DNG524344 DXC524344 EGY524344 EQU524344 FAQ524344 FKM524344 FUI524344 GEE524344 GOA524344 GXW524344 HHS524344 HRO524344 IBK524344 ILG524344 IVC524344 JEY524344 JOU524344 JYQ524344 KIM524344 KSI524344 LCE524344 LMA524344 LVW524344 MFS524344 MPO524344 MZK524344 NJG524344 NTC524344 OCY524344 OMU524344 OWQ524344 PGM524344 PQI524344 QAE524344 QKA524344 QTW524344 RDS524344 RNO524344 RXK524344 SHG524344 SRC524344 TAY524344 TKU524344 TUQ524344 UEM524344 UOI524344 UYE524344 VIA524344 VRW524344 WBS524344 WLO524344 WVK524344 C589880 IY589880 SU589880 ACQ589880 AMM589880 AWI589880 BGE589880 BQA589880 BZW589880 CJS589880 CTO589880 DDK589880 DNG589880 DXC589880 EGY589880 EQU589880 FAQ589880 FKM589880 FUI589880 GEE589880 GOA589880 GXW589880 HHS589880 HRO589880 IBK589880 ILG589880 IVC589880 JEY589880 JOU589880 JYQ589880 KIM589880 KSI589880 LCE589880 LMA589880 LVW589880 MFS589880 MPO589880 MZK589880 NJG589880 NTC589880 OCY589880 OMU589880 OWQ589880 PGM589880 PQI589880 QAE589880 QKA589880 QTW589880 RDS589880 RNO589880 RXK589880 SHG589880 SRC589880 TAY589880 TKU589880 TUQ589880 UEM589880 UOI589880 UYE589880 VIA589880 VRW589880 WBS589880 WLO589880 WVK589880 C655416 IY655416 SU655416 ACQ655416 AMM655416 AWI655416 BGE655416 BQA655416 BZW655416 CJS655416 CTO655416 DDK655416 DNG655416 DXC655416 EGY655416 EQU655416 FAQ655416 FKM655416 FUI655416 GEE655416 GOA655416 GXW655416 HHS655416 HRO655416 IBK655416 ILG655416 IVC655416 JEY655416 JOU655416 JYQ655416 KIM655416 KSI655416 LCE655416 LMA655416 LVW655416 MFS655416 MPO655416 MZK655416 NJG655416 NTC655416 OCY655416 OMU655416 OWQ655416 PGM655416 PQI655416 QAE655416 QKA655416 QTW655416 RDS655416 RNO655416 RXK655416 SHG655416 SRC655416 TAY655416 TKU655416 TUQ655416 UEM655416 UOI655416 UYE655416 VIA655416 VRW655416 WBS655416 WLO655416 WVK655416 C720952 IY720952 SU720952 ACQ720952 AMM720952 AWI720952 BGE720952 BQA720952 BZW720952 CJS720952 CTO720952 DDK720952 DNG720952 DXC720952 EGY720952 EQU720952 FAQ720952 FKM720952 FUI720952 GEE720952 GOA720952 GXW720952 HHS720952 HRO720952 IBK720952 ILG720952 IVC720952 JEY720952 JOU720952 JYQ720952 KIM720952 KSI720952 LCE720952 LMA720952 LVW720952 MFS720952 MPO720952 MZK720952 NJG720952 NTC720952 OCY720952 OMU720952 OWQ720952 PGM720952 PQI720952 QAE720952 QKA720952 QTW720952 RDS720952 RNO720952 RXK720952 SHG720952 SRC720952 TAY720952 TKU720952 TUQ720952 UEM720952 UOI720952 UYE720952 VIA720952 VRW720952 WBS720952 WLO720952 WVK720952 C786488 IY786488 SU786488 ACQ786488 AMM786488 AWI786488 BGE786488 BQA786488 BZW786488 CJS786488 CTO786488 DDK786488 DNG786488 DXC786488 EGY786488 EQU786488 FAQ786488 FKM786488 FUI786488 GEE786488 GOA786488 GXW786488 HHS786488 HRO786488 IBK786488 ILG786488 IVC786488 JEY786488 JOU786488 JYQ786488 KIM786488 KSI786488 LCE786488 LMA786488 LVW786488 MFS786488 MPO786488 MZK786488 NJG786488 NTC786488 OCY786488 OMU786488 OWQ786488 PGM786488 PQI786488 QAE786488 QKA786488 QTW786488 RDS786488 RNO786488 RXK786488 SHG786488 SRC786488 TAY786488 TKU786488 TUQ786488 UEM786488 UOI786488 UYE786488 VIA786488 VRW786488 WBS786488 WLO786488 WVK786488 C852024 IY852024 SU852024 ACQ852024 AMM852024 AWI852024 BGE852024 BQA852024 BZW852024 CJS852024 CTO852024 DDK852024 DNG852024 DXC852024 EGY852024 EQU852024 FAQ852024 FKM852024 FUI852024 GEE852024 GOA852024 GXW852024 HHS852024 HRO852024 IBK852024 ILG852024 IVC852024 JEY852024 JOU852024 JYQ852024 KIM852024 KSI852024 LCE852024 LMA852024 LVW852024 MFS852024 MPO852024 MZK852024 NJG852024 NTC852024 OCY852024 OMU852024 OWQ852024 PGM852024 PQI852024 QAE852024 QKA852024 QTW852024 RDS852024 RNO852024 RXK852024 SHG852024 SRC852024 TAY852024 TKU852024 TUQ852024 UEM852024 UOI852024 UYE852024 VIA852024 VRW852024 WBS852024 WLO852024 WVK852024 C917560 IY917560 SU917560 ACQ917560 AMM917560 AWI917560 BGE917560 BQA917560 BZW917560 CJS917560 CTO917560 DDK917560 DNG917560 DXC917560 EGY917560 EQU917560 FAQ917560 FKM917560 FUI917560 GEE917560 GOA917560 GXW917560 HHS917560 HRO917560 IBK917560 ILG917560 IVC917560 JEY917560 JOU917560 JYQ917560 KIM917560 KSI917560 LCE917560 LMA917560 LVW917560 MFS917560 MPO917560 MZK917560 NJG917560 NTC917560 OCY917560 OMU917560 OWQ917560 PGM917560 PQI917560 QAE917560 QKA917560 QTW917560 RDS917560 RNO917560 RXK917560 SHG917560 SRC917560 TAY917560 TKU917560 TUQ917560 UEM917560 UOI917560 UYE917560 VIA917560 VRW917560 WBS917560 WLO917560 WVK917560 C983096 IY983096 SU983096 ACQ983096 AMM983096 AWI983096 BGE983096 BQA983096 BZW983096 CJS983096 CTO983096 DDK983096 DNG983096 DXC983096 EGY983096 EQU983096 FAQ983096 FKM983096 FUI983096 GEE983096 GOA983096 GXW983096 HHS983096 HRO983096 IBK983096 ILG983096 IVC983096 JEY983096 JOU983096 JYQ983096 KIM983096 KSI983096 LCE983096 LMA983096 LVW983096 MFS983096 MPO983096 MZK983096 NJG983096 NTC983096 OCY983096 OMU983096 OWQ983096 PGM983096 PQI983096 QAE983096 QKA983096 QTW983096 RDS983096 RNO983096 RXK983096 SHG983096 SRC983096 TAY983096 TKU983096 TUQ983096 UEM983096 UOI983096 UYE983096 VIA983096 VRW983096 WBS983096 WLO983096 WVK983096 IY21 IY87 SU87 ACQ87 AMM87 AWI87 BGE87 BQA87 BZW87 CJS87 CTO87 DDK87 DNG87 DXC87 EGY87 EQU87 FAQ87 FKM87 FUI87 GEE87 GOA87 GXW87 HHS87 HRO87 IBK87 ILG87 IVC87 JEY87 JOU87 JYQ87 KIM87 KSI87 LCE87 LMA87 LVW87 MFS87 MPO87 MZK87 NJG87 NTC87 OCY87 OMU87 OWQ87 PGM87 PQI87 QAE87 QKA87 QTW87 RDS87 RNO87 RXK87 SHG87 SRC87 TAY87 TKU87 TUQ87 UEM87 UOI87 UYE87 VIA87 VRW87 WBS87 WLO87 WVK87 C65623 IY65623 SU65623 ACQ65623 AMM65623 AWI65623 BGE65623 BQA65623 BZW65623 CJS65623 CTO65623 DDK65623 DNG65623 DXC65623 EGY65623 EQU65623 FAQ65623 FKM65623 FUI65623 GEE65623 GOA65623 GXW65623 HHS65623 HRO65623 IBK65623 ILG65623 IVC65623 JEY65623 JOU65623 JYQ65623 KIM65623 KSI65623 LCE65623 LMA65623 LVW65623 MFS65623 MPO65623 MZK65623 NJG65623 NTC65623 OCY65623 OMU65623 OWQ65623 PGM65623 PQI65623 QAE65623 QKA65623 QTW65623 RDS65623 RNO65623 RXK65623 SHG65623 SRC65623 TAY65623 TKU65623 TUQ65623 UEM65623 UOI65623 UYE65623 VIA65623 VRW65623 WBS65623 WLO65623 WVK65623 C131159 IY131159 SU131159 ACQ131159 AMM131159 AWI131159 BGE131159 BQA131159 BZW131159 CJS131159 CTO131159 DDK131159 DNG131159 DXC131159 EGY131159 EQU131159 FAQ131159 FKM131159 FUI131159 GEE131159 GOA131159 GXW131159 HHS131159 HRO131159 IBK131159 ILG131159 IVC131159 JEY131159 JOU131159 JYQ131159 KIM131159 KSI131159 LCE131159 LMA131159 LVW131159 MFS131159 MPO131159 MZK131159 NJG131159 NTC131159 OCY131159 OMU131159 OWQ131159 PGM131159 PQI131159 QAE131159 QKA131159 QTW131159 RDS131159 RNO131159 RXK131159 SHG131159 SRC131159 TAY131159 TKU131159 TUQ131159 UEM131159 UOI131159 UYE131159 VIA131159 VRW131159 WBS131159 WLO131159 WVK131159 C196695 IY196695 SU196695 ACQ196695 AMM196695 AWI196695 BGE196695 BQA196695 BZW196695 CJS196695 CTO196695 DDK196695 DNG196695 DXC196695 EGY196695 EQU196695 FAQ196695 FKM196695 FUI196695 GEE196695 GOA196695 GXW196695 HHS196695 HRO196695 IBK196695 ILG196695 IVC196695 JEY196695 JOU196695 JYQ196695 KIM196695 KSI196695 LCE196695 LMA196695 LVW196695 MFS196695 MPO196695 MZK196695 NJG196695 NTC196695 OCY196695 OMU196695 OWQ196695 PGM196695 PQI196695 QAE196695 QKA196695 QTW196695 RDS196695 RNO196695 RXK196695 SHG196695 SRC196695 TAY196695 TKU196695 TUQ196695 UEM196695 UOI196695 UYE196695 VIA196695 VRW196695 WBS196695 WLO196695 WVK196695 C262231 IY262231 SU262231 ACQ262231 AMM262231 AWI262231 BGE262231 BQA262231 BZW262231 CJS262231 CTO262231 DDK262231 DNG262231 DXC262231 EGY262231 EQU262231 FAQ262231 FKM262231 FUI262231 GEE262231 GOA262231 GXW262231 HHS262231 HRO262231 IBK262231 ILG262231 IVC262231 JEY262231 JOU262231 JYQ262231 KIM262231 KSI262231 LCE262231 LMA262231 LVW262231 MFS262231 MPO262231 MZK262231 NJG262231 NTC262231 OCY262231 OMU262231 OWQ262231 PGM262231 PQI262231 QAE262231 QKA262231 QTW262231 RDS262231 RNO262231 RXK262231 SHG262231 SRC262231 TAY262231 TKU262231 TUQ262231 UEM262231 UOI262231 UYE262231 VIA262231 VRW262231 WBS262231 WLO262231 WVK262231 C327767 IY327767 SU327767 ACQ327767 AMM327767 AWI327767 BGE327767 BQA327767 BZW327767 CJS327767 CTO327767 DDK327767 DNG327767 DXC327767 EGY327767 EQU327767 FAQ327767 FKM327767 FUI327767 GEE327767 GOA327767 GXW327767 HHS327767 HRO327767 IBK327767 ILG327767 IVC327767 JEY327767 JOU327767 JYQ327767 KIM327767 KSI327767 LCE327767 LMA327767 LVW327767 MFS327767 MPO327767 MZK327767 NJG327767 NTC327767 OCY327767 OMU327767 OWQ327767 PGM327767 PQI327767 QAE327767 QKA327767 QTW327767 RDS327767 RNO327767 RXK327767 SHG327767 SRC327767 TAY327767 TKU327767 TUQ327767 UEM327767 UOI327767 UYE327767 VIA327767 VRW327767 WBS327767 WLO327767 WVK327767 C393303 IY393303 SU393303 ACQ393303 AMM393303 AWI393303 BGE393303 BQA393303 BZW393303 CJS393303 CTO393303 DDK393303 DNG393303 DXC393303 EGY393303 EQU393303 FAQ393303 FKM393303 FUI393303 GEE393303 GOA393303 GXW393303 HHS393303 HRO393303 IBK393303 ILG393303 IVC393303 JEY393303 JOU393303 JYQ393303 KIM393303 KSI393303 LCE393303 LMA393303 LVW393303 MFS393303 MPO393303 MZK393303 NJG393303 NTC393303 OCY393303 OMU393303 OWQ393303 PGM393303 PQI393303 QAE393303 QKA393303 QTW393303 RDS393303 RNO393303 RXK393303 SHG393303 SRC393303 TAY393303 TKU393303 TUQ393303 UEM393303 UOI393303 UYE393303 VIA393303 VRW393303 WBS393303 WLO393303 WVK393303 C458839 IY458839 SU458839 ACQ458839 AMM458839 AWI458839 BGE458839 BQA458839 BZW458839 CJS458839 CTO458839 DDK458839 DNG458839 DXC458839 EGY458839 EQU458839 FAQ458839 FKM458839 FUI458839 GEE458839 GOA458839 GXW458839 HHS458839 HRO458839 IBK458839 ILG458839 IVC458839 JEY458839 JOU458839 JYQ458839 KIM458839 KSI458839 LCE458839 LMA458839 LVW458839 MFS458839 MPO458839 MZK458839 NJG458839 NTC458839 OCY458839 OMU458839 OWQ458839 PGM458839 PQI458839 QAE458839 QKA458839 QTW458839 RDS458839 RNO458839 RXK458839 SHG458839 SRC458839 TAY458839 TKU458839 TUQ458839 UEM458839 UOI458839 UYE458839 VIA458839 VRW458839 WBS458839 WLO458839 WVK458839 C524375 IY524375 SU524375 ACQ524375 AMM524375 AWI524375 BGE524375 BQA524375 BZW524375 CJS524375 CTO524375 DDK524375 DNG524375 DXC524375 EGY524375 EQU524375 FAQ524375 FKM524375 FUI524375 GEE524375 GOA524375 GXW524375 HHS524375 HRO524375 IBK524375 ILG524375 IVC524375 JEY524375 JOU524375 JYQ524375 KIM524375 KSI524375 LCE524375 LMA524375 LVW524375 MFS524375 MPO524375 MZK524375 NJG524375 NTC524375 OCY524375 OMU524375 OWQ524375 PGM524375 PQI524375 QAE524375 QKA524375 QTW524375 RDS524375 RNO524375 RXK524375 SHG524375 SRC524375 TAY524375 TKU524375 TUQ524375 UEM524375 UOI524375 UYE524375 VIA524375 VRW524375 WBS524375 WLO524375 WVK524375 C589911 IY589911 SU589911 ACQ589911 AMM589911 AWI589911 BGE589911 BQA589911 BZW589911 CJS589911 CTO589911 DDK589911 DNG589911 DXC589911 EGY589911 EQU589911 FAQ589911 FKM589911 FUI589911 GEE589911 GOA589911 GXW589911 HHS589911 HRO589911 IBK589911 ILG589911 IVC589911 JEY589911 JOU589911 JYQ589911 KIM589911 KSI589911 LCE589911 LMA589911 LVW589911 MFS589911 MPO589911 MZK589911 NJG589911 NTC589911 OCY589911 OMU589911 OWQ589911 PGM589911 PQI589911 QAE589911 QKA589911 QTW589911 RDS589911 RNO589911 RXK589911 SHG589911 SRC589911 TAY589911 TKU589911 TUQ589911 UEM589911 UOI589911 UYE589911 VIA589911 VRW589911 WBS589911 WLO589911 WVK589911 C655447 IY655447 SU655447 ACQ655447 AMM655447 AWI655447 BGE655447 BQA655447 BZW655447 CJS655447 CTO655447 DDK655447 DNG655447 DXC655447 EGY655447 EQU655447 FAQ655447 FKM655447 FUI655447 GEE655447 GOA655447 GXW655447 HHS655447 HRO655447 IBK655447 ILG655447 IVC655447 JEY655447 JOU655447 JYQ655447 KIM655447 KSI655447 LCE655447 LMA655447 LVW655447 MFS655447 MPO655447 MZK655447 NJG655447 NTC655447 OCY655447 OMU655447 OWQ655447 PGM655447 PQI655447 QAE655447 QKA655447 QTW655447 RDS655447 RNO655447 RXK655447 SHG655447 SRC655447 TAY655447 TKU655447 TUQ655447 UEM655447 UOI655447 UYE655447 VIA655447 VRW655447 WBS655447 WLO655447 WVK655447 C720983 IY720983 SU720983 ACQ720983 AMM720983 AWI720983 BGE720983 BQA720983 BZW720983 CJS720983 CTO720983 DDK720983 DNG720983 DXC720983 EGY720983 EQU720983 FAQ720983 FKM720983 FUI720983 GEE720983 GOA720983 GXW720983 HHS720983 HRO720983 IBK720983 ILG720983 IVC720983 JEY720983 JOU720983 JYQ720983 KIM720983 KSI720983 LCE720983 LMA720983 LVW720983 MFS720983 MPO720983 MZK720983 NJG720983 NTC720983 OCY720983 OMU720983 OWQ720983 PGM720983 PQI720983 QAE720983 QKA720983 QTW720983 RDS720983 RNO720983 RXK720983 SHG720983 SRC720983 TAY720983 TKU720983 TUQ720983 UEM720983 UOI720983 UYE720983 VIA720983 VRW720983 WBS720983 WLO720983 WVK720983 C786519 IY786519 SU786519 ACQ786519 AMM786519 AWI786519 BGE786519 BQA786519 BZW786519 CJS786519 CTO786519 DDK786519 DNG786519 DXC786519 EGY786519 EQU786519 FAQ786519 FKM786519 FUI786519 GEE786519 GOA786519 GXW786519 HHS786519 HRO786519 IBK786519 ILG786519 IVC786519 JEY786519 JOU786519 JYQ786519 KIM786519 KSI786519 LCE786519 LMA786519 LVW786519 MFS786519 MPO786519 MZK786519 NJG786519 NTC786519 OCY786519 OMU786519 OWQ786519 PGM786519 PQI786519 QAE786519 QKA786519 QTW786519 RDS786519 RNO786519 RXK786519 SHG786519 SRC786519 TAY786519 TKU786519 TUQ786519 UEM786519 UOI786519 UYE786519 VIA786519 VRW786519 WBS786519 WLO786519 WVK786519 C852055 IY852055 SU852055 ACQ852055 AMM852055 AWI852055 BGE852055 BQA852055 BZW852055 CJS852055 CTO852055 DDK852055 DNG852055 DXC852055 EGY852055 EQU852055 FAQ852055 FKM852055 FUI852055 GEE852055 GOA852055 GXW852055 HHS852055 HRO852055 IBK852055 ILG852055 IVC852055 JEY852055 JOU852055 JYQ852055 KIM852055 KSI852055 LCE852055 LMA852055 LVW852055 MFS852055 MPO852055 MZK852055 NJG852055 NTC852055 OCY852055 OMU852055 OWQ852055 PGM852055 PQI852055 QAE852055 QKA852055 QTW852055 RDS852055 RNO852055 RXK852055 SHG852055 SRC852055 TAY852055 TKU852055 TUQ852055 UEM852055 UOI852055 UYE852055 VIA852055 VRW852055 WBS852055 WLO852055 WVK852055 C917591 IY917591 SU917591 ACQ917591 AMM917591 AWI917591 BGE917591 BQA917591 BZW917591 CJS917591 CTO917591 DDK917591 DNG917591 DXC917591 EGY917591 EQU917591 FAQ917591 FKM917591 FUI917591 GEE917591 GOA917591 GXW917591 HHS917591 HRO917591 IBK917591 ILG917591 IVC917591 JEY917591 JOU917591 JYQ917591 KIM917591 KSI917591 LCE917591 LMA917591 LVW917591 MFS917591 MPO917591 MZK917591 NJG917591 NTC917591 OCY917591 OMU917591 OWQ917591 PGM917591 PQI917591 QAE917591 QKA917591 QTW917591 RDS917591 RNO917591 RXK917591 SHG917591 SRC917591 TAY917591 TKU917591 TUQ917591 UEM917591 UOI917591 UYE917591 VIA917591 VRW917591 WBS917591 WLO917591 WVK917591 C983127 IY983127 SU983127 ACQ983127 AMM983127 AWI983127 BGE983127 BQA983127 BZW983127 CJS983127 CTO983127 DDK983127 DNG983127 DXC983127 EGY983127 EQU983127 FAQ983127 FKM983127 FUI983127 GEE983127 GOA983127 GXW983127 HHS983127 HRO983127 IBK983127 ILG983127 IVC983127 JEY983127 JOU983127 JYQ983127 KIM983127 KSI983127 LCE983127 LMA983127 LVW983127 MFS983127 MPO983127 MZK983127 NJG983127 NTC983127 OCY983127 OMU983127 OWQ983127 PGM983127 PQI983127 QAE983127 QKA983127 QTW983127 RDS983127 RNO983127 RXK983127 SHG983127 SRC983127 TAY983127 TKU983127 TUQ983127 UEM983127 UOI983127 UYE983127 VIA983127 VRW983127 WBS983127 WLO983127 WVK983127 SU21 IY118 SU118 ACQ118 AMM118 AWI118 BGE118 BQA118 BZW118 CJS118 CTO118 DDK118 DNG118 DXC118 EGY118 EQU118 FAQ118 FKM118 FUI118 GEE118 GOA118 GXW118 HHS118 HRO118 IBK118 ILG118 IVC118 JEY118 JOU118 JYQ118 KIM118 KSI118 LCE118 LMA118 LVW118 MFS118 MPO118 MZK118 NJG118 NTC118 OCY118 OMU118 OWQ118 PGM118 PQI118 QAE118 QKA118 QTW118 RDS118 RNO118 RXK118 SHG118 SRC118 TAY118 TKU118 TUQ118 UEM118 UOI118 UYE118 VIA118 VRW118 WBS118 WLO118 WVK118 C65654 IY65654 SU65654 ACQ65654 AMM65654 AWI65654 BGE65654 BQA65654 BZW65654 CJS65654 CTO65654 DDK65654 DNG65654 DXC65654 EGY65654 EQU65654 FAQ65654 FKM65654 FUI65654 GEE65654 GOA65654 GXW65654 HHS65654 HRO65654 IBK65654 ILG65654 IVC65654 JEY65654 JOU65654 JYQ65654 KIM65654 KSI65654 LCE65654 LMA65654 LVW65654 MFS65654 MPO65654 MZK65654 NJG65654 NTC65654 OCY65654 OMU65654 OWQ65654 PGM65654 PQI65654 QAE65654 QKA65654 QTW65654 RDS65654 RNO65654 RXK65654 SHG65654 SRC65654 TAY65654 TKU65654 TUQ65654 UEM65654 UOI65654 UYE65654 VIA65654 VRW65654 WBS65654 WLO65654 WVK65654 C131190 IY131190 SU131190 ACQ131190 AMM131190 AWI131190 BGE131190 BQA131190 BZW131190 CJS131190 CTO131190 DDK131190 DNG131190 DXC131190 EGY131190 EQU131190 FAQ131190 FKM131190 FUI131190 GEE131190 GOA131190 GXW131190 HHS131190 HRO131190 IBK131190 ILG131190 IVC131190 JEY131190 JOU131190 JYQ131190 KIM131190 KSI131190 LCE131190 LMA131190 LVW131190 MFS131190 MPO131190 MZK131190 NJG131190 NTC131190 OCY131190 OMU131190 OWQ131190 PGM131190 PQI131190 QAE131190 QKA131190 QTW131190 RDS131190 RNO131190 RXK131190 SHG131190 SRC131190 TAY131190 TKU131190 TUQ131190 UEM131190 UOI131190 UYE131190 VIA131190 VRW131190 WBS131190 WLO131190 WVK131190 C196726 IY196726 SU196726 ACQ196726 AMM196726 AWI196726 BGE196726 BQA196726 BZW196726 CJS196726 CTO196726 DDK196726 DNG196726 DXC196726 EGY196726 EQU196726 FAQ196726 FKM196726 FUI196726 GEE196726 GOA196726 GXW196726 HHS196726 HRO196726 IBK196726 ILG196726 IVC196726 JEY196726 JOU196726 JYQ196726 KIM196726 KSI196726 LCE196726 LMA196726 LVW196726 MFS196726 MPO196726 MZK196726 NJG196726 NTC196726 OCY196726 OMU196726 OWQ196726 PGM196726 PQI196726 QAE196726 QKA196726 QTW196726 RDS196726 RNO196726 RXK196726 SHG196726 SRC196726 TAY196726 TKU196726 TUQ196726 UEM196726 UOI196726 UYE196726 VIA196726 VRW196726 WBS196726 WLO196726 WVK196726 C262262 IY262262 SU262262 ACQ262262 AMM262262 AWI262262 BGE262262 BQA262262 BZW262262 CJS262262 CTO262262 DDK262262 DNG262262 DXC262262 EGY262262 EQU262262 FAQ262262 FKM262262 FUI262262 GEE262262 GOA262262 GXW262262 HHS262262 HRO262262 IBK262262 ILG262262 IVC262262 JEY262262 JOU262262 JYQ262262 KIM262262 KSI262262 LCE262262 LMA262262 LVW262262 MFS262262 MPO262262 MZK262262 NJG262262 NTC262262 OCY262262 OMU262262 OWQ262262 PGM262262 PQI262262 QAE262262 QKA262262 QTW262262 RDS262262 RNO262262 RXK262262 SHG262262 SRC262262 TAY262262 TKU262262 TUQ262262 UEM262262 UOI262262 UYE262262 VIA262262 VRW262262 WBS262262 WLO262262 WVK262262 C327798 IY327798 SU327798 ACQ327798 AMM327798 AWI327798 BGE327798 BQA327798 BZW327798 CJS327798 CTO327798 DDK327798 DNG327798 DXC327798 EGY327798 EQU327798 FAQ327798 FKM327798 FUI327798 GEE327798 GOA327798 GXW327798 HHS327798 HRO327798 IBK327798 ILG327798 IVC327798 JEY327798 JOU327798 JYQ327798 KIM327798 KSI327798 LCE327798 LMA327798 LVW327798 MFS327798 MPO327798 MZK327798 NJG327798 NTC327798 OCY327798 OMU327798 OWQ327798 PGM327798 PQI327798 QAE327798 QKA327798 QTW327798 RDS327798 RNO327798 RXK327798 SHG327798 SRC327798 TAY327798 TKU327798 TUQ327798 UEM327798 UOI327798 UYE327798 VIA327798 VRW327798 WBS327798 WLO327798 WVK327798 C393334 IY393334 SU393334 ACQ393334 AMM393334 AWI393334 BGE393334 BQA393334 BZW393334 CJS393334 CTO393334 DDK393334 DNG393334 DXC393334 EGY393334 EQU393334 FAQ393334 FKM393334 FUI393334 GEE393334 GOA393334 GXW393334 HHS393334 HRO393334 IBK393334 ILG393334 IVC393334 JEY393334 JOU393334 JYQ393334 KIM393334 KSI393334 LCE393334 LMA393334 LVW393334 MFS393334 MPO393334 MZK393334 NJG393334 NTC393334 OCY393334 OMU393334 OWQ393334 PGM393334 PQI393334 QAE393334 QKA393334 QTW393334 RDS393334 RNO393334 RXK393334 SHG393334 SRC393334 TAY393334 TKU393334 TUQ393334 UEM393334 UOI393334 UYE393334 VIA393334 VRW393334 WBS393334 WLO393334 WVK393334 C458870 IY458870 SU458870 ACQ458870 AMM458870 AWI458870 BGE458870 BQA458870 BZW458870 CJS458870 CTO458870 DDK458870 DNG458870 DXC458870 EGY458870 EQU458870 FAQ458870 FKM458870 FUI458870 GEE458870 GOA458870 GXW458870 HHS458870 HRO458870 IBK458870 ILG458870 IVC458870 JEY458870 JOU458870 JYQ458870 KIM458870 KSI458870 LCE458870 LMA458870 LVW458870 MFS458870 MPO458870 MZK458870 NJG458870 NTC458870 OCY458870 OMU458870 OWQ458870 PGM458870 PQI458870 QAE458870 QKA458870 QTW458870 RDS458870 RNO458870 RXK458870 SHG458870 SRC458870 TAY458870 TKU458870 TUQ458870 UEM458870 UOI458870 UYE458870 VIA458870 VRW458870 WBS458870 WLO458870 WVK458870 C524406 IY524406 SU524406 ACQ524406 AMM524406 AWI524406 BGE524406 BQA524406 BZW524406 CJS524406 CTO524406 DDK524406 DNG524406 DXC524406 EGY524406 EQU524406 FAQ524406 FKM524406 FUI524406 GEE524406 GOA524406 GXW524406 HHS524406 HRO524406 IBK524406 ILG524406 IVC524406 JEY524406 JOU524406 JYQ524406 KIM524406 KSI524406 LCE524406 LMA524406 LVW524406 MFS524406 MPO524406 MZK524406 NJG524406 NTC524406 OCY524406 OMU524406 OWQ524406 PGM524406 PQI524406 QAE524406 QKA524406 QTW524406 RDS524406 RNO524406 RXK524406 SHG524406 SRC524406 TAY524406 TKU524406 TUQ524406 UEM524406 UOI524406 UYE524406 VIA524406 VRW524406 WBS524406 WLO524406 WVK524406 C589942 IY589942 SU589942 ACQ589942 AMM589942 AWI589942 BGE589942 BQA589942 BZW589942 CJS589942 CTO589942 DDK589942 DNG589942 DXC589942 EGY589942 EQU589942 FAQ589942 FKM589942 FUI589942 GEE589942 GOA589942 GXW589942 HHS589942 HRO589942 IBK589942 ILG589942 IVC589942 JEY589942 JOU589942 JYQ589942 KIM589942 KSI589942 LCE589942 LMA589942 LVW589942 MFS589942 MPO589942 MZK589942 NJG589942 NTC589942 OCY589942 OMU589942 OWQ589942 PGM589942 PQI589942 QAE589942 QKA589942 QTW589942 RDS589942 RNO589942 RXK589942 SHG589942 SRC589942 TAY589942 TKU589942 TUQ589942 UEM589942 UOI589942 UYE589942 VIA589942 VRW589942 WBS589942 WLO589942 WVK589942 C655478 IY655478 SU655478 ACQ655478 AMM655478 AWI655478 BGE655478 BQA655478 BZW655478 CJS655478 CTO655478 DDK655478 DNG655478 DXC655478 EGY655478 EQU655478 FAQ655478 FKM655478 FUI655478 GEE655478 GOA655478 GXW655478 HHS655478 HRO655478 IBK655478 ILG655478 IVC655478 JEY655478 JOU655478 JYQ655478 KIM655478 KSI655478 LCE655478 LMA655478 LVW655478 MFS655478 MPO655478 MZK655478 NJG655478 NTC655478 OCY655478 OMU655478 OWQ655478 PGM655478 PQI655478 QAE655478 QKA655478 QTW655478 RDS655478 RNO655478 RXK655478 SHG655478 SRC655478 TAY655478 TKU655478 TUQ655478 UEM655478 UOI655478 UYE655478 VIA655478 VRW655478 WBS655478 WLO655478 WVK655478 C721014 IY721014 SU721014 ACQ721014 AMM721014 AWI721014 BGE721014 BQA721014 BZW721014 CJS721014 CTO721014 DDK721014 DNG721014 DXC721014 EGY721014 EQU721014 FAQ721014 FKM721014 FUI721014 GEE721014 GOA721014 GXW721014 HHS721014 HRO721014 IBK721014 ILG721014 IVC721014 JEY721014 JOU721014 JYQ721014 KIM721014 KSI721014 LCE721014 LMA721014 LVW721014 MFS721014 MPO721014 MZK721014 NJG721014 NTC721014 OCY721014 OMU721014 OWQ721014 PGM721014 PQI721014 QAE721014 QKA721014 QTW721014 RDS721014 RNO721014 RXK721014 SHG721014 SRC721014 TAY721014 TKU721014 TUQ721014 UEM721014 UOI721014 UYE721014 VIA721014 VRW721014 WBS721014 WLO721014 WVK721014 C786550 IY786550 SU786550 ACQ786550 AMM786550 AWI786550 BGE786550 BQA786550 BZW786550 CJS786550 CTO786550 DDK786550 DNG786550 DXC786550 EGY786550 EQU786550 FAQ786550 FKM786550 FUI786550 GEE786550 GOA786550 GXW786550 HHS786550 HRO786550 IBK786550 ILG786550 IVC786550 JEY786550 JOU786550 JYQ786550 KIM786550 KSI786550 LCE786550 LMA786550 LVW786550 MFS786550 MPO786550 MZK786550 NJG786550 NTC786550 OCY786550 OMU786550 OWQ786550 PGM786550 PQI786550 QAE786550 QKA786550 QTW786550 RDS786550 RNO786550 RXK786550 SHG786550 SRC786550 TAY786550 TKU786550 TUQ786550 UEM786550 UOI786550 UYE786550 VIA786550 VRW786550 WBS786550 WLO786550 WVK786550 C852086 IY852086 SU852086 ACQ852086 AMM852086 AWI852086 BGE852086 BQA852086 BZW852086 CJS852086 CTO852086 DDK852086 DNG852086 DXC852086 EGY852086 EQU852086 FAQ852086 FKM852086 FUI852086 GEE852086 GOA852086 GXW852086 HHS852086 HRO852086 IBK852086 ILG852086 IVC852086 JEY852086 JOU852086 JYQ852086 KIM852086 KSI852086 LCE852086 LMA852086 LVW852086 MFS852086 MPO852086 MZK852086 NJG852086 NTC852086 OCY852086 OMU852086 OWQ852086 PGM852086 PQI852086 QAE852086 QKA852086 QTW852086 RDS852086 RNO852086 RXK852086 SHG852086 SRC852086 TAY852086 TKU852086 TUQ852086 UEM852086 UOI852086 UYE852086 VIA852086 VRW852086 WBS852086 WLO852086 WVK852086 C917622 IY917622 SU917622 ACQ917622 AMM917622 AWI917622 BGE917622 BQA917622 BZW917622 CJS917622 CTO917622 DDK917622 DNG917622 DXC917622 EGY917622 EQU917622 FAQ917622 FKM917622 FUI917622 GEE917622 GOA917622 GXW917622 HHS917622 HRO917622 IBK917622 ILG917622 IVC917622 JEY917622 JOU917622 JYQ917622 KIM917622 KSI917622 LCE917622 LMA917622 LVW917622 MFS917622 MPO917622 MZK917622 NJG917622 NTC917622 OCY917622 OMU917622 OWQ917622 PGM917622 PQI917622 QAE917622 QKA917622 QTW917622 RDS917622 RNO917622 RXK917622 SHG917622 SRC917622 TAY917622 TKU917622 TUQ917622 UEM917622 UOI917622 UYE917622 VIA917622 VRW917622 WBS917622 WLO917622 WVK917622 C983158 IY983158 SU983158 ACQ983158 AMM983158 AWI983158 BGE983158 BQA983158 BZW983158 CJS983158 CTO983158 DDK983158 DNG983158 DXC983158 EGY983158 EQU983158 FAQ983158 FKM983158 FUI983158 GEE983158 GOA983158 GXW983158 HHS983158 HRO983158 IBK983158 ILG983158 IVC983158 JEY983158 JOU983158 JYQ983158 KIM983158 KSI983158 LCE983158 LMA983158 LVW983158 MFS983158 MPO983158 MZK983158 NJG983158 NTC983158 OCY983158 OMU983158 OWQ983158 PGM983158 PQI983158 QAE983158 QKA983158 QTW983158 RDS983158 RNO983158 RXK983158 SHG983158 SRC983158 TAY983158 TKU983158 TUQ983158 UEM983158 UOI983158 UYE983158 VIA983158 VRW983158 WBS983158 WLO983158 WVK983158 WVK983189 VRW917653 WBS917653 WLO917653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WVK21 IY149 SU149 ACQ149 AMM149 AWI149 BGE149 BQA149 BZW149 CJS149 CTO149 DDK149 DNG149 DXC149 EGY149 EQU149 FAQ149 FKM149 FUI149 GEE149 GOA149 GXW149 HHS149 HRO149 IBK149 ILG149 IVC149 JEY149 JOU149 JYQ149 KIM149 KSI149 LCE149 LMA149 LVW149 MFS149 MPO149 MZK149 NJG149 NTC149 OCY149 OMU149 OWQ149 PGM149 PQI149 QAE149 QKA149 QTW149 RDS149 RNO149 RXK149 SHG149 SRC149 TAY149 TKU149 TUQ149 UEM149 UOI149 UYE149 VIA149 VRW149 WBS149 WLO149 WVK149 C65685 IY65685 SU65685 ACQ65685 AMM65685 AWI65685 BGE65685 BQA65685 BZW65685 CJS65685 CTO65685 DDK65685 DNG65685 DXC65685 EGY65685 EQU65685 FAQ65685 FKM65685 FUI65685 GEE65685 GOA65685 GXW65685 HHS65685 HRO65685 IBK65685 ILG65685 IVC65685 JEY65685 JOU65685 JYQ65685 KIM65685 KSI65685 LCE65685 LMA65685 LVW65685 MFS65685 MPO65685 MZK65685 NJG65685 NTC65685 OCY65685 OMU65685 OWQ65685 PGM65685 PQI65685 QAE65685 QKA65685 QTW65685 RDS65685 RNO65685 RXK65685 SHG65685 SRC65685 TAY65685 TKU65685 TUQ65685 UEM65685 UOI65685 UYE65685 VIA65685 VRW65685 WBS65685 WLO65685 WVK65685 C131221 IY131221 SU131221 ACQ131221 AMM131221 AWI131221 BGE131221 BQA131221 BZW131221 CJS131221 CTO131221 DDK131221 DNG131221 DXC131221 EGY131221 EQU131221 FAQ131221 FKM131221 FUI131221 GEE131221 GOA131221 GXW131221 HHS131221 HRO131221 IBK131221 ILG131221 IVC131221 JEY131221 JOU131221 JYQ131221 KIM131221 KSI131221 LCE131221 LMA131221 LVW131221 MFS131221 MPO131221 MZK131221 NJG131221 NTC131221 OCY131221 OMU131221 OWQ131221 PGM131221 PQI131221 QAE131221 QKA131221 QTW131221 RDS131221 RNO131221 RXK131221 SHG131221 SRC131221 TAY131221 TKU131221 TUQ131221 UEM131221 UOI131221 UYE131221 VIA131221 VRW131221 WBS131221 WLO131221 WVK131221 C196757 IY196757 SU196757 ACQ196757 AMM196757 AWI196757 BGE196757 BQA196757 BZW196757 CJS196757 CTO196757 DDK196757 DNG196757 DXC196757 EGY196757 EQU196757 FAQ196757 FKM196757 FUI196757 GEE196757 GOA196757 GXW196757 HHS196757 HRO196757 IBK196757 ILG196757 IVC196757 JEY196757 JOU196757 JYQ196757 KIM196757 KSI196757 LCE196757 LMA196757 LVW196757 MFS196757 MPO196757 MZK196757 NJG196757 NTC196757 OCY196757 OMU196757 OWQ196757 PGM196757 PQI196757 QAE196757 QKA196757 QTW196757 RDS196757 RNO196757 RXK196757 SHG196757 SRC196757 TAY196757 TKU196757 TUQ196757 UEM196757 UOI196757 UYE196757 VIA196757 VRW196757 WBS196757 WLO196757 WVK196757 C262293 IY262293 SU262293 ACQ262293 AMM262293 AWI262293 BGE262293 BQA262293 BZW262293 CJS262293 CTO262293 DDK262293 DNG262293 DXC262293 EGY262293 EQU262293 FAQ262293 FKM262293 FUI262293 GEE262293 GOA262293 GXW262293 HHS262293 HRO262293 IBK262293 ILG262293 IVC262293 JEY262293 JOU262293 JYQ262293 KIM262293 KSI262293 LCE262293 LMA262293 LVW262293 MFS262293 MPO262293 MZK262293 NJG262293 NTC262293 OCY262293 OMU262293 OWQ262293 PGM262293 PQI262293 QAE262293 QKA262293 QTW262293 RDS262293 RNO262293 RXK262293 SHG262293 SRC262293 TAY262293 TKU262293 TUQ262293 UEM262293 UOI262293 UYE262293 VIA262293 VRW262293 WBS262293 WLO262293 WVK262293 C327829 IY327829 SU327829 ACQ327829 AMM327829 AWI327829 BGE327829 BQA327829 BZW327829 CJS327829 CTO327829 DDK327829 DNG327829 DXC327829 EGY327829 EQU327829 FAQ327829 FKM327829 FUI327829 GEE327829 GOA327829 GXW327829 HHS327829 HRO327829 IBK327829 ILG327829 IVC327829 JEY327829 JOU327829 JYQ327829 KIM327829 KSI327829 LCE327829 LMA327829 LVW327829 MFS327829 MPO327829 MZK327829 NJG327829 NTC327829 OCY327829 OMU327829 OWQ327829 PGM327829 PQI327829 QAE327829 QKA327829 QTW327829 RDS327829 RNO327829 RXK327829 SHG327829 SRC327829 TAY327829 TKU327829 TUQ327829 UEM327829 UOI327829 UYE327829 VIA327829 VRW327829 WBS327829 WLO327829 WVK327829 C393365 IY393365 SU393365 ACQ393365 AMM393365 AWI393365 BGE393365 BQA393365 BZW393365 CJS393365 CTO393365 DDK393365 DNG393365 DXC393365 EGY393365 EQU393365 FAQ393365 FKM393365 FUI393365 GEE393365 GOA393365 GXW393365 HHS393365 HRO393365 IBK393365 ILG393365 IVC393365 JEY393365 JOU393365 JYQ393365 KIM393365 KSI393365 LCE393365 LMA393365 LVW393365 MFS393365 MPO393365 MZK393365 NJG393365 NTC393365 OCY393365 OMU393365 OWQ393365 PGM393365 PQI393365 QAE393365 QKA393365 QTW393365 RDS393365 RNO393365 RXK393365 SHG393365 SRC393365 TAY393365 TKU393365 TUQ393365 UEM393365 UOI393365 UYE393365 VIA393365 VRW393365 WBS393365 WLO393365 WVK393365 C458901 IY458901 SU458901 ACQ458901 AMM458901 AWI458901 BGE458901 BQA458901 BZW458901 CJS458901 CTO458901 DDK458901 DNG458901 DXC458901 EGY458901 EQU458901 FAQ458901 FKM458901 FUI458901 GEE458901 GOA458901 GXW458901 HHS458901 HRO458901 IBK458901 ILG458901 IVC458901 JEY458901 JOU458901 JYQ458901 KIM458901 KSI458901 LCE458901 LMA458901 LVW458901 MFS458901 MPO458901 MZK458901 NJG458901 NTC458901 OCY458901 OMU458901 OWQ458901 PGM458901 PQI458901 QAE458901 QKA458901 QTW458901 RDS458901 RNO458901 RXK458901 SHG458901 SRC458901 TAY458901 TKU458901 TUQ458901 UEM458901 UOI458901 UYE458901 VIA458901 VRW458901 WBS458901 WLO458901 WVK458901 C524437 IY524437 SU524437 ACQ524437 AMM524437 AWI524437 BGE524437 BQA524437 BZW524437 CJS524437 CTO524437 DDK524437 DNG524437 DXC524437 EGY524437 EQU524437 FAQ524437 FKM524437 FUI524437 GEE524437 GOA524437 GXW524437 HHS524437 HRO524437 IBK524437 ILG524437 IVC524437 JEY524437 JOU524437 JYQ524437 KIM524437 KSI524437 LCE524437 LMA524437 LVW524437 MFS524437 MPO524437 MZK524437 NJG524437 NTC524437 OCY524437 OMU524437 OWQ524437 PGM524437 PQI524437 QAE524437 QKA524437 QTW524437 RDS524437 RNO524437 RXK524437 SHG524437 SRC524437 TAY524437 TKU524437 TUQ524437 UEM524437 UOI524437 UYE524437 VIA524437 VRW524437 WBS524437 WLO524437 WVK524437 C589973 IY589973 SU589973 ACQ589973 AMM589973 AWI589973 BGE589973 BQA589973 BZW589973 CJS589973 CTO589973 DDK589973 DNG589973 DXC589973 EGY589973 EQU589973 FAQ589973 FKM589973 FUI589973 GEE589973 GOA589973 GXW589973 HHS589973 HRO589973 IBK589973 ILG589973 IVC589973 JEY589973 JOU589973 JYQ589973 KIM589973 KSI589973 LCE589973 LMA589973 LVW589973 MFS589973 MPO589973 MZK589973 NJG589973 NTC589973 OCY589973 OMU589973 OWQ589973 PGM589973 PQI589973 QAE589973 QKA589973 QTW589973 RDS589973 RNO589973 RXK589973 SHG589973 SRC589973 TAY589973 TKU589973 TUQ589973 UEM589973 UOI589973 UYE589973 VIA589973 VRW589973 WBS589973 WLO589973 WVK589973 C655509 IY655509 SU655509 ACQ655509 AMM655509 AWI655509 BGE655509 BQA655509 BZW655509 CJS655509 CTO655509 DDK655509 DNG655509 DXC655509 EGY655509 EQU655509 FAQ655509 FKM655509 FUI655509 GEE655509 GOA655509 GXW655509 HHS655509 HRO655509 IBK655509 ILG655509 IVC655509 JEY655509 JOU655509 JYQ655509 KIM655509 KSI655509 LCE655509 LMA655509 LVW655509 MFS655509 MPO655509 MZK655509 NJG655509 NTC655509 OCY655509 OMU655509 OWQ655509 PGM655509 PQI655509 QAE655509 QKA655509 QTW655509 RDS655509 RNO655509 RXK655509 SHG655509 SRC655509 TAY655509 TKU655509 TUQ655509 UEM655509 UOI655509 UYE655509 VIA655509 VRW655509 WBS655509 WLO655509 WVK655509 C721045 IY721045 SU721045 ACQ721045 AMM721045 AWI721045 BGE721045 BQA721045 BZW721045 CJS721045 CTO721045 DDK721045 DNG721045 DXC721045 EGY721045 EQU721045 FAQ721045 FKM721045 FUI721045 GEE721045 GOA721045 GXW721045 HHS721045 HRO721045 IBK721045 ILG721045 IVC721045 JEY721045 JOU721045 JYQ721045 KIM721045 KSI721045 LCE721045 LMA721045 LVW721045 MFS721045 MPO721045 MZK721045 NJG721045 NTC721045 OCY721045 OMU721045 OWQ721045 PGM721045 PQI721045 QAE721045 QKA721045 QTW721045 RDS721045 RNO721045 RXK721045 SHG721045 SRC721045 TAY721045 TKU721045 TUQ721045 UEM721045 UOI721045 UYE721045 VIA721045 VRW721045 WBS721045 WLO721045 WVK721045 C786581 IY786581 SU786581 ACQ786581 AMM786581 AWI786581 BGE786581 BQA786581 BZW786581 CJS786581 CTO786581 DDK786581 DNG786581 DXC786581 EGY786581 EQU786581 FAQ786581 FKM786581 FUI786581 GEE786581 GOA786581 GXW786581 HHS786581 HRO786581 IBK786581 ILG786581 IVC786581 JEY786581 JOU786581 JYQ786581 KIM786581 KSI786581 LCE786581 LMA786581 LVW786581 MFS786581 MPO786581 MZK786581 NJG786581 NTC786581 OCY786581 OMU786581 OWQ786581 PGM786581 PQI786581 QAE786581 QKA786581 QTW786581 RDS786581 RNO786581 RXK786581 SHG786581 SRC786581 TAY786581 TKU786581 TUQ786581 UEM786581 UOI786581 UYE786581 VIA786581 VRW786581 WBS786581 WLO786581 WVK786581 C852117 IY852117 SU852117 ACQ852117 AMM852117 AWI852117 BGE852117 BQA852117 BZW852117 CJS852117 CTO852117 DDK852117 DNG852117 DXC852117 EGY852117 EQU852117 FAQ852117 FKM852117 FUI852117 GEE852117 GOA852117 GXW852117 HHS852117 HRO852117 IBK852117 ILG852117 IVC852117 JEY852117 JOU852117 JYQ852117 KIM852117 KSI852117 LCE852117 LMA852117 LVW852117 MFS852117 MPO852117 MZK852117 NJG852117 NTC852117 OCY852117 OMU852117 OWQ852117 PGM852117 PQI852117 QAE852117 QKA852117 QTW852117 RDS852117 RNO852117 RXK852117 SHG852117 SRC852117 TAY852117 TKU852117 TUQ852117 UEM852117 UOI852117 UYE852117 VIA852117 VRW852117 WBS852117 WLO852117 WVK852117 C917653 IY917653 SU917653 ACQ917653 AMM917653 AWI917653 BGE917653 BQA917653 BZW917653 CJS917653 CTO917653 DDK917653 DNG917653 DXC917653 EGY917653 EQU917653 FAQ917653 FKM917653 FUI917653 GEE917653 GOA917653 GXW917653 HHS917653 HRO917653 IBK917653 ILG917653 IVC917653 JEY917653 JOU917653 JYQ917653 KIM917653 KSI917653 LCE917653 LMA917653 LVW917653 MFS917653 MPO917653 MZK917653 NJG917653 NTC917653 OCY917653 OMU917653 OWQ917653 PGM917653 PQI917653 QAE917653 QKA917653 QTW917653 RDS917653 RNO917653 RXK917653 SHG917653 SRC917653 TAY917653 TKU917653 TUQ917653 UEM917653 UOI917653 UYE917653 VIA917653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formula1>10</formula1>
      <formula2>10000</formula2>
    </dataValidation>
  </dataValidations>
  <pageMargins left="0.78740157480314965" right="0.39370078740157483" top="0.39370078740157483" bottom="0"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TR_Inrush-C</vt:lpstr>
      <vt:lpstr>'TR_Inrush-C'!Print_Area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2017-11-17T08:28:34Z</cp:lastPrinted>
  <dcterms:created xsi:type="dcterms:W3CDTF">2017-11-13T00:55:07Z</dcterms:created>
  <dcterms:modified xsi:type="dcterms:W3CDTF">2017-11-22T20:06:29Z</dcterms:modified>
</cp:coreProperties>
</file>